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01 Pol" sheetId="13" r:id="rId5"/>
    <sheet name="02 02 Pol" sheetId="14" r:id="rId6"/>
    <sheet name="03 03 Pol" sheetId="15" r:id="rId7"/>
    <sheet name="04 04 Pol" sheetId="16" r:id="rId8"/>
    <sheet name="05 05 Pol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01 Pol'!$1:$7</definedName>
    <definedName name="_xlnm.Print_Titles" localSheetId="5">'02 02 Pol'!$1:$7</definedName>
    <definedName name="_xlnm.Print_Titles" localSheetId="6">'03 03 Pol'!$1:$7</definedName>
    <definedName name="_xlnm.Print_Titles" localSheetId="7">'04 04 Pol'!$1:$7</definedName>
    <definedName name="_xlnm.Print_Titles" localSheetId="8">'05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Naklady'!$A$1:$W$28</definedName>
    <definedName name="_xlnm.Print_Area" localSheetId="4">'01 01 Pol'!$A$1:$W$1037</definedName>
    <definedName name="_xlnm.Print_Area" localSheetId="5">'02 02 Pol'!$A$1:$W$47</definedName>
    <definedName name="_xlnm.Print_Area" localSheetId="6">'03 03 Pol'!$A$1:$W$30</definedName>
    <definedName name="_xlnm.Print_Area" localSheetId="7">'04 04 Pol'!$A$1:$W$30</definedName>
    <definedName name="_xlnm.Print_Area" localSheetId="8">'05 05 Pol'!$A$1:$W$93</definedName>
    <definedName name="_xlnm.Print_Area" localSheetId="1">Stavba!$A$1:$J$113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2" i="1" l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H44" i="1" s="1"/>
  <c r="I44" i="1" s="1"/>
  <c r="G43" i="1"/>
  <c r="F43" i="1"/>
  <c r="G42" i="1"/>
  <c r="F42" i="1"/>
  <c r="G41" i="1"/>
  <c r="F41" i="1"/>
  <c r="G40" i="1"/>
  <c r="F40" i="1"/>
  <c r="G39" i="1"/>
  <c r="F39" i="1"/>
  <c r="G92" i="17"/>
  <c r="BA38" i="17"/>
  <c r="BA14" i="17"/>
  <c r="BA10" i="17"/>
  <c r="K8" i="17"/>
  <c r="V8" i="17"/>
  <c r="G9" i="17"/>
  <c r="I9" i="17"/>
  <c r="I8" i="17" s="1"/>
  <c r="K9" i="17"/>
  <c r="M9" i="17"/>
  <c r="O9" i="17"/>
  <c r="Q9" i="17"/>
  <c r="Q8" i="17" s="1"/>
  <c r="V9" i="17"/>
  <c r="G13" i="17"/>
  <c r="M13" i="17" s="1"/>
  <c r="I13" i="17"/>
  <c r="K13" i="17"/>
  <c r="O13" i="17"/>
  <c r="O8" i="17" s="1"/>
  <c r="Q13" i="17"/>
  <c r="V13" i="17"/>
  <c r="I17" i="17"/>
  <c r="Q17" i="17"/>
  <c r="G18" i="17"/>
  <c r="G17" i="17" s="1"/>
  <c r="I18" i="17"/>
  <c r="K18" i="17"/>
  <c r="K17" i="17" s="1"/>
  <c r="O18" i="17"/>
  <c r="O17" i="17" s="1"/>
  <c r="Q18" i="17"/>
  <c r="V18" i="17"/>
  <c r="V17" i="17" s="1"/>
  <c r="G22" i="17"/>
  <c r="I22" i="17"/>
  <c r="K22" i="17"/>
  <c r="M22" i="17"/>
  <c r="O22" i="17"/>
  <c r="Q22" i="17"/>
  <c r="V22" i="17"/>
  <c r="G26" i="17"/>
  <c r="M26" i="17" s="1"/>
  <c r="I26" i="17"/>
  <c r="K26" i="17"/>
  <c r="O26" i="17"/>
  <c r="Q26" i="17"/>
  <c r="V26" i="17"/>
  <c r="G30" i="17"/>
  <c r="M30" i="17" s="1"/>
  <c r="I30" i="17"/>
  <c r="K30" i="17"/>
  <c r="K29" i="17" s="1"/>
  <c r="O30" i="17"/>
  <c r="Q30" i="17"/>
  <c r="V30" i="17"/>
  <c r="V29" i="17" s="1"/>
  <c r="G33" i="17"/>
  <c r="I33" i="17"/>
  <c r="K33" i="17"/>
  <c r="M33" i="17"/>
  <c r="O33" i="17"/>
  <c r="Q33" i="17"/>
  <c r="V33" i="17"/>
  <c r="G37" i="17"/>
  <c r="G29" i="17" s="1"/>
  <c r="I37" i="17"/>
  <c r="K37" i="17"/>
  <c r="O37" i="17"/>
  <c r="O29" i="17" s="1"/>
  <c r="Q37" i="17"/>
  <c r="V37" i="17"/>
  <c r="G41" i="17"/>
  <c r="M41" i="17" s="1"/>
  <c r="I41" i="17"/>
  <c r="I29" i="17" s="1"/>
  <c r="K41" i="17"/>
  <c r="O41" i="17"/>
  <c r="Q41" i="17"/>
  <c r="Q29" i="17" s="1"/>
  <c r="V41" i="17"/>
  <c r="G44" i="17"/>
  <c r="K44" i="17"/>
  <c r="O44" i="17"/>
  <c r="V44" i="17"/>
  <c r="G45" i="17"/>
  <c r="I45" i="17"/>
  <c r="I44" i="17" s="1"/>
  <c r="K45" i="17"/>
  <c r="M45" i="17"/>
  <c r="M44" i="17" s="1"/>
  <c r="O45" i="17"/>
  <c r="Q45" i="17"/>
  <c r="Q44" i="17" s="1"/>
  <c r="V45" i="17"/>
  <c r="G49" i="17"/>
  <c r="K49" i="17"/>
  <c r="O49" i="17"/>
  <c r="V49" i="17"/>
  <c r="G50" i="17"/>
  <c r="I50" i="17"/>
  <c r="I49" i="17" s="1"/>
  <c r="K50" i="17"/>
  <c r="M50" i="17"/>
  <c r="M49" i="17" s="1"/>
  <c r="O50" i="17"/>
  <c r="Q50" i="17"/>
  <c r="Q49" i="17" s="1"/>
  <c r="V50" i="17"/>
  <c r="G53" i="17"/>
  <c r="K53" i="17"/>
  <c r="O53" i="17"/>
  <c r="V53" i="17"/>
  <c r="G54" i="17"/>
  <c r="I54" i="17"/>
  <c r="I53" i="17" s="1"/>
  <c r="K54" i="17"/>
  <c r="M54" i="17"/>
  <c r="M53" i="17" s="1"/>
  <c r="O54" i="17"/>
  <c r="Q54" i="17"/>
  <c r="Q53" i="17" s="1"/>
  <c r="V54" i="17"/>
  <c r="G56" i="17"/>
  <c r="O56" i="17"/>
  <c r="G57" i="17"/>
  <c r="I57" i="17"/>
  <c r="I56" i="17" s="1"/>
  <c r="K57" i="17"/>
  <c r="M57" i="17"/>
  <c r="O57" i="17"/>
  <c r="Q57" i="17"/>
  <c r="Q56" i="17" s="1"/>
  <c r="V57" i="17"/>
  <c r="G59" i="17"/>
  <c r="M59" i="17" s="1"/>
  <c r="I59" i="17"/>
  <c r="K59" i="17"/>
  <c r="K56" i="17" s="1"/>
  <c r="O59" i="17"/>
  <c r="Q59" i="17"/>
  <c r="V59" i="17"/>
  <c r="V56" i="17" s="1"/>
  <c r="I62" i="17"/>
  <c r="Q62" i="17"/>
  <c r="G63" i="17"/>
  <c r="M63" i="17" s="1"/>
  <c r="M62" i="17" s="1"/>
  <c r="I63" i="17"/>
  <c r="K63" i="17"/>
  <c r="K62" i="17" s="1"/>
  <c r="O63" i="17"/>
  <c r="O62" i="17" s="1"/>
  <c r="Q63" i="17"/>
  <c r="V63" i="17"/>
  <c r="V62" i="17" s="1"/>
  <c r="G67" i="17"/>
  <c r="G66" i="17" s="1"/>
  <c r="I67" i="17"/>
  <c r="K67" i="17"/>
  <c r="K66" i="17" s="1"/>
  <c r="O67" i="17"/>
  <c r="O66" i="17" s="1"/>
  <c r="Q67" i="17"/>
  <c r="V67" i="17"/>
  <c r="V66" i="17" s="1"/>
  <c r="G69" i="17"/>
  <c r="I69" i="17"/>
  <c r="K69" i="17"/>
  <c r="M69" i="17"/>
  <c r="O69" i="17"/>
  <c r="Q69" i="17"/>
  <c r="V69" i="17"/>
  <c r="G71" i="17"/>
  <c r="M71" i="17" s="1"/>
  <c r="I71" i="17"/>
  <c r="K71" i="17"/>
  <c r="O71" i="17"/>
  <c r="Q71" i="17"/>
  <c r="V71" i="17"/>
  <c r="G73" i="17"/>
  <c r="I73" i="17"/>
  <c r="I66" i="17" s="1"/>
  <c r="K73" i="17"/>
  <c r="M73" i="17"/>
  <c r="O73" i="17"/>
  <c r="Q73" i="17"/>
  <c r="Q66" i="17" s="1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8" i="17"/>
  <c r="M78" i="17" s="1"/>
  <c r="I78" i="17"/>
  <c r="K78" i="17"/>
  <c r="O78" i="17"/>
  <c r="Q78" i="17"/>
  <c r="V78" i="17"/>
  <c r="G80" i="17"/>
  <c r="I80" i="17"/>
  <c r="O80" i="17"/>
  <c r="Q80" i="17"/>
  <c r="G81" i="17"/>
  <c r="M81" i="17" s="1"/>
  <c r="M80" i="17" s="1"/>
  <c r="I81" i="17"/>
  <c r="K81" i="17"/>
  <c r="K80" i="17" s="1"/>
  <c r="O81" i="17"/>
  <c r="Q81" i="17"/>
  <c r="V81" i="17"/>
  <c r="V80" i="17" s="1"/>
  <c r="G85" i="17"/>
  <c r="M85" i="17" s="1"/>
  <c r="M84" i="17" s="1"/>
  <c r="I85" i="17"/>
  <c r="K85" i="17"/>
  <c r="O85" i="17"/>
  <c r="O84" i="17" s="1"/>
  <c r="Q85" i="17"/>
  <c r="V85" i="17"/>
  <c r="G87" i="17"/>
  <c r="M87" i="17" s="1"/>
  <c r="I87" i="17"/>
  <c r="I84" i="17" s="1"/>
  <c r="K87" i="17"/>
  <c r="O87" i="17"/>
  <c r="Q87" i="17"/>
  <c r="Q84" i="17" s="1"/>
  <c r="V87" i="17"/>
  <c r="G88" i="17"/>
  <c r="M88" i="17" s="1"/>
  <c r="I88" i="17"/>
  <c r="K88" i="17"/>
  <c r="K84" i="17" s="1"/>
  <c r="O88" i="17"/>
  <c r="Q88" i="17"/>
  <c r="V88" i="17"/>
  <c r="V84" i="17" s="1"/>
  <c r="G89" i="17"/>
  <c r="I89" i="17"/>
  <c r="K89" i="17"/>
  <c r="M89" i="17"/>
  <c r="O89" i="17"/>
  <c r="Q89" i="17"/>
  <c r="V89" i="17"/>
  <c r="G90" i="17"/>
  <c r="M90" i="17" s="1"/>
  <c r="I90" i="17"/>
  <c r="K90" i="17"/>
  <c r="O90" i="17"/>
  <c r="Q90" i="17"/>
  <c r="V90" i="17"/>
  <c r="AE92" i="17"/>
  <c r="AF92" i="17"/>
  <c r="G29" i="16"/>
  <c r="BA20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4" i="16"/>
  <c r="I14" i="16"/>
  <c r="K14" i="16"/>
  <c r="M14" i="16"/>
  <c r="O14" i="16"/>
  <c r="Q14" i="16"/>
  <c r="V14" i="16"/>
  <c r="K18" i="16"/>
  <c r="V18" i="16"/>
  <c r="G19" i="16"/>
  <c r="M19" i="16" s="1"/>
  <c r="M18" i="16" s="1"/>
  <c r="I19" i="16"/>
  <c r="I18" i="16" s="1"/>
  <c r="K19" i="16"/>
  <c r="O19" i="16"/>
  <c r="O18" i="16" s="1"/>
  <c r="Q19" i="16"/>
  <c r="Q18" i="16" s="1"/>
  <c r="V19" i="16"/>
  <c r="G22" i="16"/>
  <c r="I22" i="16"/>
  <c r="K22" i="16"/>
  <c r="K21" i="16" s="1"/>
  <c r="M22" i="16"/>
  <c r="M21" i="16" s="1"/>
  <c r="O22" i="16"/>
  <c r="Q22" i="16"/>
  <c r="V22" i="16"/>
  <c r="V21" i="16" s="1"/>
  <c r="G24" i="16"/>
  <c r="G21" i="16" s="1"/>
  <c r="I24" i="16"/>
  <c r="K24" i="16"/>
  <c r="M24" i="16"/>
  <c r="O24" i="16"/>
  <c r="O21" i="16" s="1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I21" i="16" s="1"/>
  <c r="K26" i="16"/>
  <c r="O26" i="16"/>
  <c r="Q26" i="16"/>
  <c r="Q21" i="16" s="1"/>
  <c r="V26" i="16"/>
  <c r="G27" i="16"/>
  <c r="I27" i="16"/>
  <c r="K27" i="16"/>
  <c r="M27" i="16"/>
  <c r="O27" i="16"/>
  <c r="Q27" i="16"/>
  <c r="V27" i="16"/>
  <c r="AE29" i="16"/>
  <c r="G29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6" i="15"/>
  <c r="G15" i="15" s="1"/>
  <c r="I16" i="15"/>
  <c r="I15" i="15" s="1"/>
  <c r="K16" i="15"/>
  <c r="K15" i="15" s="1"/>
  <c r="O16" i="15"/>
  <c r="O15" i="15" s="1"/>
  <c r="Q16" i="15"/>
  <c r="Q15" i="15" s="1"/>
  <c r="V16" i="15"/>
  <c r="V15" i="15" s="1"/>
  <c r="I19" i="15"/>
  <c r="Q19" i="15"/>
  <c r="G20" i="15"/>
  <c r="I20" i="15"/>
  <c r="K20" i="15"/>
  <c r="K19" i="15" s="1"/>
  <c r="M20" i="15"/>
  <c r="M19" i="15" s="1"/>
  <c r="O20" i="15"/>
  <c r="Q20" i="15"/>
  <c r="V20" i="15"/>
  <c r="V19" i="15" s="1"/>
  <c r="G23" i="15"/>
  <c r="G19" i="15" s="1"/>
  <c r="I23" i="15"/>
  <c r="K23" i="15"/>
  <c r="M23" i="15"/>
  <c r="O23" i="15"/>
  <c r="O19" i="15" s="1"/>
  <c r="Q23" i="15"/>
  <c r="V23" i="15"/>
  <c r="G25" i="15"/>
  <c r="O25" i="15"/>
  <c r="G26" i="15"/>
  <c r="M26" i="15" s="1"/>
  <c r="M25" i="15" s="1"/>
  <c r="I26" i="15"/>
  <c r="I25" i="15" s="1"/>
  <c r="K26" i="15"/>
  <c r="K25" i="15" s="1"/>
  <c r="O26" i="15"/>
  <c r="Q26" i="15"/>
  <c r="Q25" i="15" s="1"/>
  <c r="V26" i="15"/>
  <c r="V25" i="15" s="1"/>
  <c r="AE29" i="15"/>
  <c r="AF29" i="15"/>
  <c r="G46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I11" i="14" s="1"/>
  <c r="K12" i="14"/>
  <c r="M12" i="14"/>
  <c r="O12" i="14"/>
  <c r="Q12" i="14"/>
  <c r="Q11" i="14" s="1"/>
  <c r="V12" i="14"/>
  <c r="G15" i="14"/>
  <c r="G11" i="14" s="1"/>
  <c r="I15" i="14"/>
  <c r="K15" i="14"/>
  <c r="K11" i="14" s="1"/>
  <c r="O15" i="14"/>
  <c r="O11" i="14" s="1"/>
  <c r="Q15" i="14"/>
  <c r="V15" i="14"/>
  <c r="V11" i="14" s="1"/>
  <c r="G18" i="14"/>
  <c r="I18" i="14"/>
  <c r="K18" i="14"/>
  <c r="M18" i="14"/>
  <c r="O18" i="14"/>
  <c r="Q18" i="14"/>
  <c r="V18" i="14"/>
  <c r="G21" i="14"/>
  <c r="O21" i="14"/>
  <c r="G22" i="14"/>
  <c r="I22" i="14"/>
  <c r="I21" i="14" s="1"/>
  <c r="K22" i="14"/>
  <c r="M22" i="14"/>
  <c r="O22" i="14"/>
  <c r="Q22" i="14"/>
  <c r="Q21" i="14" s="1"/>
  <c r="V22" i="14"/>
  <c r="G26" i="14"/>
  <c r="M26" i="14" s="1"/>
  <c r="I26" i="14"/>
  <c r="K26" i="14"/>
  <c r="K21" i="14" s="1"/>
  <c r="O26" i="14"/>
  <c r="Q26" i="14"/>
  <c r="V26" i="14"/>
  <c r="V21" i="14" s="1"/>
  <c r="G28" i="14"/>
  <c r="I28" i="14"/>
  <c r="K28" i="14"/>
  <c r="M28" i="14"/>
  <c r="O28" i="14"/>
  <c r="Q28" i="14"/>
  <c r="V28" i="14"/>
  <c r="G30" i="14"/>
  <c r="K30" i="14"/>
  <c r="O30" i="14"/>
  <c r="V30" i="14"/>
  <c r="G31" i="14"/>
  <c r="I31" i="14"/>
  <c r="I30" i="14" s="1"/>
  <c r="K31" i="14"/>
  <c r="M31" i="14"/>
  <c r="M30" i="14" s="1"/>
  <c r="O31" i="14"/>
  <c r="Q31" i="14"/>
  <c r="Q30" i="14" s="1"/>
  <c r="V31" i="14"/>
  <c r="G34" i="14"/>
  <c r="K34" i="14"/>
  <c r="O34" i="14"/>
  <c r="V34" i="14"/>
  <c r="G35" i="14"/>
  <c r="I35" i="14"/>
  <c r="I34" i="14" s="1"/>
  <c r="K35" i="14"/>
  <c r="M35" i="14"/>
  <c r="M34" i="14" s="1"/>
  <c r="O35" i="14"/>
  <c r="Q35" i="14"/>
  <c r="Q34" i="14" s="1"/>
  <c r="V35" i="14"/>
  <c r="G37" i="14"/>
  <c r="K37" i="14"/>
  <c r="O37" i="14"/>
  <c r="V37" i="14"/>
  <c r="G38" i="14"/>
  <c r="I38" i="14"/>
  <c r="I37" i="14" s="1"/>
  <c r="K38" i="14"/>
  <c r="M38" i="14"/>
  <c r="M37" i="14" s="1"/>
  <c r="O38" i="14"/>
  <c r="Q38" i="14"/>
  <c r="Q37" i="14" s="1"/>
  <c r="V38" i="14"/>
  <c r="G41" i="14"/>
  <c r="I41" i="14"/>
  <c r="I40" i="14" s="1"/>
  <c r="K41" i="14"/>
  <c r="M41" i="14"/>
  <c r="O41" i="14"/>
  <c r="Q41" i="14"/>
  <c r="Q40" i="14" s="1"/>
  <c r="V41" i="14"/>
  <c r="G42" i="14"/>
  <c r="G40" i="14" s="1"/>
  <c r="I42" i="14"/>
  <c r="K42" i="14"/>
  <c r="O42" i="14"/>
  <c r="O40" i="14" s="1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K40" i="14" s="1"/>
  <c r="O44" i="14"/>
  <c r="Q44" i="14"/>
  <c r="V44" i="14"/>
  <c r="V40" i="14" s="1"/>
  <c r="AE46" i="14"/>
  <c r="AF46" i="14"/>
  <c r="G1036" i="13"/>
  <c r="BA1021" i="13"/>
  <c r="BA727" i="13"/>
  <c r="BA647" i="13"/>
  <c r="BA610" i="13"/>
  <c r="BA608" i="13"/>
  <c r="BA606" i="13"/>
  <c r="BA491" i="13"/>
  <c r="BA438" i="13"/>
  <c r="BA427" i="13"/>
  <c r="BA424" i="13"/>
  <c r="BA364" i="13"/>
  <c r="BA326" i="13"/>
  <c r="BA318" i="13"/>
  <c r="BA251" i="13"/>
  <c r="BA243" i="13"/>
  <c r="BA236" i="13"/>
  <c r="BA232" i="13"/>
  <c r="BA168" i="13"/>
  <c r="BA164" i="13"/>
  <c r="BA83" i="13"/>
  <c r="BA79" i="13"/>
  <c r="BA35" i="13"/>
  <c r="BA32" i="13"/>
  <c r="BA20" i="13"/>
  <c r="BA17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6" i="13"/>
  <c r="M16" i="13" s="1"/>
  <c r="M15" i="13" s="1"/>
  <c r="I16" i="13"/>
  <c r="I15" i="13" s="1"/>
  <c r="K16" i="13"/>
  <c r="K15" i="13" s="1"/>
  <c r="O16" i="13"/>
  <c r="O15" i="13" s="1"/>
  <c r="Q16" i="13"/>
  <c r="Q15" i="13" s="1"/>
  <c r="V16" i="13"/>
  <c r="V15" i="13" s="1"/>
  <c r="G19" i="13"/>
  <c r="I19" i="13"/>
  <c r="K19" i="13"/>
  <c r="M19" i="13"/>
  <c r="O19" i="13"/>
  <c r="Q19" i="13"/>
  <c r="V19" i="13"/>
  <c r="K22" i="13"/>
  <c r="V22" i="13"/>
  <c r="G23" i="13"/>
  <c r="G22" i="13" s="1"/>
  <c r="I23" i="13"/>
  <c r="I22" i="13" s="1"/>
  <c r="K23" i="13"/>
  <c r="M23" i="13"/>
  <c r="M22" i="13" s="1"/>
  <c r="O23" i="13"/>
  <c r="O22" i="13" s="1"/>
  <c r="Q23" i="13"/>
  <c r="Q22" i="13" s="1"/>
  <c r="V23" i="13"/>
  <c r="G27" i="13"/>
  <c r="I27" i="13"/>
  <c r="I26" i="13" s="1"/>
  <c r="K27" i="13"/>
  <c r="K26" i="13" s="1"/>
  <c r="M27" i="13"/>
  <c r="O27" i="13"/>
  <c r="Q27" i="13"/>
  <c r="Q26" i="13" s="1"/>
  <c r="V27" i="13"/>
  <c r="V26" i="13" s="1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V31" i="13"/>
  <c r="G34" i="13"/>
  <c r="M34" i="13" s="1"/>
  <c r="I34" i="13"/>
  <c r="K34" i="13"/>
  <c r="O34" i="13"/>
  <c r="O26" i="13" s="1"/>
  <c r="Q34" i="13"/>
  <c r="V34" i="13"/>
  <c r="G38" i="13"/>
  <c r="G37" i="13" s="1"/>
  <c r="I38" i="13"/>
  <c r="K38" i="13"/>
  <c r="K37" i="13" s="1"/>
  <c r="M38" i="13"/>
  <c r="O38" i="13"/>
  <c r="Q38" i="13"/>
  <c r="V38" i="13"/>
  <c r="V37" i="13" s="1"/>
  <c r="G41" i="13"/>
  <c r="I41" i="13"/>
  <c r="K41" i="13"/>
  <c r="M41" i="13"/>
  <c r="O41" i="13"/>
  <c r="O37" i="13" s="1"/>
  <c r="Q41" i="13"/>
  <c r="V41" i="13"/>
  <c r="G50" i="13"/>
  <c r="M50" i="13" s="1"/>
  <c r="I50" i="13"/>
  <c r="K50" i="13"/>
  <c r="O50" i="13"/>
  <c r="Q50" i="13"/>
  <c r="V50" i="13"/>
  <c r="G52" i="13"/>
  <c r="M52" i="13" s="1"/>
  <c r="I52" i="13"/>
  <c r="I37" i="13" s="1"/>
  <c r="K52" i="13"/>
  <c r="O52" i="13"/>
  <c r="Q52" i="13"/>
  <c r="Q37" i="13" s="1"/>
  <c r="V52" i="13"/>
  <c r="G55" i="13"/>
  <c r="I55" i="13"/>
  <c r="K55" i="13"/>
  <c r="M55" i="13"/>
  <c r="O55" i="13"/>
  <c r="Q55" i="13"/>
  <c r="V55" i="13"/>
  <c r="G62" i="13"/>
  <c r="I62" i="13"/>
  <c r="K62" i="13"/>
  <c r="M62" i="13"/>
  <c r="O62" i="13"/>
  <c r="Q62" i="13"/>
  <c r="V62" i="13"/>
  <c r="G66" i="13"/>
  <c r="M66" i="13" s="1"/>
  <c r="I66" i="13"/>
  <c r="K66" i="13"/>
  <c r="O66" i="13"/>
  <c r="Q66" i="13"/>
  <c r="V66" i="13"/>
  <c r="G69" i="13"/>
  <c r="M69" i="13" s="1"/>
  <c r="I69" i="13"/>
  <c r="K69" i="13"/>
  <c r="O69" i="13"/>
  <c r="Q69" i="13"/>
  <c r="V69" i="13"/>
  <c r="G73" i="13"/>
  <c r="I73" i="13"/>
  <c r="K73" i="13"/>
  <c r="M73" i="13"/>
  <c r="O73" i="13"/>
  <c r="Q73" i="13"/>
  <c r="V73" i="13"/>
  <c r="G75" i="13"/>
  <c r="I75" i="13"/>
  <c r="K75" i="13"/>
  <c r="M75" i="13"/>
  <c r="O75" i="13"/>
  <c r="Q75" i="13"/>
  <c r="V75" i="13"/>
  <c r="G78" i="13"/>
  <c r="M78" i="13" s="1"/>
  <c r="I78" i="13"/>
  <c r="I77" i="13" s="1"/>
  <c r="K78" i="13"/>
  <c r="K77" i="13" s="1"/>
  <c r="O78" i="13"/>
  <c r="Q78" i="13"/>
  <c r="Q77" i="13" s="1"/>
  <c r="V78" i="13"/>
  <c r="V77" i="13" s="1"/>
  <c r="G82" i="13"/>
  <c r="I82" i="13"/>
  <c r="K82" i="13"/>
  <c r="M82" i="13"/>
  <c r="O82" i="13"/>
  <c r="Q82" i="13"/>
  <c r="V82" i="13"/>
  <c r="G85" i="13"/>
  <c r="I85" i="13"/>
  <c r="K85" i="13"/>
  <c r="M85" i="13"/>
  <c r="O85" i="13"/>
  <c r="Q85" i="13"/>
  <c r="V85" i="13"/>
  <c r="G87" i="13"/>
  <c r="M87" i="13" s="1"/>
  <c r="I87" i="13"/>
  <c r="K87" i="13"/>
  <c r="O87" i="13"/>
  <c r="O77" i="13" s="1"/>
  <c r="Q87" i="13"/>
  <c r="V87" i="13"/>
  <c r="G95" i="13"/>
  <c r="M95" i="13" s="1"/>
  <c r="I95" i="13"/>
  <c r="K95" i="13"/>
  <c r="K94" i="13" s="1"/>
  <c r="O95" i="13"/>
  <c r="Q95" i="13"/>
  <c r="V95" i="13"/>
  <c r="V94" i="13" s="1"/>
  <c r="G99" i="13"/>
  <c r="I99" i="13"/>
  <c r="K99" i="13"/>
  <c r="M99" i="13"/>
  <c r="O99" i="13"/>
  <c r="Q99" i="13"/>
  <c r="V99" i="13"/>
  <c r="G101" i="13"/>
  <c r="G94" i="13" s="1"/>
  <c r="I101" i="13"/>
  <c r="K101" i="13"/>
  <c r="O101" i="13"/>
  <c r="O94" i="13" s="1"/>
  <c r="Q101" i="13"/>
  <c r="V101" i="13"/>
  <c r="G105" i="13"/>
  <c r="M105" i="13" s="1"/>
  <c r="I105" i="13"/>
  <c r="I94" i="13" s="1"/>
  <c r="K105" i="13"/>
  <c r="O105" i="13"/>
  <c r="Q105" i="13"/>
  <c r="Q94" i="13" s="1"/>
  <c r="V105" i="13"/>
  <c r="G107" i="13"/>
  <c r="I107" i="13"/>
  <c r="K107" i="13"/>
  <c r="M107" i="13"/>
  <c r="O107" i="13"/>
  <c r="Q107" i="13"/>
  <c r="V107" i="13"/>
  <c r="G109" i="13"/>
  <c r="I109" i="13"/>
  <c r="K109" i="13"/>
  <c r="M109" i="13"/>
  <c r="O109" i="13"/>
  <c r="Q109" i="13"/>
  <c r="V109" i="13"/>
  <c r="G118" i="13"/>
  <c r="M118" i="13" s="1"/>
  <c r="I118" i="13"/>
  <c r="K118" i="13"/>
  <c r="O118" i="13"/>
  <c r="Q118" i="13"/>
  <c r="V118" i="13"/>
  <c r="G123" i="13"/>
  <c r="M123" i="13" s="1"/>
  <c r="I123" i="13"/>
  <c r="K123" i="13"/>
  <c r="O123" i="13"/>
  <c r="Q123" i="13"/>
  <c r="V123" i="13"/>
  <c r="G136" i="13"/>
  <c r="I136" i="13"/>
  <c r="K136" i="13"/>
  <c r="M136" i="13"/>
  <c r="O136" i="13"/>
  <c r="Q136" i="13"/>
  <c r="V136" i="13"/>
  <c r="G138" i="13"/>
  <c r="I138" i="13"/>
  <c r="K138" i="13"/>
  <c r="M138" i="13"/>
  <c r="O138" i="13"/>
  <c r="Q138" i="13"/>
  <c r="V138" i="13"/>
  <c r="G142" i="13"/>
  <c r="M142" i="13" s="1"/>
  <c r="I142" i="13"/>
  <c r="I141" i="13" s="1"/>
  <c r="K142" i="13"/>
  <c r="K141" i="13" s="1"/>
  <c r="O142" i="13"/>
  <c r="Q142" i="13"/>
  <c r="Q141" i="13" s="1"/>
  <c r="V142" i="13"/>
  <c r="V141" i="13" s="1"/>
  <c r="G145" i="13"/>
  <c r="I145" i="13"/>
  <c r="K145" i="13"/>
  <c r="M145" i="13"/>
  <c r="O145" i="13"/>
  <c r="Q145" i="13"/>
  <c r="V145" i="13"/>
  <c r="G148" i="13"/>
  <c r="I148" i="13"/>
  <c r="K148" i="13"/>
  <c r="M148" i="13"/>
  <c r="O148" i="13"/>
  <c r="Q148" i="13"/>
  <c r="V148" i="13"/>
  <c r="G151" i="13"/>
  <c r="M151" i="13" s="1"/>
  <c r="I151" i="13"/>
  <c r="K151" i="13"/>
  <c r="O151" i="13"/>
  <c r="O141" i="13" s="1"/>
  <c r="Q151" i="13"/>
  <c r="V151" i="13"/>
  <c r="G154" i="13"/>
  <c r="M154" i="13" s="1"/>
  <c r="I154" i="13"/>
  <c r="K154" i="13"/>
  <c r="O154" i="13"/>
  <c r="Q154" i="13"/>
  <c r="V154" i="13"/>
  <c r="G157" i="13"/>
  <c r="I157" i="13"/>
  <c r="K157" i="13"/>
  <c r="M157" i="13"/>
  <c r="O157" i="13"/>
  <c r="Q157" i="13"/>
  <c r="V157" i="13"/>
  <c r="G160" i="13"/>
  <c r="I160" i="13"/>
  <c r="K160" i="13"/>
  <c r="M160" i="13"/>
  <c r="O160" i="13"/>
  <c r="Q160" i="13"/>
  <c r="V160" i="13"/>
  <c r="G162" i="13"/>
  <c r="O162" i="13"/>
  <c r="G163" i="13"/>
  <c r="M163" i="13" s="1"/>
  <c r="M162" i="13" s="1"/>
  <c r="I163" i="13"/>
  <c r="I162" i="13" s="1"/>
  <c r="K163" i="13"/>
  <c r="K162" i="13" s="1"/>
  <c r="O163" i="13"/>
  <c r="Q163" i="13"/>
  <c r="Q162" i="13" s="1"/>
  <c r="V163" i="13"/>
  <c r="V162" i="13" s="1"/>
  <c r="G167" i="13"/>
  <c r="I167" i="13"/>
  <c r="I166" i="13" s="1"/>
  <c r="K167" i="13"/>
  <c r="M167" i="13"/>
  <c r="O167" i="13"/>
  <c r="Q167" i="13"/>
  <c r="Q166" i="13" s="1"/>
  <c r="V167" i="13"/>
  <c r="G171" i="13"/>
  <c r="M171" i="13" s="1"/>
  <c r="I171" i="13"/>
  <c r="K171" i="13"/>
  <c r="O171" i="13"/>
  <c r="O166" i="13" s="1"/>
  <c r="Q171" i="13"/>
  <c r="V171" i="13"/>
  <c r="G175" i="13"/>
  <c r="I175" i="13"/>
  <c r="K175" i="13"/>
  <c r="M175" i="13"/>
  <c r="O175" i="13"/>
  <c r="Q175" i="13"/>
  <c r="V175" i="13"/>
  <c r="G181" i="13"/>
  <c r="M181" i="13" s="1"/>
  <c r="I181" i="13"/>
  <c r="K181" i="13"/>
  <c r="K166" i="13" s="1"/>
  <c r="O181" i="13"/>
  <c r="Q181" i="13"/>
  <c r="V181" i="13"/>
  <c r="V166" i="13" s="1"/>
  <c r="G207" i="13"/>
  <c r="I207" i="13"/>
  <c r="K207" i="13"/>
  <c r="M207" i="13"/>
  <c r="O207" i="13"/>
  <c r="Q207" i="13"/>
  <c r="V207" i="13"/>
  <c r="G212" i="13"/>
  <c r="M212" i="13" s="1"/>
  <c r="I212" i="13"/>
  <c r="K212" i="13"/>
  <c r="O212" i="13"/>
  <c r="Q212" i="13"/>
  <c r="V212" i="13"/>
  <c r="G215" i="13"/>
  <c r="I215" i="13"/>
  <c r="K215" i="13"/>
  <c r="M215" i="13"/>
  <c r="O215" i="13"/>
  <c r="Q215" i="13"/>
  <c r="V215" i="13"/>
  <c r="G219" i="13"/>
  <c r="M219" i="13" s="1"/>
  <c r="I219" i="13"/>
  <c r="K219" i="13"/>
  <c r="O219" i="13"/>
  <c r="Q219" i="13"/>
  <c r="V219" i="13"/>
  <c r="G223" i="13"/>
  <c r="I223" i="13"/>
  <c r="K223" i="13"/>
  <c r="M223" i="13"/>
  <c r="O223" i="13"/>
  <c r="Q223" i="13"/>
  <c r="V223" i="13"/>
  <c r="G231" i="13"/>
  <c r="I231" i="13"/>
  <c r="I230" i="13" s="1"/>
  <c r="K231" i="13"/>
  <c r="M231" i="13"/>
  <c r="O231" i="13"/>
  <c r="Q231" i="13"/>
  <c r="Q230" i="13" s="1"/>
  <c r="V231" i="13"/>
  <c r="G235" i="13"/>
  <c r="M235" i="13" s="1"/>
  <c r="I235" i="13"/>
  <c r="K235" i="13"/>
  <c r="K230" i="13" s="1"/>
  <c r="O235" i="13"/>
  <c r="Q235" i="13"/>
  <c r="V235" i="13"/>
  <c r="V230" i="13" s="1"/>
  <c r="G242" i="13"/>
  <c r="I242" i="13"/>
  <c r="K242" i="13"/>
  <c r="M242" i="13"/>
  <c r="O242" i="13"/>
  <c r="Q242" i="13"/>
  <c r="V242" i="13"/>
  <c r="G250" i="13"/>
  <c r="M250" i="13" s="1"/>
  <c r="I250" i="13"/>
  <c r="K250" i="13"/>
  <c r="O250" i="13"/>
  <c r="O230" i="13" s="1"/>
  <c r="Q250" i="13"/>
  <c r="V250" i="13"/>
  <c r="G254" i="13"/>
  <c r="I254" i="13"/>
  <c r="K254" i="13"/>
  <c r="M254" i="13"/>
  <c r="O254" i="13"/>
  <c r="Q254" i="13"/>
  <c r="V254" i="13"/>
  <c r="G261" i="13"/>
  <c r="M261" i="13" s="1"/>
  <c r="I261" i="13"/>
  <c r="K261" i="13"/>
  <c r="O261" i="13"/>
  <c r="Q261" i="13"/>
  <c r="V261" i="13"/>
  <c r="G264" i="13"/>
  <c r="I264" i="13"/>
  <c r="K264" i="13"/>
  <c r="M264" i="13"/>
  <c r="O264" i="13"/>
  <c r="Q264" i="13"/>
  <c r="V264" i="13"/>
  <c r="G266" i="13"/>
  <c r="M266" i="13" s="1"/>
  <c r="I266" i="13"/>
  <c r="K266" i="13"/>
  <c r="O266" i="13"/>
  <c r="Q266" i="13"/>
  <c r="V266" i="13"/>
  <c r="G272" i="13"/>
  <c r="I272" i="13"/>
  <c r="K272" i="13"/>
  <c r="M272" i="13"/>
  <c r="O272" i="13"/>
  <c r="Q272" i="13"/>
  <c r="V272" i="13"/>
  <c r="G276" i="13"/>
  <c r="I276" i="13"/>
  <c r="I275" i="13" s="1"/>
  <c r="K276" i="13"/>
  <c r="M276" i="13"/>
  <c r="O276" i="13"/>
  <c r="Q276" i="13"/>
  <c r="Q275" i="13" s="1"/>
  <c r="V276" i="13"/>
  <c r="G284" i="13"/>
  <c r="M284" i="13" s="1"/>
  <c r="I284" i="13"/>
  <c r="K284" i="13"/>
  <c r="O284" i="13"/>
  <c r="O275" i="13" s="1"/>
  <c r="Q284" i="13"/>
  <c r="V284" i="13"/>
  <c r="G287" i="13"/>
  <c r="I287" i="13"/>
  <c r="K287" i="13"/>
  <c r="M287" i="13"/>
  <c r="O287" i="13"/>
  <c r="Q287" i="13"/>
  <c r="V287" i="13"/>
  <c r="G294" i="13"/>
  <c r="M294" i="13" s="1"/>
  <c r="I294" i="13"/>
  <c r="K294" i="13"/>
  <c r="K275" i="13" s="1"/>
  <c r="O294" i="13"/>
  <c r="Q294" i="13"/>
  <c r="V294" i="13"/>
  <c r="V275" i="13" s="1"/>
  <c r="G297" i="13"/>
  <c r="I297" i="13"/>
  <c r="K297" i="13"/>
  <c r="M297" i="13"/>
  <c r="O297" i="13"/>
  <c r="Q297" i="13"/>
  <c r="V297" i="13"/>
  <c r="G300" i="13"/>
  <c r="M300" i="13" s="1"/>
  <c r="I300" i="13"/>
  <c r="K300" i="13"/>
  <c r="O300" i="13"/>
  <c r="Q300" i="13"/>
  <c r="V300" i="13"/>
  <c r="G301" i="13"/>
  <c r="I301" i="13"/>
  <c r="K301" i="13"/>
  <c r="M301" i="13"/>
  <c r="O301" i="13"/>
  <c r="Q301" i="13"/>
  <c r="V301" i="13"/>
  <c r="G308" i="13"/>
  <c r="M308" i="13" s="1"/>
  <c r="I308" i="13"/>
  <c r="K308" i="13"/>
  <c r="O308" i="13"/>
  <c r="Q308" i="13"/>
  <c r="V308" i="13"/>
  <c r="G311" i="13"/>
  <c r="I311" i="13"/>
  <c r="K311" i="13"/>
  <c r="M311" i="13"/>
  <c r="O311" i="13"/>
  <c r="Q311" i="13"/>
  <c r="V311" i="13"/>
  <c r="G317" i="13"/>
  <c r="M317" i="13" s="1"/>
  <c r="I317" i="13"/>
  <c r="K317" i="13"/>
  <c r="O317" i="13"/>
  <c r="Q317" i="13"/>
  <c r="V317" i="13"/>
  <c r="G322" i="13"/>
  <c r="I322" i="13"/>
  <c r="K322" i="13"/>
  <c r="M322" i="13"/>
  <c r="O322" i="13"/>
  <c r="Q322" i="13"/>
  <c r="V322" i="13"/>
  <c r="G325" i="13"/>
  <c r="M325" i="13" s="1"/>
  <c r="I325" i="13"/>
  <c r="K325" i="13"/>
  <c r="O325" i="13"/>
  <c r="Q325" i="13"/>
  <c r="V325" i="13"/>
  <c r="G338" i="13"/>
  <c r="I338" i="13"/>
  <c r="K338" i="13"/>
  <c r="M338" i="13"/>
  <c r="O338" i="13"/>
  <c r="Q338" i="13"/>
  <c r="V338" i="13"/>
  <c r="G341" i="13"/>
  <c r="I341" i="13"/>
  <c r="I340" i="13" s="1"/>
  <c r="K341" i="13"/>
  <c r="M341" i="13"/>
  <c r="O341" i="13"/>
  <c r="Q341" i="13"/>
  <c r="Q340" i="13" s="1"/>
  <c r="V341" i="13"/>
  <c r="G343" i="13"/>
  <c r="M343" i="13" s="1"/>
  <c r="I343" i="13"/>
  <c r="K343" i="13"/>
  <c r="K340" i="13" s="1"/>
  <c r="O343" i="13"/>
  <c r="Q343" i="13"/>
  <c r="V343" i="13"/>
  <c r="V340" i="13" s="1"/>
  <c r="G346" i="13"/>
  <c r="I346" i="13"/>
  <c r="K346" i="13"/>
  <c r="M346" i="13"/>
  <c r="O346" i="13"/>
  <c r="Q346" i="13"/>
  <c r="V346" i="13"/>
  <c r="G349" i="13"/>
  <c r="M349" i="13" s="1"/>
  <c r="I349" i="13"/>
  <c r="K349" i="13"/>
  <c r="O349" i="13"/>
  <c r="O340" i="13" s="1"/>
  <c r="Q349" i="13"/>
  <c r="V349" i="13"/>
  <c r="G352" i="13"/>
  <c r="I352" i="13"/>
  <c r="K352" i="13"/>
  <c r="M352" i="13"/>
  <c r="O352" i="13"/>
  <c r="Q352" i="13"/>
  <c r="V352" i="13"/>
  <c r="G357" i="13"/>
  <c r="M357" i="13" s="1"/>
  <c r="I357" i="13"/>
  <c r="K357" i="13"/>
  <c r="O357" i="13"/>
  <c r="Q357" i="13"/>
  <c r="V357" i="13"/>
  <c r="G358" i="13"/>
  <c r="I358" i="13"/>
  <c r="K358" i="13"/>
  <c r="M358" i="13"/>
  <c r="O358" i="13"/>
  <c r="Q358" i="13"/>
  <c r="V358" i="13"/>
  <c r="G360" i="13"/>
  <c r="M360" i="13" s="1"/>
  <c r="I360" i="13"/>
  <c r="K360" i="13"/>
  <c r="O360" i="13"/>
  <c r="Q360" i="13"/>
  <c r="V360" i="13"/>
  <c r="I362" i="13"/>
  <c r="Q362" i="13"/>
  <c r="G363" i="13"/>
  <c r="G362" i="13" s="1"/>
  <c r="I363" i="13"/>
  <c r="K363" i="13"/>
  <c r="K362" i="13" s="1"/>
  <c r="O363" i="13"/>
  <c r="O362" i="13" s="1"/>
  <c r="Q363" i="13"/>
  <c r="V363" i="13"/>
  <c r="V362" i="13" s="1"/>
  <c r="G367" i="13"/>
  <c r="M367" i="13" s="1"/>
  <c r="M366" i="13" s="1"/>
  <c r="I367" i="13"/>
  <c r="I366" i="13" s="1"/>
  <c r="K367" i="13"/>
  <c r="K366" i="13" s="1"/>
  <c r="O367" i="13"/>
  <c r="O366" i="13" s="1"/>
  <c r="Q367" i="13"/>
  <c r="Q366" i="13" s="1"/>
  <c r="V367" i="13"/>
  <c r="V366" i="13" s="1"/>
  <c r="G374" i="13"/>
  <c r="M374" i="13" s="1"/>
  <c r="I374" i="13"/>
  <c r="K374" i="13"/>
  <c r="O374" i="13"/>
  <c r="Q374" i="13"/>
  <c r="V374" i="13"/>
  <c r="G382" i="13"/>
  <c r="I382" i="13"/>
  <c r="K382" i="13"/>
  <c r="M382" i="13"/>
  <c r="O382" i="13"/>
  <c r="Q382" i="13"/>
  <c r="V382" i="13"/>
  <c r="G383" i="13"/>
  <c r="I383" i="13"/>
  <c r="K383" i="13"/>
  <c r="M383" i="13"/>
  <c r="O383" i="13"/>
  <c r="Q383" i="13"/>
  <c r="V383" i="13"/>
  <c r="G396" i="13"/>
  <c r="M396" i="13" s="1"/>
  <c r="I396" i="13"/>
  <c r="K396" i="13"/>
  <c r="O396" i="13"/>
  <c r="Q396" i="13"/>
  <c r="V396" i="13"/>
  <c r="G398" i="13"/>
  <c r="I398" i="13"/>
  <c r="K398" i="13"/>
  <c r="M398" i="13"/>
  <c r="O398" i="13"/>
  <c r="Q398" i="13"/>
  <c r="V398" i="13"/>
  <c r="G404" i="13"/>
  <c r="I404" i="13"/>
  <c r="K404" i="13"/>
  <c r="M404" i="13"/>
  <c r="O404" i="13"/>
  <c r="Q404" i="13"/>
  <c r="V404" i="13"/>
  <c r="G405" i="13"/>
  <c r="I405" i="13"/>
  <c r="K405" i="13"/>
  <c r="M405" i="13"/>
  <c r="O405" i="13"/>
  <c r="Q405" i="13"/>
  <c r="V405" i="13"/>
  <c r="G406" i="13"/>
  <c r="O406" i="13"/>
  <c r="G407" i="13"/>
  <c r="M407" i="13" s="1"/>
  <c r="M406" i="13" s="1"/>
  <c r="I407" i="13"/>
  <c r="I406" i="13" s="1"/>
  <c r="K407" i="13"/>
  <c r="K406" i="13" s="1"/>
  <c r="O407" i="13"/>
  <c r="Q407" i="13"/>
  <c r="Q406" i="13" s="1"/>
  <c r="V407" i="13"/>
  <c r="V406" i="13" s="1"/>
  <c r="G420" i="13"/>
  <c r="I420" i="13"/>
  <c r="K420" i="13"/>
  <c r="M420" i="13"/>
  <c r="O420" i="13"/>
  <c r="Q420" i="13"/>
  <c r="V420" i="13"/>
  <c r="G423" i="13"/>
  <c r="M423" i="13" s="1"/>
  <c r="M422" i="13" s="1"/>
  <c r="I423" i="13"/>
  <c r="I422" i="13" s="1"/>
  <c r="K423" i="13"/>
  <c r="K422" i="13" s="1"/>
  <c r="O423" i="13"/>
  <c r="O422" i="13" s="1"/>
  <c r="Q423" i="13"/>
  <c r="Q422" i="13" s="1"/>
  <c r="V423" i="13"/>
  <c r="V422" i="13" s="1"/>
  <c r="G426" i="13"/>
  <c r="I426" i="13"/>
  <c r="K426" i="13"/>
  <c r="M426" i="13"/>
  <c r="O426" i="13"/>
  <c r="Q426" i="13"/>
  <c r="V426" i="13"/>
  <c r="G431" i="13"/>
  <c r="I431" i="13"/>
  <c r="K431" i="13"/>
  <c r="M431" i="13"/>
  <c r="O431" i="13"/>
  <c r="Q431" i="13"/>
  <c r="V431" i="13"/>
  <c r="G434" i="13"/>
  <c r="I434" i="13"/>
  <c r="K434" i="13"/>
  <c r="M434" i="13"/>
  <c r="O434" i="13"/>
  <c r="Q434" i="13"/>
  <c r="V434" i="13"/>
  <c r="G437" i="13"/>
  <c r="M437" i="13" s="1"/>
  <c r="I437" i="13"/>
  <c r="K437" i="13"/>
  <c r="O437" i="13"/>
  <c r="Q437" i="13"/>
  <c r="V437" i="13"/>
  <c r="G443" i="13"/>
  <c r="I443" i="13"/>
  <c r="K443" i="13"/>
  <c r="M443" i="13"/>
  <c r="O443" i="13"/>
  <c r="Q443" i="13"/>
  <c r="V443" i="13"/>
  <c r="G446" i="13"/>
  <c r="I446" i="13"/>
  <c r="K446" i="13"/>
  <c r="M446" i="13"/>
  <c r="O446" i="13"/>
  <c r="Q446" i="13"/>
  <c r="V446" i="13"/>
  <c r="G450" i="13"/>
  <c r="I450" i="13"/>
  <c r="K450" i="13"/>
  <c r="M450" i="13"/>
  <c r="O450" i="13"/>
  <c r="Q450" i="13"/>
  <c r="V450" i="13"/>
  <c r="G452" i="13"/>
  <c r="M452" i="13" s="1"/>
  <c r="I452" i="13"/>
  <c r="K452" i="13"/>
  <c r="O452" i="13"/>
  <c r="Q452" i="13"/>
  <c r="V452" i="13"/>
  <c r="G454" i="13"/>
  <c r="I454" i="13"/>
  <c r="K454" i="13"/>
  <c r="M454" i="13"/>
  <c r="O454" i="13"/>
  <c r="Q454" i="13"/>
  <c r="V454" i="13"/>
  <c r="G456" i="13"/>
  <c r="I456" i="13"/>
  <c r="K456" i="13"/>
  <c r="M456" i="13"/>
  <c r="O456" i="13"/>
  <c r="Q456" i="13"/>
  <c r="V456" i="13"/>
  <c r="G459" i="13"/>
  <c r="M459" i="13" s="1"/>
  <c r="M458" i="13" s="1"/>
  <c r="I459" i="13"/>
  <c r="I458" i="13" s="1"/>
  <c r="K459" i="13"/>
  <c r="K458" i="13" s="1"/>
  <c r="O459" i="13"/>
  <c r="O458" i="13" s="1"/>
  <c r="Q459" i="13"/>
  <c r="Q458" i="13" s="1"/>
  <c r="V459" i="13"/>
  <c r="V458" i="13" s="1"/>
  <c r="G463" i="13"/>
  <c r="I463" i="13"/>
  <c r="K463" i="13"/>
  <c r="M463" i="13"/>
  <c r="O463" i="13"/>
  <c r="Q463" i="13"/>
  <c r="V463" i="13"/>
  <c r="G468" i="13"/>
  <c r="I468" i="13"/>
  <c r="K468" i="13"/>
  <c r="M468" i="13"/>
  <c r="O468" i="13"/>
  <c r="Q468" i="13"/>
  <c r="V468" i="13"/>
  <c r="G472" i="13"/>
  <c r="I472" i="13"/>
  <c r="K472" i="13"/>
  <c r="M472" i="13"/>
  <c r="O472" i="13"/>
  <c r="Q472" i="13"/>
  <c r="V472" i="13"/>
  <c r="G478" i="13"/>
  <c r="M478" i="13" s="1"/>
  <c r="I478" i="13"/>
  <c r="K478" i="13"/>
  <c r="O478" i="13"/>
  <c r="Q478" i="13"/>
  <c r="V478" i="13"/>
  <c r="G480" i="13"/>
  <c r="I480" i="13"/>
  <c r="K480" i="13"/>
  <c r="M480" i="13"/>
  <c r="O480" i="13"/>
  <c r="Q480" i="13"/>
  <c r="V480" i="13"/>
  <c r="G485" i="13"/>
  <c r="I485" i="13"/>
  <c r="K485" i="13"/>
  <c r="M485" i="13"/>
  <c r="O485" i="13"/>
  <c r="Q485" i="13"/>
  <c r="V485" i="13"/>
  <c r="G490" i="13"/>
  <c r="M490" i="13" s="1"/>
  <c r="M489" i="13" s="1"/>
  <c r="I490" i="13"/>
  <c r="I489" i="13" s="1"/>
  <c r="K490" i="13"/>
  <c r="K489" i="13" s="1"/>
  <c r="O490" i="13"/>
  <c r="O489" i="13" s="1"/>
  <c r="Q490" i="13"/>
  <c r="Q489" i="13" s="1"/>
  <c r="V490" i="13"/>
  <c r="V489" i="13" s="1"/>
  <c r="G493" i="13"/>
  <c r="I493" i="13"/>
  <c r="K493" i="13"/>
  <c r="K492" i="13" s="1"/>
  <c r="M493" i="13"/>
  <c r="M492" i="13" s="1"/>
  <c r="O493" i="13"/>
  <c r="Q493" i="13"/>
  <c r="V493" i="13"/>
  <c r="V492" i="13" s="1"/>
  <c r="G495" i="13"/>
  <c r="G492" i="13" s="1"/>
  <c r="I495" i="13"/>
  <c r="K495" i="13"/>
  <c r="M495" i="13"/>
  <c r="O495" i="13"/>
  <c r="O492" i="13" s="1"/>
  <c r="Q495" i="13"/>
  <c r="V495" i="13"/>
  <c r="G497" i="13"/>
  <c r="M497" i="13" s="1"/>
  <c r="I497" i="13"/>
  <c r="K497" i="13"/>
  <c r="O497" i="13"/>
  <c r="Q497" i="13"/>
  <c r="V497" i="13"/>
  <c r="G499" i="13"/>
  <c r="M499" i="13" s="1"/>
  <c r="I499" i="13"/>
  <c r="I492" i="13" s="1"/>
  <c r="K499" i="13"/>
  <c r="O499" i="13"/>
  <c r="Q499" i="13"/>
  <c r="Q492" i="13" s="1"/>
  <c r="V499" i="13"/>
  <c r="G501" i="13"/>
  <c r="I501" i="13"/>
  <c r="K501" i="13"/>
  <c r="M501" i="13"/>
  <c r="O501" i="13"/>
  <c r="Q501" i="13"/>
  <c r="V501" i="13"/>
  <c r="G503" i="13"/>
  <c r="I503" i="13"/>
  <c r="K503" i="13"/>
  <c r="M503" i="13"/>
  <c r="O503" i="13"/>
  <c r="Q503" i="13"/>
  <c r="V503" i="13"/>
  <c r="G508" i="13"/>
  <c r="M508" i="13" s="1"/>
  <c r="I508" i="13"/>
  <c r="K508" i="13"/>
  <c r="O508" i="13"/>
  <c r="Q508" i="13"/>
  <c r="V508" i="13"/>
  <c r="G512" i="13"/>
  <c r="M512" i="13" s="1"/>
  <c r="I512" i="13"/>
  <c r="K512" i="13"/>
  <c r="O512" i="13"/>
  <c r="Q512" i="13"/>
  <c r="V512" i="13"/>
  <c r="G516" i="13"/>
  <c r="I516" i="13"/>
  <c r="K516" i="13"/>
  <c r="M516" i="13"/>
  <c r="O516" i="13"/>
  <c r="Q516" i="13"/>
  <c r="V516" i="13"/>
  <c r="G519" i="13"/>
  <c r="I519" i="13"/>
  <c r="K519" i="13"/>
  <c r="M519" i="13"/>
  <c r="O519" i="13"/>
  <c r="Q519" i="13"/>
  <c r="V519" i="13"/>
  <c r="G522" i="13"/>
  <c r="M522" i="13" s="1"/>
  <c r="I522" i="13"/>
  <c r="I521" i="13" s="1"/>
  <c r="K522" i="13"/>
  <c r="K521" i="13" s="1"/>
  <c r="O522" i="13"/>
  <c r="Q522" i="13"/>
  <c r="Q521" i="13" s="1"/>
  <c r="V522" i="13"/>
  <c r="V521" i="13" s="1"/>
  <c r="G537" i="13"/>
  <c r="I537" i="13"/>
  <c r="K537" i="13"/>
  <c r="M537" i="13"/>
  <c r="O537" i="13"/>
  <c r="Q537" i="13"/>
  <c r="V537" i="13"/>
  <c r="G539" i="13"/>
  <c r="I539" i="13"/>
  <c r="K539" i="13"/>
  <c r="M539" i="13"/>
  <c r="O539" i="13"/>
  <c r="Q539" i="13"/>
  <c r="V539" i="13"/>
  <c r="G542" i="13"/>
  <c r="M542" i="13" s="1"/>
  <c r="I542" i="13"/>
  <c r="K542" i="13"/>
  <c r="O542" i="13"/>
  <c r="O521" i="13" s="1"/>
  <c r="Q542" i="13"/>
  <c r="V542" i="13"/>
  <c r="G544" i="13"/>
  <c r="M544" i="13" s="1"/>
  <c r="I544" i="13"/>
  <c r="K544" i="13"/>
  <c r="O544" i="13"/>
  <c r="Q544" i="13"/>
  <c r="V544" i="13"/>
  <c r="G546" i="13"/>
  <c r="I546" i="13"/>
  <c r="K546" i="13"/>
  <c r="M546" i="13"/>
  <c r="O546" i="13"/>
  <c r="Q546" i="13"/>
  <c r="V546" i="13"/>
  <c r="G550" i="13"/>
  <c r="I550" i="13"/>
  <c r="K550" i="13"/>
  <c r="M550" i="13"/>
  <c r="O550" i="13"/>
  <c r="Q550" i="13"/>
  <c r="V550" i="13"/>
  <c r="G554" i="13"/>
  <c r="M554" i="13" s="1"/>
  <c r="I554" i="13"/>
  <c r="K554" i="13"/>
  <c r="O554" i="13"/>
  <c r="Q554" i="13"/>
  <c r="V554" i="13"/>
  <c r="G558" i="13"/>
  <c r="M558" i="13" s="1"/>
  <c r="I558" i="13"/>
  <c r="K558" i="13"/>
  <c r="O558" i="13"/>
  <c r="Q558" i="13"/>
  <c r="V558" i="13"/>
  <c r="G562" i="13"/>
  <c r="I562" i="13"/>
  <c r="K562" i="13"/>
  <c r="M562" i="13"/>
  <c r="O562" i="13"/>
  <c r="Q562" i="13"/>
  <c r="V562" i="13"/>
  <c r="G568" i="13"/>
  <c r="I568" i="13"/>
  <c r="K568" i="13"/>
  <c r="M568" i="13"/>
  <c r="O568" i="13"/>
  <c r="Q568" i="13"/>
  <c r="V568" i="13"/>
  <c r="G574" i="13"/>
  <c r="M574" i="13" s="1"/>
  <c r="I574" i="13"/>
  <c r="K574" i="13"/>
  <c r="O574" i="13"/>
  <c r="Q574" i="13"/>
  <c r="V574" i="13"/>
  <c r="G576" i="13"/>
  <c r="I576" i="13"/>
  <c r="K576" i="13"/>
  <c r="M576" i="13"/>
  <c r="O576" i="13"/>
  <c r="Q576" i="13"/>
  <c r="V576" i="13"/>
  <c r="G591" i="13"/>
  <c r="I591" i="13"/>
  <c r="K591" i="13"/>
  <c r="M591" i="13"/>
  <c r="O591" i="13"/>
  <c r="Q591" i="13"/>
  <c r="V591" i="13"/>
  <c r="G593" i="13"/>
  <c r="I593" i="13"/>
  <c r="K593" i="13"/>
  <c r="M593" i="13"/>
  <c r="O593" i="13"/>
  <c r="Q593" i="13"/>
  <c r="V593" i="13"/>
  <c r="G595" i="13"/>
  <c r="O595" i="13"/>
  <c r="G596" i="13"/>
  <c r="M596" i="13" s="1"/>
  <c r="I596" i="13"/>
  <c r="I595" i="13" s="1"/>
  <c r="K596" i="13"/>
  <c r="K595" i="13" s="1"/>
  <c r="O596" i="13"/>
  <c r="Q596" i="13"/>
  <c r="Q595" i="13" s="1"/>
  <c r="V596" i="13"/>
  <c r="V595" i="13" s="1"/>
  <c r="G597" i="13"/>
  <c r="M597" i="13" s="1"/>
  <c r="I597" i="13"/>
  <c r="K597" i="13"/>
  <c r="O597" i="13"/>
  <c r="Q597" i="13"/>
  <c r="V597" i="13"/>
  <c r="G599" i="13"/>
  <c r="M599" i="13" s="1"/>
  <c r="M598" i="13" s="1"/>
  <c r="I599" i="13"/>
  <c r="I598" i="13" s="1"/>
  <c r="K599" i="13"/>
  <c r="K598" i="13" s="1"/>
  <c r="O599" i="13"/>
  <c r="O598" i="13" s="1"/>
  <c r="Q599" i="13"/>
  <c r="Q598" i="13" s="1"/>
  <c r="V599" i="13"/>
  <c r="V598" i="13" s="1"/>
  <c r="G600" i="13"/>
  <c r="I600" i="13"/>
  <c r="O600" i="13"/>
  <c r="Q600" i="13"/>
  <c r="G601" i="13"/>
  <c r="I601" i="13"/>
  <c r="K601" i="13"/>
  <c r="K600" i="13" s="1"/>
  <c r="M601" i="13"/>
  <c r="M600" i="13" s="1"/>
  <c r="O601" i="13"/>
  <c r="Q601" i="13"/>
  <c r="V601" i="13"/>
  <c r="V600" i="13" s="1"/>
  <c r="G603" i="13"/>
  <c r="M603" i="13" s="1"/>
  <c r="I603" i="13"/>
  <c r="K603" i="13"/>
  <c r="O603" i="13"/>
  <c r="Q603" i="13"/>
  <c r="V603" i="13"/>
  <c r="G604" i="13"/>
  <c r="M604" i="13" s="1"/>
  <c r="I604" i="13"/>
  <c r="K604" i="13"/>
  <c r="O604" i="13"/>
  <c r="Q604" i="13"/>
  <c r="V604" i="13"/>
  <c r="V602" i="13" s="1"/>
  <c r="G605" i="13"/>
  <c r="I605" i="13"/>
  <c r="K605" i="13"/>
  <c r="M605" i="13"/>
  <c r="O605" i="13"/>
  <c r="Q605" i="13"/>
  <c r="V605" i="13"/>
  <c r="G607" i="13"/>
  <c r="I607" i="13"/>
  <c r="K607" i="13"/>
  <c r="M607" i="13"/>
  <c r="O607" i="13"/>
  <c r="Q607" i="13"/>
  <c r="V607" i="13"/>
  <c r="G609" i="13"/>
  <c r="M609" i="13" s="1"/>
  <c r="I609" i="13"/>
  <c r="K609" i="13"/>
  <c r="O609" i="13"/>
  <c r="Q609" i="13"/>
  <c r="V609" i="13"/>
  <c r="G611" i="13"/>
  <c r="M611" i="13" s="1"/>
  <c r="I611" i="13"/>
  <c r="K611" i="13"/>
  <c r="O611" i="13"/>
  <c r="Q611" i="13"/>
  <c r="V611" i="13"/>
  <c r="G613" i="13"/>
  <c r="I613" i="13"/>
  <c r="K613" i="13"/>
  <c r="M613" i="13"/>
  <c r="O613" i="13"/>
  <c r="Q613" i="13"/>
  <c r="V613" i="13"/>
  <c r="G616" i="13"/>
  <c r="I616" i="13"/>
  <c r="K616" i="13"/>
  <c r="O616" i="13"/>
  <c r="O615" i="13" s="1"/>
  <c r="Q616" i="13"/>
  <c r="V616" i="13"/>
  <c r="G618" i="13"/>
  <c r="M618" i="13" s="1"/>
  <c r="I618" i="13"/>
  <c r="K618" i="13"/>
  <c r="O618" i="13"/>
  <c r="Q618" i="13"/>
  <c r="V618" i="13"/>
  <c r="V615" i="13" s="1"/>
  <c r="G620" i="13"/>
  <c r="I620" i="13"/>
  <c r="K620" i="13"/>
  <c r="M620" i="13"/>
  <c r="O620" i="13"/>
  <c r="Q620" i="13"/>
  <c r="V620" i="13"/>
  <c r="G622" i="13"/>
  <c r="I622" i="13"/>
  <c r="K622" i="13"/>
  <c r="M622" i="13"/>
  <c r="O622" i="13"/>
  <c r="Q622" i="13"/>
  <c r="V622" i="13"/>
  <c r="G624" i="13"/>
  <c r="M624" i="13" s="1"/>
  <c r="I624" i="13"/>
  <c r="K624" i="13"/>
  <c r="O624" i="13"/>
  <c r="Q624" i="13"/>
  <c r="V624" i="13"/>
  <c r="G626" i="13"/>
  <c r="I626" i="13"/>
  <c r="O626" i="13"/>
  <c r="Q626" i="13"/>
  <c r="G627" i="13"/>
  <c r="I627" i="13"/>
  <c r="K627" i="13"/>
  <c r="K626" i="13" s="1"/>
  <c r="M627" i="13"/>
  <c r="M626" i="13" s="1"/>
  <c r="O627" i="13"/>
  <c r="Q627" i="13"/>
  <c r="V627" i="13"/>
  <c r="V626" i="13" s="1"/>
  <c r="G629" i="13"/>
  <c r="I629" i="13"/>
  <c r="K629" i="13"/>
  <c r="O629" i="13"/>
  <c r="O628" i="13" s="1"/>
  <c r="Q629" i="13"/>
  <c r="V629" i="13"/>
  <c r="G631" i="13"/>
  <c r="M631" i="13" s="1"/>
  <c r="I631" i="13"/>
  <c r="K631" i="13"/>
  <c r="K628" i="13" s="1"/>
  <c r="O631" i="13"/>
  <c r="Q631" i="13"/>
  <c r="V631" i="13"/>
  <c r="V628" i="13" s="1"/>
  <c r="G634" i="13"/>
  <c r="I634" i="13"/>
  <c r="K634" i="13"/>
  <c r="M634" i="13"/>
  <c r="O634" i="13"/>
  <c r="Q634" i="13"/>
  <c r="V634" i="13"/>
  <c r="G636" i="13"/>
  <c r="M636" i="13" s="1"/>
  <c r="I636" i="13"/>
  <c r="K636" i="13"/>
  <c r="O636" i="13"/>
  <c r="Q636" i="13"/>
  <c r="V636" i="13"/>
  <c r="G638" i="13"/>
  <c r="I638" i="13"/>
  <c r="K638" i="13"/>
  <c r="M638" i="13"/>
  <c r="O638" i="13"/>
  <c r="Q638" i="13"/>
  <c r="V638" i="13"/>
  <c r="G640" i="13"/>
  <c r="I640" i="13"/>
  <c r="K640" i="13"/>
  <c r="K633" i="13" s="1"/>
  <c r="M640" i="13"/>
  <c r="O640" i="13"/>
  <c r="Q640" i="13"/>
  <c r="V640" i="13"/>
  <c r="G642" i="13"/>
  <c r="I642" i="13"/>
  <c r="K642" i="13"/>
  <c r="M642" i="13"/>
  <c r="O642" i="13"/>
  <c r="Q642" i="13"/>
  <c r="V642" i="13"/>
  <c r="G646" i="13"/>
  <c r="M646" i="13" s="1"/>
  <c r="I646" i="13"/>
  <c r="K646" i="13"/>
  <c r="O646" i="13"/>
  <c r="Q646" i="13"/>
  <c r="V646" i="13"/>
  <c r="G650" i="13"/>
  <c r="I650" i="13"/>
  <c r="K650" i="13"/>
  <c r="M650" i="13"/>
  <c r="O650" i="13"/>
  <c r="Q650" i="13"/>
  <c r="V650" i="13"/>
  <c r="G652" i="13"/>
  <c r="I652" i="13"/>
  <c r="K652" i="13"/>
  <c r="M652" i="13"/>
  <c r="O652" i="13"/>
  <c r="Q652" i="13"/>
  <c r="V652" i="13"/>
  <c r="V633" i="13" s="1"/>
  <c r="G654" i="13"/>
  <c r="I654" i="13"/>
  <c r="K654" i="13"/>
  <c r="M654" i="13"/>
  <c r="O654" i="13"/>
  <c r="Q654" i="13"/>
  <c r="V654" i="13"/>
  <c r="G656" i="13"/>
  <c r="M656" i="13" s="1"/>
  <c r="I656" i="13"/>
  <c r="K656" i="13"/>
  <c r="O656" i="13"/>
  <c r="Q656" i="13"/>
  <c r="V656" i="13"/>
  <c r="G658" i="13"/>
  <c r="I658" i="13"/>
  <c r="O658" i="13"/>
  <c r="Q658" i="13"/>
  <c r="G659" i="13"/>
  <c r="I659" i="13"/>
  <c r="K659" i="13"/>
  <c r="K658" i="13" s="1"/>
  <c r="M659" i="13"/>
  <c r="M658" i="13" s="1"/>
  <c r="O659" i="13"/>
  <c r="Q659" i="13"/>
  <c r="V659" i="13"/>
  <c r="V658" i="13" s="1"/>
  <c r="G662" i="13"/>
  <c r="G661" i="13" s="1"/>
  <c r="I662" i="13"/>
  <c r="K662" i="13"/>
  <c r="O662" i="13"/>
  <c r="O661" i="13" s="1"/>
  <c r="Q662" i="13"/>
  <c r="V662" i="13"/>
  <c r="G665" i="13"/>
  <c r="I665" i="13"/>
  <c r="K665" i="13"/>
  <c r="M665" i="13"/>
  <c r="O665" i="13"/>
  <c r="Q665" i="13"/>
  <c r="V665" i="13"/>
  <c r="G668" i="13"/>
  <c r="M668" i="13" s="1"/>
  <c r="I668" i="13"/>
  <c r="K668" i="13"/>
  <c r="O668" i="13"/>
  <c r="Q668" i="13"/>
  <c r="V668" i="13"/>
  <c r="G670" i="13"/>
  <c r="I670" i="13"/>
  <c r="K670" i="13"/>
  <c r="M670" i="13"/>
  <c r="O670" i="13"/>
  <c r="Q670" i="13"/>
  <c r="V670" i="13"/>
  <c r="G673" i="13"/>
  <c r="M673" i="13" s="1"/>
  <c r="I673" i="13"/>
  <c r="K673" i="13"/>
  <c r="O673" i="13"/>
  <c r="Q673" i="13"/>
  <c r="V673" i="13"/>
  <c r="G675" i="13"/>
  <c r="I675" i="13"/>
  <c r="K675" i="13"/>
  <c r="M675" i="13"/>
  <c r="O675" i="13"/>
  <c r="Q675" i="13"/>
  <c r="V675" i="13"/>
  <c r="G677" i="13"/>
  <c r="M677" i="13" s="1"/>
  <c r="I677" i="13"/>
  <c r="K677" i="13"/>
  <c r="O677" i="13"/>
  <c r="Q677" i="13"/>
  <c r="V677" i="13"/>
  <c r="G679" i="13"/>
  <c r="I679" i="13"/>
  <c r="K679" i="13"/>
  <c r="M679" i="13"/>
  <c r="O679" i="13"/>
  <c r="Q679" i="13"/>
  <c r="V679" i="13"/>
  <c r="G681" i="13"/>
  <c r="M681" i="13" s="1"/>
  <c r="I681" i="13"/>
  <c r="K681" i="13"/>
  <c r="O681" i="13"/>
  <c r="Q681" i="13"/>
  <c r="V681" i="13"/>
  <c r="G683" i="13"/>
  <c r="I683" i="13"/>
  <c r="K683" i="13"/>
  <c r="M683" i="13"/>
  <c r="O683" i="13"/>
  <c r="Q683" i="13"/>
  <c r="V683" i="13"/>
  <c r="G685" i="13"/>
  <c r="M685" i="13" s="1"/>
  <c r="I685" i="13"/>
  <c r="K685" i="13"/>
  <c r="O685" i="13"/>
  <c r="Q685" i="13"/>
  <c r="V685" i="13"/>
  <c r="G688" i="13"/>
  <c r="I688" i="13"/>
  <c r="K688" i="13"/>
  <c r="M688" i="13"/>
  <c r="O688" i="13"/>
  <c r="Q688" i="13"/>
  <c r="V688" i="13"/>
  <c r="G691" i="13"/>
  <c r="M691" i="13" s="1"/>
  <c r="I691" i="13"/>
  <c r="K691" i="13"/>
  <c r="O691" i="13"/>
  <c r="Q691" i="13"/>
  <c r="V691" i="13"/>
  <c r="G696" i="13"/>
  <c r="I696" i="13"/>
  <c r="K696" i="13"/>
  <c r="M696" i="13"/>
  <c r="O696" i="13"/>
  <c r="Q696" i="13"/>
  <c r="V696" i="13"/>
  <c r="G698" i="13"/>
  <c r="M698" i="13" s="1"/>
  <c r="I698" i="13"/>
  <c r="K698" i="13"/>
  <c r="O698" i="13"/>
  <c r="Q698" i="13"/>
  <c r="V698" i="13"/>
  <c r="G701" i="13"/>
  <c r="I701" i="13"/>
  <c r="K701" i="13"/>
  <c r="M701" i="13"/>
  <c r="O701" i="13"/>
  <c r="Q701" i="13"/>
  <c r="V701" i="13"/>
  <c r="G704" i="13"/>
  <c r="M704" i="13" s="1"/>
  <c r="I704" i="13"/>
  <c r="K704" i="13"/>
  <c r="O704" i="13"/>
  <c r="Q704" i="13"/>
  <c r="V704" i="13"/>
  <c r="G709" i="13"/>
  <c r="I709" i="13"/>
  <c r="K709" i="13"/>
  <c r="M709" i="13"/>
  <c r="O709" i="13"/>
  <c r="Q709" i="13"/>
  <c r="V709" i="13"/>
  <c r="K711" i="13"/>
  <c r="V711" i="13"/>
  <c r="G712" i="13"/>
  <c r="I712" i="13"/>
  <c r="I711" i="13" s="1"/>
  <c r="K712" i="13"/>
  <c r="M712" i="13"/>
  <c r="O712" i="13"/>
  <c r="Q712" i="13"/>
  <c r="Q711" i="13" s="1"/>
  <c r="V712" i="13"/>
  <c r="G715" i="13"/>
  <c r="G711" i="13" s="1"/>
  <c r="I715" i="13"/>
  <c r="K715" i="13"/>
  <c r="O715" i="13"/>
  <c r="O711" i="13" s="1"/>
  <c r="Q715" i="13"/>
  <c r="V715" i="13"/>
  <c r="G718" i="13"/>
  <c r="I718" i="13"/>
  <c r="K718" i="13"/>
  <c r="M718" i="13"/>
  <c r="O718" i="13"/>
  <c r="Q718" i="13"/>
  <c r="V718" i="13"/>
  <c r="G721" i="13"/>
  <c r="I721" i="13"/>
  <c r="I720" i="13" s="1"/>
  <c r="K721" i="13"/>
  <c r="M721" i="13"/>
  <c r="O721" i="13"/>
  <c r="Q721" i="13"/>
  <c r="Q720" i="13" s="1"/>
  <c r="V721" i="13"/>
  <c r="G726" i="13"/>
  <c r="G720" i="13" s="1"/>
  <c r="I726" i="13"/>
  <c r="K726" i="13"/>
  <c r="O726" i="13"/>
  <c r="O720" i="13" s="1"/>
  <c r="Q726" i="13"/>
  <c r="V726" i="13"/>
  <c r="G731" i="13"/>
  <c r="I731" i="13"/>
  <c r="K731" i="13"/>
  <c r="M731" i="13"/>
  <c r="O731" i="13"/>
  <c r="Q731" i="13"/>
  <c r="V731" i="13"/>
  <c r="G736" i="13"/>
  <c r="M736" i="13" s="1"/>
  <c r="I736" i="13"/>
  <c r="K736" i="13"/>
  <c r="K720" i="13" s="1"/>
  <c r="O736" i="13"/>
  <c r="Q736" i="13"/>
  <c r="V736" i="13"/>
  <c r="V720" i="13" s="1"/>
  <c r="G738" i="13"/>
  <c r="I738" i="13"/>
  <c r="K738" i="13"/>
  <c r="M738" i="13"/>
  <c r="O738" i="13"/>
  <c r="Q738" i="13"/>
  <c r="V738" i="13"/>
  <c r="G741" i="13"/>
  <c r="M741" i="13" s="1"/>
  <c r="I741" i="13"/>
  <c r="K741" i="13"/>
  <c r="O741" i="13"/>
  <c r="Q741" i="13"/>
  <c r="V741" i="13"/>
  <c r="G743" i="13"/>
  <c r="I743" i="13"/>
  <c r="K743" i="13"/>
  <c r="M743" i="13"/>
  <c r="O743" i="13"/>
  <c r="Q743" i="13"/>
  <c r="V743" i="13"/>
  <c r="G745" i="13"/>
  <c r="M745" i="13" s="1"/>
  <c r="I745" i="13"/>
  <c r="K745" i="13"/>
  <c r="O745" i="13"/>
  <c r="Q745" i="13"/>
  <c r="V745" i="13"/>
  <c r="G748" i="13"/>
  <c r="I748" i="13"/>
  <c r="K748" i="13"/>
  <c r="M748" i="13"/>
  <c r="O748" i="13"/>
  <c r="Q748" i="13"/>
  <c r="V748" i="13"/>
  <c r="G751" i="13"/>
  <c r="M751" i="13" s="1"/>
  <c r="I751" i="13"/>
  <c r="K751" i="13"/>
  <c r="O751" i="13"/>
  <c r="Q751" i="13"/>
  <c r="V751" i="13"/>
  <c r="G753" i="13"/>
  <c r="I753" i="13"/>
  <c r="K753" i="13"/>
  <c r="M753" i="13"/>
  <c r="O753" i="13"/>
  <c r="Q753" i="13"/>
  <c r="V753" i="13"/>
  <c r="G755" i="13"/>
  <c r="M755" i="13" s="1"/>
  <c r="I755" i="13"/>
  <c r="K755" i="13"/>
  <c r="O755" i="13"/>
  <c r="Q755" i="13"/>
  <c r="V755" i="13"/>
  <c r="G758" i="13"/>
  <c r="I758" i="13"/>
  <c r="K758" i="13"/>
  <c r="M758" i="13"/>
  <c r="O758" i="13"/>
  <c r="Q758" i="13"/>
  <c r="V758" i="13"/>
  <c r="G761" i="13"/>
  <c r="M761" i="13" s="1"/>
  <c r="I761" i="13"/>
  <c r="K761" i="13"/>
  <c r="O761" i="13"/>
  <c r="Q761" i="13"/>
  <c r="V761" i="13"/>
  <c r="G762" i="13"/>
  <c r="I762" i="13"/>
  <c r="K762" i="13"/>
  <c r="M762" i="13"/>
  <c r="O762" i="13"/>
  <c r="Q762" i="13"/>
  <c r="V762" i="13"/>
  <c r="G764" i="13"/>
  <c r="M764" i="13" s="1"/>
  <c r="I764" i="13"/>
  <c r="K764" i="13"/>
  <c r="O764" i="13"/>
  <c r="Q764" i="13"/>
  <c r="V764" i="13"/>
  <c r="G766" i="13"/>
  <c r="I766" i="13"/>
  <c r="K766" i="13"/>
  <c r="M766" i="13"/>
  <c r="O766" i="13"/>
  <c r="Q766" i="13"/>
  <c r="V766" i="13"/>
  <c r="G769" i="13"/>
  <c r="M769" i="13" s="1"/>
  <c r="I769" i="13"/>
  <c r="K769" i="13"/>
  <c r="O769" i="13"/>
  <c r="Q769" i="13"/>
  <c r="V769" i="13"/>
  <c r="G771" i="13"/>
  <c r="I771" i="13"/>
  <c r="K771" i="13"/>
  <c r="M771" i="13"/>
  <c r="O771" i="13"/>
  <c r="Q771" i="13"/>
  <c r="V771" i="13"/>
  <c r="G775" i="13"/>
  <c r="M775" i="13" s="1"/>
  <c r="I775" i="13"/>
  <c r="K775" i="13"/>
  <c r="O775" i="13"/>
  <c r="Q775" i="13"/>
  <c r="V775" i="13"/>
  <c r="G779" i="13"/>
  <c r="I779" i="13"/>
  <c r="K779" i="13"/>
  <c r="M779" i="13"/>
  <c r="O779" i="13"/>
  <c r="Q779" i="13"/>
  <c r="V779" i="13"/>
  <c r="G781" i="13"/>
  <c r="M781" i="13" s="1"/>
  <c r="I781" i="13"/>
  <c r="K781" i="13"/>
  <c r="O781" i="13"/>
  <c r="Q781" i="13"/>
  <c r="V781" i="13"/>
  <c r="G783" i="13"/>
  <c r="I783" i="13"/>
  <c r="K783" i="13"/>
  <c r="M783" i="13"/>
  <c r="O783" i="13"/>
  <c r="Q783" i="13"/>
  <c r="V783" i="13"/>
  <c r="G785" i="13"/>
  <c r="M785" i="13" s="1"/>
  <c r="I785" i="13"/>
  <c r="K785" i="13"/>
  <c r="O785" i="13"/>
  <c r="Q785" i="13"/>
  <c r="V785" i="13"/>
  <c r="G787" i="13"/>
  <c r="I787" i="13"/>
  <c r="K787" i="13"/>
  <c r="M787" i="13"/>
  <c r="O787" i="13"/>
  <c r="Q787" i="13"/>
  <c r="V787" i="13"/>
  <c r="G789" i="13"/>
  <c r="M789" i="13" s="1"/>
  <c r="I789" i="13"/>
  <c r="K789" i="13"/>
  <c r="O789" i="13"/>
  <c r="Q789" i="13"/>
  <c r="V789" i="13"/>
  <c r="G791" i="13"/>
  <c r="I791" i="13"/>
  <c r="K791" i="13"/>
  <c r="M791" i="13"/>
  <c r="O791" i="13"/>
  <c r="Q791" i="13"/>
  <c r="V791" i="13"/>
  <c r="G793" i="13"/>
  <c r="M793" i="13" s="1"/>
  <c r="I793" i="13"/>
  <c r="K793" i="13"/>
  <c r="O793" i="13"/>
  <c r="Q793" i="13"/>
  <c r="V793" i="13"/>
  <c r="G795" i="13"/>
  <c r="I795" i="13"/>
  <c r="K795" i="13"/>
  <c r="M795" i="13"/>
  <c r="O795" i="13"/>
  <c r="Q795" i="13"/>
  <c r="V795" i="13"/>
  <c r="G796" i="13"/>
  <c r="M796" i="13" s="1"/>
  <c r="I796" i="13"/>
  <c r="K796" i="13"/>
  <c r="O796" i="13"/>
  <c r="Q796" i="13"/>
  <c r="V796" i="13"/>
  <c r="G798" i="13"/>
  <c r="I798" i="13"/>
  <c r="K798" i="13"/>
  <c r="M798" i="13"/>
  <c r="O798" i="13"/>
  <c r="Q798" i="13"/>
  <c r="V798" i="13"/>
  <c r="G800" i="13"/>
  <c r="M800" i="13" s="1"/>
  <c r="I800" i="13"/>
  <c r="K800" i="13"/>
  <c r="O800" i="13"/>
  <c r="Q800" i="13"/>
  <c r="V800" i="13"/>
  <c r="G803" i="13"/>
  <c r="G802" i="13" s="1"/>
  <c r="I803" i="13"/>
  <c r="K803" i="13"/>
  <c r="K802" i="13" s="1"/>
  <c r="O803" i="13"/>
  <c r="O802" i="13" s="1"/>
  <c r="Q803" i="13"/>
  <c r="V803" i="13"/>
  <c r="V802" i="13" s="1"/>
  <c r="G805" i="13"/>
  <c r="I805" i="13"/>
  <c r="I802" i="13" s="1"/>
  <c r="K805" i="13"/>
  <c r="M805" i="13"/>
  <c r="O805" i="13"/>
  <c r="Q805" i="13"/>
  <c r="Q802" i="13" s="1"/>
  <c r="V805" i="13"/>
  <c r="G807" i="13"/>
  <c r="M807" i="13" s="1"/>
  <c r="I807" i="13"/>
  <c r="K807" i="13"/>
  <c r="O807" i="13"/>
  <c r="Q807" i="13"/>
  <c r="V807" i="13"/>
  <c r="G808" i="13"/>
  <c r="I808" i="13"/>
  <c r="K808" i="13"/>
  <c r="M808" i="13"/>
  <c r="O808" i="13"/>
  <c r="Q808" i="13"/>
  <c r="V808" i="13"/>
  <c r="G809" i="13"/>
  <c r="M809" i="13" s="1"/>
  <c r="I809" i="13"/>
  <c r="K809" i="13"/>
  <c r="O809" i="13"/>
  <c r="Q809" i="13"/>
  <c r="V809" i="13"/>
  <c r="G810" i="13"/>
  <c r="I810" i="13"/>
  <c r="K810" i="13"/>
  <c r="M810" i="13"/>
  <c r="O810" i="13"/>
  <c r="Q810" i="13"/>
  <c r="V810" i="13"/>
  <c r="G811" i="13"/>
  <c r="M811" i="13" s="1"/>
  <c r="I811" i="13"/>
  <c r="K811" i="13"/>
  <c r="O811" i="13"/>
  <c r="Q811" i="13"/>
  <c r="V811" i="13"/>
  <c r="G813" i="13"/>
  <c r="I813" i="13"/>
  <c r="K813" i="13"/>
  <c r="M813" i="13"/>
  <c r="O813" i="13"/>
  <c r="Q813" i="13"/>
  <c r="V813" i="13"/>
  <c r="G821" i="13"/>
  <c r="M821" i="13" s="1"/>
  <c r="I821" i="13"/>
  <c r="K821" i="13"/>
  <c r="O821" i="13"/>
  <c r="Q821" i="13"/>
  <c r="V821" i="13"/>
  <c r="G823" i="13"/>
  <c r="I823" i="13"/>
  <c r="K823" i="13"/>
  <c r="M823" i="13"/>
  <c r="O823" i="13"/>
  <c r="Q823" i="13"/>
  <c r="V823" i="13"/>
  <c r="G825" i="13"/>
  <c r="M825" i="13" s="1"/>
  <c r="I825" i="13"/>
  <c r="K825" i="13"/>
  <c r="O825" i="13"/>
  <c r="Q825" i="13"/>
  <c r="V825" i="13"/>
  <c r="G828" i="13"/>
  <c r="G827" i="13" s="1"/>
  <c r="I828" i="13"/>
  <c r="K828" i="13"/>
  <c r="K827" i="13" s="1"/>
  <c r="O828" i="13"/>
  <c r="O827" i="13" s="1"/>
  <c r="Q828" i="13"/>
  <c r="V828" i="13"/>
  <c r="V827" i="13" s="1"/>
  <c r="G830" i="13"/>
  <c r="I830" i="13"/>
  <c r="I827" i="13" s="1"/>
  <c r="K830" i="13"/>
  <c r="M830" i="13"/>
  <c r="O830" i="13"/>
  <c r="Q830" i="13"/>
  <c r="Q827" i="13" s="1"/>
  <c r="V830" i="13"/>
  <c r="G834" i="13"/>
  <c r="M834" i="13" s="1"/>
  <c r="I834" i="13"/>
  <c r="K834" i="13"/>
  <c r="O834" i="13"/>
  <c r="Q834" i="13"/>
  <c r="V834" i="13"/>
  <c r="G836" i="13"/>
  <c r="I836" i="13"/>
  <c r="K836" i="13"/>
  <c r="M836" i="13"/>
  <c r="O836" i="13"/>
  <c r="Q836" i="13"/>
  <c r="V836" i="13"/>
  <c r="G838" i="13"/>
  <c r="M838" i="13" s="1"/>
  <c r="I838" i="13"/>
  <c r="K838" i="13"/>
  <c r="O838" i="13"/>
  <c r="Q838" i="13"/>
  <c r="V838" i="13"/>
  <c r="G846" i="13"/>
  <c r="I846" i="13"/>
  <c r="K846" i="13"/>
  <c r="M846" i="13"/>
  <c r="O846" i="13"/>
  <c r="Q846" i="13"/>
  <c r="V846" i="13"/>
  <c r="G848" i="13"/>
  <c r="M848" i="13" s="1"/>
  <c r="I848" i="13"/>
  <c r="K848" i="13"/>
  <c r="O848" i="13"/>
  <c r="Q848" i="13"/>
  <c r="V848" i="13"/>
  <c r="G850" i="13"/>
  <c r="I850" i="13"/>
  <c r="K850" i="13"/>
  <c r="M850" i="13"/>
  <c r="O850" i="13"/>
  <c r="Q850" i="13"/>
  <c r="V850" i="13"/>
  <c r="G855" i="13"/>
  <c r="M855" i="13" s="1"/>
  <c r="I855" i="13"/>
  <c r="K855" i="13"/>
  <c r="O855" i="13"/>
  <c r="Q855" i="13"/>
  <c r="V855" i="13"/>
  <c r="G857" i="13"/>
  <c r="I857" i="13"/>
  <c r="K857" i="13"/>
  <c r="M857" i="13"/>
  <c r="O857" i="13"/>
  <c r="Q857" i="13"/>
  <c r="V857" i="13"/>
  <c r="G864" i="13"/>
  <c r="M864" i="13" s="1"/>
  <c r="I864" i="13"/>
  <c r="K864" i="13"/>
  <c r="O864" i="13"/>
  <c r="Q864" i="13"/>
  <c r="V864" i="13"/>
  <c r="G871" i="13"/>
  <c r="I871" i="13"/>
  <c r="K871" i="13"/>
  <c r="M871" i="13"/>
  <c r="O871" i="13"/>
  <c r="Q871" i="13"/>
  <c r="V871" i="13"/>
  <c r="G873" i="13"/>
  <c r="M873" i="13" s="1"/>
  <c r="I873" i="13"/>
  <c r="K873" i="13"/>
  <c r="O873" i="13"/>
  <c r="Q873" i="13"/>
  <c r="V873" i="13"/>
  <c r="G875" i="13"/>
  <c r="I875" i="13"/>
  <c r="K875" i="13"/>
  <c r="M875" i="13"/>
  <c r="O875" i="13"/>
  <c r="Q875" i="13"/>
  <c r="V875" i="13"/>
  <c r="G878" i="13"/>
  <c r="M878" i="13" s="1"/>
  <c r="I878" i="13"/>
  <c r="K878" i="13"/>
  <c r="O878" i="13"/>
  <c r="Q878" i="13"/>
  <c r="V878" i="13"/>
  <c r="G882" i="13"/>
  <c r="I882" i="13"/>
  <c r="K882" i="13"/>
  <c r="M882" i="13"/>
  <c r="O882" i="13"/>
  <c r="Q882" i="13"/>
  <c r="V882" i="13"/>
  <c r="G884" i="13"/>
  <c r="G885" i="13"/>
  <c r="I885" i="13"/>
  <c r="I884" i="13" s="1"/>
  <c r="K885" i="13"/>
  <c r="M885" i="13"/>
  <c r="O885" i="13"/>
  <c r="Q885" i="13"/>
  <c r="Q884" i="13" s="1"/>
  <c r="V885" i="13"/>
  <c r="G894" i="13"/>
  <c r="M894" i="13" s="1"/>
  <c r="I894" i="13"/>
  <c r="K894" i="13"/>
  <c r="K884" i="13" s="1"/>
  <c r="O894" i="13"/>
  <c r="Q894" i="13"/>
  <c r="V894" i="13"/>
  <c r="V884" i="13" s="1"/>
  <c r="G903" i="13"/>
  <c r="I903" i="13"/>
  <c r="K903" i="13"/>
  <c r="M903" i="13"/>
  <c r="O903" i="13"/>
  <c r="Q903" i="13"/>
  <c r="V903" i="13"/>
  <c r="G911" i="13"/>
  <c r="M911" i="13" s="1"/>
  <c r="I911" i="13"/>
  <c r="K911" i="13"/>
  <c r="O911" i="13"/>
  <c r="O884" i="13" s="1"/>
  <c r="Q911" i="13"/>
  <c r="V911" i="13"/>
  <c r="G921" i="13"/>
  <c r="I921" i="13"/>
  <c r="K921" i="13"/>
  <c r="M921" i="13"/>
  <c r="O921" i="13"/>
  <c r="Q921" i="13"/>
  <c r="V921" i="13"/>
  <c r="G932" i="13"/>
  <c r="M932" i="13" s="1"/>
  <c r="I932" i="13"/>
  <c r="K932" i="13"/>
  <c r="O932" i="13"/>
  <c r="Q932" i="13"/>
  <c r="V932" i="13"/>
  <c r="G935" i="13"/>
  <c r="G934" i="13" s="1"/>
  <c r="I935" i="13"/>
  <c r="K935" i="13"/>
  <c r="K934" i="13" s="1"/>
  <c r="O935" i="13"/>
  <c r="O934" i="13" s="1"/>
  <c r="Q935" i="13"/>
  <c r="V935" i="13"/>
  <c r="V934" i="13" s="1"/>
  <c r="G941" i="13"/>
  <c r="I941" i="13"/>
  <c r="I934" i="13" s="1"/>
  <c r="K941" i="13"/>
  <c r="M941" i="13"/>
  <c r="O941" i="13"/>
  <c r="Q941" i="13"/>
  <c r="Q934" i="13" s="1"/>
  <c r="V941" i="13"/>
  <c r="G947" i="13"/>
  <c r="M947" i="13" s="1"/>
  <c r="I947" i="13"/>
  <c r="K947" i="13"/>
  <c r="O947" i="13"/>
  <c r="Q947" i="13"/>
  <c r="V947" i="13"/>
  <c r="G962" i="13"/>
  <c r="I962" i="13"/>
  <c r="K962" i="13"/>
  <c r="M962" i="13"/>
  <c r="O962" i="13"/>
  <c r="Q962" i="13"/>
  <c r="V962" i="13"/>
  <c r="G964" i="13"/>
  <c r="M964" i="13" s="1"/>
  <c r="I964" i="13"/>
  <c r="K964" i="13"/>
  <c r="O964" i="13"/>
  <c r="Q964" i="13"/>
  <c r="V964" i="13"/>
  <c r="G966" i="13"/>
  <c r="I966" i="13"/>
  <c r="K966" i="13"/>
  <c r="M966" i="13"/>
  <c r="O966" i="13"/>
  <c r="Q966" i="13"/>
  <c r="V966" i="13"/>
  <c r="G975" i="13"/>
  <c r="M975" i="13" s="1"/>
  <c r="I975" i="13"/>
  <c r="K975" i="13"/>
  <c r="O975" i="13"/>
  <c r="Q975" i="13"/>
  <c r="V975" i="13"/>
  <c r="G977" i="13"/>
  <c r="G976" i="13" s="1"/>
  <c r="I977" i="13"/>
  <c r="I976" i="13" s="1"/>
  <c r="K977" i="13"/>
  <c r="K976" i="13" s="1"/>
  <c r="O977" i="13"/>
  <c r="O976" i="13" s="1"/>
  <c r="Q977" i="13"/>
  <c r="Q976" i="13" s="1"/>
  <c r="V977" i="13"/>
  <c r="V976" i="13" s="1"/>
  <c r="G979" i="13"/>
  <c r="I979" i="13"/>
  <c r="K979" i="13"/>
  <c r="M979" i="13"/>
  <c r="O979" i="13"/>
  <c r="Q979" i="13"/>
  <c r="V979" i="13"/>
  <c r="G982" i="13"/>
  <c r="I982" i="13"/>
  <c r="K982" i="13"/>
  <c r="M982" i="13"/>
  <c r="O982" i="13"/>
  <c r="Q982" i="13"/>
  <c r="V982" i="13"/>
  <c r="G985" i="13"/>
  <c r="I985" i="13"/>
  <c r="K985" i="13"/>
  <c r="M985" i="13"/>
  <c r="O985" i="13"/>
  <c r="Q985" i="13"/>
  <c r="V985" i="13"/>
  <c r="G987" i="13"/>
  <c r="M987" i="13" s="1"/>
  <c r="I987" i="13"/>
  <c r="K987" i="13"/>
  <c r="O987" i="13"/>
  <c r="Q987" i="13"/>
  <c r="V987" i="13"/>
  <c r="G993" i="13"/>
  <c r="G992" i="13" s="1"/>
  <c r="I993" i="13"/>
  <c r="K993" i="13"/>
  <c r="K992" i="13" s="1"/>
  <c r="M993" i="13"/>
  <c r="M992" i="13" s="1"/>
  <c r="O993" i="13"/>
  <c r="O992" i="13" s="1"/>
  <c r="Q993" i="13"/>
  <c r="V993" i="13"/>
  <c r="V992" i="13" s="1"/>
  <c r="G995" i="13"/>
  <c r="I995" i="13"/>
  <c r="K995" i="13"/>
  <c r="M995" i="13"/>
  <c r="O995" i="13"/>
  <c r="Q995" i="13"/>
  <c r="V995" i="13"/>
  <c r="G998" i="13"/>
  <c r="M998" i="13" s="1"/>
  <c r="I998" i="13"/>
  <c r="K998" i="13"/>
  <c r="O998" i="13"/>
  <c r="Q998" i="13"/>
  <c r="V998" i="13"/>
  <c r="G1000" i="13"/>
  <c r="I1000" i="13"/>
  <c r="I992" i="13" s="1"/>
  <c r="K1000" i="13"/>
  <c r="M1000" i="13"/>
  <c r="O1000" i="13"/>
  <c r="Q1000" i="13"/>
  <c r="Q992" i="13" s="1"/>
  <c r="V1000" i="13"/>
  <c r="G1006" i="13"/>
  <c r="I1006" i="13"/>
  <c r="K1006" i="13"/>
  <c r="M1006" i="13"/>
  <c r="O1006" i="13"/>
  <c r="Q1006" i="13"/>
  <c r="V1006" i="13"/>
  <c r="G1013" i="13"/>
  <c r="G1012" i="13" s="1"/>
  <c r="I1013" i="13"/>
  <c r="I1012" i="13" s="1"/>
  <c r="K1013" i="13"/>
  <c r="K1012" i="13" s="1"/>
  <c r="O1013" i="13"/>
  <c r="O1012" i="13" s="1"/>
  <c r="Q1013" i="13"/>
  <c r="Q1012" i="13" s="1"/>
  <c r="V1013" i="13"/>
  <c r="V1012" i="13" s="1"/>
  <c r="G1016" i="13"/>
  <c r="I1016" i="13"/>
  <c r="K1016" i="13"/>
  <c r="M1016" i="13"/>
  <c r="O1016" i="13"/>
  <c r="Q1016" i="13"/>
  <c r="V1016" i="13"/>
  <c r="K1018" i="13"/>
  <c r="V1018" i="13"/>
  <c r="G1019" i="13"/>
  <c r="G1018" i="13" s="1"/>
  <c r="I1019" i="13"/>
  <c r="I1018" i="13" s="1"/>
  <c r="K1019" i="13"/>
  <c r="M1019" i="13"/>
  <c r="O1019" i="13"/>
  <c r="Q1019" i="13"/>
  <c r="Q1018" i="13" s="1"/>
  <c r="V1019" i="13"/>
  <c r="G1020" i="13"/>
  <c r="M1020" i="13" s="1"/>
  <c r="I1020" i="13"/>
  <c r="K1020" i="13"/>
  <c r="O1020" i="13"/>
  <c r="O1018" i="13" s="1"/>
  <c r="Q1020" i="13"/>
  <c r="V1020" i="13"/>
  <c r="I1022" i="13"/>
  <c r="Q1022" i="13"/>
  <c r="G1023" i="13"/>
  <c r="M1023" i="13" s="1"/>
  <c r="M1022" i="13" s="1"/>
  <c r="I1023" i="13"/>
  <c r="K1023" i="13"/>
  <c r="K1022" i="13" s="1"/>
  <c r="O1023" i="13"/>
  <c r="O1022" i="13" s="1"/>
  <c r="Q1023" i="13"/>
  <c r="V1023" i="13"/>
  <c r="V1022" i="13" s="1"/>
  <c r="G1025" i="13"/>
  <c r="G1024" i="13" s="1"/>
  <c r="I1025" i="13"/>
  <c r="I1024" i="13" s="1"/>
  <c r="K1025" i="13"/>
  <c r="K1024" i="13" s="1"/>
  <c r="O1025" i="13"/>
  <c r="O1024" i="13" s="1"/>
  <c r="Q1025" i="13"/>
  <c r="Q1024" i="13" s="1"/>
  <c r="V1025" i="13"/>
  <c r="V1024" i="13" s="1"/>
  <c r="G1028" i="13"/>
  <c r="I1028" i="13"/>
  <c r="K1028" i="13"/>
  <c r="M1028" i="13"/>
  <c r="O1028" i="13"/>
  <c r="Q1028" i="13"/>
  <c r="V1028" i="13"/>
  <c r="G1029" i="13"/>
  <c r="I1029" i="13"/>
  <c r="K1029" i="13"/>
  <c r="M1029" i="13"/>
  <c r="O1029" i="13"/>
  <c r="Q1029" i="13"/>
  <c r="V1029" i="13"/>
  <c r="G1031" i="13"/>
  <c r="I1031" i="13"/>
  <c r="K1031" i="13"/>
  <c r="M1031" i="13"/>
  <c r="O1031" i="13"/>
  <c r="Q1031" i="13"/>
  <c r="V1031" i="13"/>
  <c r="G1032" i="13"/>
  <c r="M1032" i="13" s="1"/>
  <c r="I1032" i="13"/>
  <c r="K1032" i="13"/>
  <c r="O1032" i="13"/>
  <c r="Q1032" i="13"/>
  <c r="V1032" i="13"/>
  <c r="G1033" i="13"/>
  <c r="I1033" i="13"/>
  <c r="K1033" i="13"/>
  <c r="M1033" i="13"/>
  <c r="O1033" i="13"/>
  <c r="Q1033" i="13"/>
  <c r="V1033" i="13"/>
  <c r="G1034" i="13"/>
  <c r="I1034" i="13"/>
  <c r="K1034" i="13"/>
  <c r="M1034" i="13"/>
  <c r="O1034" i="13"/>
  <c r="Q1034" i="13"/>
  <c r="V1034" i="13"/>
  <c r="AE1036" i="13"/>
  <c r="G27" i="12"/>
  <c r="BA1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2" i="12"/>
  <c r="M22" i="12" s="1"/>
  <c r="I22" i="12"/>
  <c r="I21" i="12" s="1"/>
  <c r="K22" i="12"/>
  <c r="O22" i="12"/>
  <c r="O21" i="12" s="1"/>
  <c r="Q22" i="12"/>
  <c r="Q21" i="12" s="1"/>
  <c r="V22" i="12"/>
  <c r="G24" i="12"/>
  <c r="M24" i="12" s="1"/>
  <c r="I24" i="12"/>
  <c r="K24" i="12"/>
  <c r="K21" i="12" s="1"/>
  <c r="O24" i="12"/>
  <c r="Q24" i="12"/>
  <c r="V24" i="12"/>
  <c r="V21" i="12" s="1"/>
  <c r="AE27" i="12"/>
  <c r="I20" i="1"/>
  <c r="I19" i="1"/>
  <c r="I18" i="1"/>
  <c r="I17" i="1"/>
  <c r="F52" i="1"/>
  <c r="G23" i="1" s="1"/>
  <c r="G52" i="1"/>
  <c r="G25" i="1" s="1"/>
  <c r="A25" i="1" s="1"/>
  <c r="A26" i="1" s="1"/>
  <c r="G26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3" i="1"/>
  <c r="I43" i="1" s="1"/>
  <c r="H42" i="1"/>
  <c r="I42" i="1" s="1"/>
  <c r="H41" i="1"/>
  <c r="I41" i="1" s="1"/>
  <c r="H40" i="1"/>
  <c r="I40" i="1" s="1"/>
  <c r="H39" i="1"/>
  <c r="H52" i="1" s="1"/>
  <c r="I16" i="1" l="1"/>
  <c r="I21" i="1" s="1"/>
  <c r="I113" i="1"/>
  <c r="A23" i="1"/>
  <c r="A24" i="1" s="1"/>
  <c r="G24" i="1" s="1"/>
  <c r="A27" i="1" s="1"/>
  <c r="A29" i="1" s="1"/>
  <c r="G29" i="1" s="1"/>
  <c r="G27" i="1" s="1"/>
  <c r="G28" i="1"/>
  <c r="M56" i="17"/>
  <c r="M8" i="17"/>
  <c r="G8" i="17"/>
  <c r="G84" i="17"/>
  <c r="M67" i="17"/>
  <c r="M66" i="17" s="1"/>
  <c r="G62" i="17"/>
  <c r="M18" i="17"/>
  <c r="M17" i="17" s="1"/>
  <c r="M37" i="17"/>
  <c r="M29" i="17" s="1"/>
  <c r="AF29" i="16"/>
  <c r="G18" i="16"/>
  <c r="M16" i="15"/>
  <c r="M15" i="15" s="1"/>
  <c r="M21" i="14"/>
  <c r="M15" i="14"/>
  <c r="M11" i="14" s="1"/>
  <c r="M42" i="14"/>
  <c r="M40" i="14" s="1"/>
  <c r="M884" i="13"/>
  <c r="M1018" i="13"/>
  <c r="I633" i="13"/>
  <c r="M166" i="13"/>
  <c r="M77" i="13"/>
  <c r="M1025" i="13"/>
  <c r="M1024" i="13" s="1"/>
  <c r="G1022" i="13"/>
  <c r="M1013" i="13"/>
  <c r="M1012" i="13" s="1"/>
  <c r="M977" i="13"/>
  <c r="M976" i="13" s="1"/>
  <c r="M935" i="13"/>
  <c r="M934" i="13" s="1"/>
  <c r="M828" i="13"/>
  <c r="M827" i="13" s="1"/>
  <c r="M803" i="13"/>
  <c r="M802" i="13" s="1"/>
  <c r="M726" i="13"/>
  <c r="M720" i="13" s="1"/>
  <c r="M715" i="13"/>
  <c r="M711" i="13" s="1"/>
  <c r="M662" i="13"/>
  <c r="M661" i="13" s="1"/>
  <c r="O633" i="13"/>
  <c r="G633" i="13"/>
  <c r="K602" i="13"/>
  <c r="Q602" i="13"/>
  <c r="M602" i="13"/>
  <c r="M340" i="13"/>
  <c r="M230" i="13"/>
  <c r="M141" i="13"/>
  <c r="Q633" i="13"/>
  <c r="I602" i="13"/>
  <c r="AF1036" i="13"/>
  <c r="V661" i="13"/>
  <c r="K661" i="13"/>
  <c r="M633" i="13"/>
  <c r="I628" i="13"/>
  <c r="I615" i="13"/>
  <c r="O602" i="13"/>
  <c r="M595" i="13"/>
  <c r="M275" i="13"/>
  <c r="M26" i="13"/>
  <c r="Q661" i="13"/>
  <c r="I661" i="13"/>
  <c r="Q628" i="13"/>
  <c r="M629" i="13"/>
  <c r="M628" i="13" s="1"/>
  <c r="G628" i="13"/>
  <c r="K615" i="13"/>
  <c r="Q615" i="13"/>
  <c r="M616" i="13"/>
  <c r="M615" i="13" s="1"/>
  <c r="G615" i="13"/>
  <c r="M521" i="13"/>
  <c r="M37" i="13"/>
  <c r="G275" i="13"/>
  <c r="G166" i="13"/>
  <c r="G602" i="13"/>
  <c r="G598" i="13"/>
  <c r="G489" i="13"/>
  <c r="G458" i="13"/>
  <c r="G422" i="13"/>
  <c r="G366" i="13"/>
  <c r="M363" i="13"/>
  <c r="M362" i="13" s="1"/>
  <c r="G15" i="13"/>
  <c r="G521" i="13"/>
  <c r="G340" i="13"/>
  <c r="G230" i="13"/>
  <c r="G141" i="13"/>
  <c r="G77" i="13"/>
  <c r="G26" i="13"/>
  <c r="M101" i="13"/>
  <c r="M94" i="13" s="1"/>
  <c r="M8" i="12"/>
  <c r="M21" i="12"/>
  <c r="G21" i="12"/>
  <c r="G8" i="12"/>
  <c r="AF27" i="12"/>
  <c r="I39" i="1"/>
  <c r="I52" i="1" s="1"/>
  <c r="J28" i="1"/>
  <c r="J26" i="1"/>
  <c r="G38" i="1"/>
  <c r="F38" i="1"/>
  <c r="H32" i="1"/>
  <c r="J23" i="1"/>
  <c r="J24" i="1"/>
  <c r="J25" i="1"/>
  <c r="J27" i="1"/>
  <c r="E24" i="1"/>
  <c r="E26" i="1"/>
  <c r="J112" i="1" l="1"/>
  <c r="J111" i="1"/>
  <c r="J109" i="1"/>
  <c r="J107" i="1"/>
  <c r="J105" i="1"/>
  <c r="J103" i="1"/>
  <c r="J101" i="1"/>
  <c r="J99" i="1"/>
  <c r="J97" i="1"/>
  <c r="J95" i="1"/>
  <c r="J93" i="1"/>
  <c r="J91" i="1"/>
  <c r="J89" i="1"/>
  <c r="J87" i="1"/>
  <c r="J85" i="1"/>
  <c r="J83" i="1"/>
  <c r="J81" i="1"/>
  <c r="J79" i="1"/>
  <c r="J77" i="1"/>
  <c r="J75" i="1"/>
  <c r="J73" i="1"/>
  <c r="J71" i="1"/>
  <c r="J69" i="1"/>
  <c r="J67" i="1"/>
  <c r="J65" i="1"/>
  <c r="J61" i="1"/>
  <c r="J64" i="1"/>
  <c r="J60" i="1"/>
  <c r="J6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3" i="1"/>
  <c r="J59" i="1"/>
  <c r="J50" i="1"/>
  <c r="J46" i="1"/>
  <c r="J42" i="1"/>
  <c r="J51" i="1"/>
  <c r="J47" i="1"/>
  <c r="J43" i="1"/>
  <c r="J39" i="1"/>
  <c r="J52" i="1" s="1"/>
  <c r="J48" i="1"/>
  <c r="J44" i="1"/>
  <c r="J40" i="1"/>
  <c r="J49" i="1"/>
  <c r="J45" i="1"/>
  <c r="J41" i="1"/>
  <c r="J113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<sst xmlns="http://schemas.openxmlformats.org/spreadsheetml/2006/main" count="4741" uniqueCount="1461">
  <si>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</si>
  <si>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</si>
  <si>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</si>
  <si>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</si>
  <si>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</si>
  <si>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</si>
  <si>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</si>
  <si>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</si>
  <si>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</si>
  <si>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</si>
  <si>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</si>
  <si>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</si>
  <si>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</si>
  <si>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</si>
  <si>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</si>
  <si>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</si>
  <si>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</si>
  <si>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</si>
  <si>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</si>
  <si>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</si>
  <si>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</si>
  <si>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</si>
  <si>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</si>
  <si>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</si>
  <si>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</si>
  <si>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</si>
  <si>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</si>
  <si>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</si>
  <si>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</si>
  <si>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</si>
  <si>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</si>
  <si>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</si>
  <si>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</si>
  <si>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</si>
  <si>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</si>
  <si>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</si>
  <si>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</si>
  <si>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</si>
  <si>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</si>
  <si>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</si>
  <si>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</si>
  <si>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</si>
  <si>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</si>
  <si>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141009</t>
  </si>
  <si>
    <t>Multifunkční hala Vyškov - přístavba a nástavba</t>
  </si>
  <si>
    <t>GRAVITECH s.r.o.</t>
  </si>
  <si>
    <t>Sámova 1161/5</t>
  </si>
  <si>
    <t>Brno-Slatina</t>
  </si>
  <si>
    <t>62700</t>
  </si>
  <si>
    <t>26955130</t>
  </si>
  <si>
    <t>CZ26955130</t>
  </si>
  <si>
    <t>BESTA-ING. BRÁZDA s.r.o.</t>
  </si>
  <si>
    <t>Smetanova 299/4</t>
  </si>
  <si>
    <t>Blansko-Blansko</t>
  </si>
  <si>
    <t>67801</t>
  </si>
  <si>
    <t>25309714</t>
  </si>
  <si>
    <t>CZ25309714</t>
  </si>
  <si>
    <t>Stavba</t>
  </si>
  <si>
    <t>00</t>
  </si>
  <si>
    <t>Vedlejší a ostatní náklady</t>
  </si>
  <si>
    <t>01</t>
  </si>
  <si>
    <t>Multifunkční hala</t>
  </si>
  <si>
    <t>Přístavba a nástavba</t>
  </si>
  <si>
    <t>02</t>
  </si>
  <si>
    <t>Parkoviště</t>
  </si>
  <si>
    <t>03</t>
  </si>
  <si>
    <t>Oprava zpevněné plochy</t>
  </si>
  <si>
    <t>04</t>
  </si>
  <si>
    <t>Demontáž stávajícího oplocení</t>
  </si>
  <si>
    <t>05</t>
  </si>
  <si>
    <t>Přeložka plynovodu</t>
  </si>
  <si>
    <t>Celkem za stavbu</t>
  </si>
  <si>
    <t>CZK</t>
  </si>
  <si>
    <t>Rekapitulace dílů</t>
  </si>
  <si>
    <t>Typ dílu</t>
  </si>
  <si>
    <t>11</t>
  </si>
  <si>
    <t>Přípravné a přidružené práce</t>
  </si>
  <si>
    <t>12</t>
  </si>
  <si>
    <t>Odkopávky a prokopávky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</si>
  <si>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</si>
  <si>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</si>
  <si>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</si>
  <si>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</si>
  <si>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</si>
  <si>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</si>
  <si>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</si>
  <si>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</si>
  <si>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27</t>
  </si>
  <si>
    <t>Základy</t>
  </si>
  <si>
    <t>31</t>
  </si>
  <si>
    <t>Zdi podpěrné a volné</t>
  </si>
  <si>
    <t>34</t>
  </si>
  <si>
    <t>Stěny a příčky</t>
  </si>
  <si>
    <t>342</t>
  </si>
  <si>
    <t>Sádrokartonové konstrukce</t>
  </si>
  <si>
    <t>41</t>
  </si>
  <si>
    <t>Stropy a stropní konstrukce</t>
  </si>
  <si>
    <t>43</t>
  </si>
  <si>
    <t>Schodiště</t>
  </si>
  <si>
    <t>45</t>
  </si>
  <si>
    <t>Podkladní a vedlejší konstrukce</t>
  </si>
  <si>
    <t>56</t>
  </si>
  <si>
    <t>Podkladní vrstvy komunikací a zpevněných ploch</t>
  </si>
  <si>
    <t>57</t>
  </si>
  <si>
    <t>Kryty štěrkových a živičných komunikací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</si>
  <si>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</si>
  <si>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</si>
  <si>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</si>
  <si>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</si>
  <si>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</si>
  <si>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</si>
  <si>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</si>
  <si>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</si>
  <si>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</si>
  <si>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</si>
  <si>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</si>
  <si>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</si>
  <si>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</si>
  <si>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</si>
  <si>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</si>
  <si>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</si>
  <si>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</si>
  <si>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</si>
  <si>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</si>
  <si>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</si>
  <si>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</si>
  <si>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</si>
  <si>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</si>
  <si>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</si>
  <si>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</si>
  <si>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</si>
  <si>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</si>
  <si>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</si>
  <si>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</si>
  <si>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</si>
  <si>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</si>
  <si>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</si>
  <si>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</si>
  <si>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</si>
  <si>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726</t>
  </si>
  <si>
    <t>Instalační prefabrikáty</t>
  </si>
  <si>
    <t>730</t>
  </si>
  <si>
    <t>Ústřední vytápění</t>
  </si>
  <si>
    <t>761</t>
  </si>
  <si>
    <t>Konstrukce sklobetonové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</si>
  <si>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</si>
  <si>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</si>
  <si>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</si>
  <si>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</si>
  <si>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</si>
  <si>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</si>
  <si>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</si>
  <si>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</si>
  <si>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</si>
  <si>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</si>
  <si>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</si>
  <si>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</si>
  <si>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</si>
  <si>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</si>
  <si>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</si>
  <si>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</si>
  <si>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</si>
  <si>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</si>
  <si>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</si>
  <si>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</si>
  <si>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</si>
  <si>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</si>
  <si>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</si>
  <si>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</si>
  <si>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M21</t>
  </si>
  <si>
    <t>Elektromontáže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</si>
  <si>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</si>
  <si>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</si>
  <si>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</si>
  <si>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</si>
  <si>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</si>
  <si>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</si>
  <si>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</si>
  <si>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</si>
  <si>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</si>
  <si>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</si>
  <si>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</si>
  <si>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</si>
  <si>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</si>
  <si>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</si>
  <si>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</si>
  <si>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</si>
  <si>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</si>
  <si>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</si>
  <si>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</si>
  <si>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</si>
  <si>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</si>
  <si>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</si>
  <si>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</si>
  <si>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</si>
  <si>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</si>
  <si>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</si>
  <si>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</si>
  <si>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</si>
  <si>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</si>
  <si>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</si>
  <si>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</si>
  <si>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</si>
  <si>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</si>
  <si>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</si>
  <si>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</si>
  <si>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</si>
  <si>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</si>
  <si>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</si>
  <si>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</si>
  <si>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 R</t>
  </si>
  <si>
    <t xml:space="preserve">Geodetické práce </t>
  </si>
  <si>
    <t>Soubor</t>
  </si>
  <si>
    <t>RTS 17/ I</t>
  </si>
  <si>
    <t>Indiv</t>
  </si>
  <si>
    <t>POL99_2</t>
  </si>
  <si>
    <t>005111020R</t>
  </si>
  <si>
    <t>Vytyčení stavby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</si>
  <si>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</si>
  <si>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</si>
  <si>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</si>
  <si>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</si>
  <si>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</si>
  <si>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</si>
  <si>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</si>
  <si>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</si>
  <si>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</si>
  <si>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</si>
  <si>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</si>
  <si>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</si>
  <si>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</si>
  <si>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</si>
  <si>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POL99_8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</si>
  <si>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</si>
  <si>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</si>
  <si>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</si>
  <si>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</si>
  <si>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</si>
  <si>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</si>
  <si>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</si>
  <si>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</si>
  <si>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Geodetické zaměření rohů stavby, stabilizace bodů a sestavení laviček.</t>
  </si>
  <si>
    <t>END</t>
  </si>
  <si>
    <t>Položkový soupis prací a dodávek</t>
  </si>
  <si>
    <t>122201101R00</t>
  </si>
  <si>
    <t>Odkopávky a  prokopávky nezapažené v hornině 3_x000D_
 do 100 m3</t>
  </si>
  <si>
    <t>m3</t>
  </si>
  <si>
    <t>800-1</t>
  </si>
  <si>
    <t>POL1_</t>
  </si>
  <si>
    <t>s přehozením výkopku na vzdálenost do 3 m nebo s naložením na dopravní prostředek,</t>
  </si>
  <si>
    <t>SPI</t>
  </si>
  <si>
    <t>rozšíření přístavba : (4*11,5+6*10,2)*0,21</t>
  </si>
  <si>
    <t>VV</t>
  </si>
  <si>
    <t>122201109R00</t>
  </si>
  <si>
    <t>Odkopávky a  prokopávky nezapažené v hornině 3_x000D_
 příplatek k cenám za lepivost horniny</t>
  </si>
  <si>
    <t>rozšíření přístavba : (4*11,5+6*10,2)*0,21*0,3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</si>
  <si>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</si>
  <si>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</si>
  <si>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</si>
  <si>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základy přístavba : 0,8*0,55*(3,6+20,945+5,6)+0,8*0,5*3,1</t>
  </si>
  <si>
    <t>132201119R00</t>
  </si>
  <si>
    <t xml:space="preserve">Hloubení rýh šířky do 60 cm příplatek za lepivost, v hornině 3,  </t>
  </si>
  <si>
    <t>základy přístavba : (0,8*0,55*(3,6+20,945+5,6)+0,8*0,5*3,1)*0,3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</si>
  <si>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</si>
  <si>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</si>
  <si>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</si>
  <si>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</si>
  <si>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rozšíření přístavba : (4*11,5+6*10,2)</t>
  </si>
  <si>
    <t>271531113R00</t>
  </si>
  <si>
    <t>Polštář základu z kameniva hr. drceného 16-32 mm</t>
  </si>
  <si>
    <t>základy přístavba : 0,1*0,55*(3,6+20,945+5,6)+0,1*0,5*3,1</t>
  </si>
  <si>
    <t>274313611R00</t>
  </si>
  <si>
    <t>Beton základových pasů prostý třídy C 16/20</t>
  </si>
  <si>
    <t>801-1</t>
  </si>
  <si>
    <t>RTS 16/ I</t>
  </si>
  <si>
    <t>základy přístavba : 0,755*0,5*(3,6+20,845+5,6+3,1)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</si>
  <si>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</si>
  <si>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</si>
  <si>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</si>
  <si>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základy přístavba : 0,15*2*(3,6+20,845+5,6+3,1)</t>
  </si>
  <si>
    <t>274351216R00</t>
  </si>
  <si>
    <t>Bednění stěn základových pasů odstranění</t>
  </si>
  <si>
    <t>Včetně očištění, vytřídění a uložení bednicího materiálu.</t>
  </si>
  <si>
    <t>310271530R00</t>
  </si>
  <si>
    <t>Zazdívka otvorů zdiva z pórobetonových tvárnic plochy od 0,25 m2 do 1 m2 , tloušťka zdiva 300 mm</t>
  </si>
  <si>
    <t>801-4</t>
  </si>
  <si>
    <t>z pomocného pracovního lešení o výšce podlahy do 1900 mm a pro zatížení do 1,5 kPa,</t>
  </si>
  <si>
    <t>003 : 0,24*2,9</t>
  </si>
  <si>
    <t>311271177R00</t>
  </si>
  <si>
    <t>Zdivo nosné z tvárnic porobetonových hladkých tloušťky 300 mm, charakteristická pevnost v tlaku fk = 2,71 MPa, součinitel prostupu tepla U=0,422 W/m2.K</t>
  </si>
  <si>
    <t>1np : 4,75*(20,645+3,2*2+5,2)+1*20,645+(1+0,55)/2*7,67*3+0,55*20,645</t>
  </si>
  <si>
    <t>-1,3*2,4*5-3*3,25</t>
  </si>
  <si>
    <t>-0,25*1,75*5-0,2*3,4</t>
  </si>
  <si>
    <t>2np : 2,75*(20,645*2+11,62*3)</t>
  </si>
  <si>
    <t>-1,3*1,6*10-2,3*2,35-0,625*1,6*6-3,1*2,25-0,9*2,05-0,8*2,05</t>
  </si>
  <si>
    <t>-0,25*(1,75*10+1,29*8)-0,14*2,4-0,14*3,5</t>
  </si>
  <si>
    <t>štíty : 12,22*1,05/2*2</t>
  </si>
  <si>
    <t>podezdívka Geberit : 0,8*0,3*2</t>
  </si>
  <si>
    <t>317121043RT4</t>
  </si>
  <si>
    <t>Překlady porobetonové nosné délky 1290 mm, výšky 249 mm, šířky 300 mm</t>
  </si>
  <si>
    <t>kus</t>
  </si>
  <si>
    <t>2np : 8</t>
  </si>
  <si>
    <t>317121044RU2</t>
  </si>
  <si>
    <t>Překlady porobetonové nosné délky 1740 mm, výšky 249 mm, šířky 300 mm</t>
  </si>
  <si>
    <t>1np : 5</t>
  </si>
  <si>
    <t>2np : 10</t>
  </si>
  <si>
    <t>317234410R00</t>
  </si>
  <si>
    <t>Vyzdívka mezi nosníky cementovou</t>
  </si>
  <si>
    <t>jakýmikoliv cihlami pálenými na jakoukoliv maltu,</t>
  </si>
  <si>
    <t>002 : 3,4*0,2*0,2*2</t>
  </si>
  <si>
    <t>004 : 2,6*0,2*0,2</t>
  </si>
  <si>
    <t>005 : 2*0,14*0,2</t>
  </si>
  <si>
    <t>1np : 3,4*0,2*0,2*2</t>
  </si>
  <si>
    <t>2np : 2,4*0,14*0,2+3,5*0,15*0,2</t>
  </si>
  <si>
    <t>317941123R00</t>
  </si>
  <si>
    <t>Osazení ocelových válcovaných nosníků na zdivu bez dodávky materiálu, výšky od 140 do 220 mm</t>
  </si>
  <si>
    <t>t</t>
  </si>
  <si>
    <t>profilu I, nebo IE, nebo U, nebo UE, nebo L</t>
  </si>
  <si>
    <t>1np : 3,4*2*26,2/1000</t>
  </si>
  <si>
    <t>2np : (3,5+2,4)*2*14,3/1000</t>
  </si>
  <si>
    <t>317944313RT2</t>
  </si>
  <si>
    <t>Dodání a osazení válcovaných nosníků do připravených otvorů profil I 140</t>
  </si>
  <si>
    <t>bez zazdění hlav, nařezání nosníků na potřebný rozměr,</t>
  </si>
  <si>
    <t>005 : 2*14,3*2/1000</t>
  </si>
  <si>
    <t>317944313RT5</t>
  </si>
  <si>
    <t>Dodání a osazení válcovaných nosníků do připravených otvorů profil I 200</t>
  </si>
  <si>
    <t>002 : 3,4*2*26,2/1000*2</t>
  </si>
  <si>
    <t>004 : 2,8*2*26,2/1000</t>
  </si>
  <si>
    <t>13380625R</t>
  </si>
  <si>
    <t>tyč ocelová profilová válcovaná za tepla 11375 (S 235JR); průřez I; výška 140 mm</t>
  </si>
  <si>
    <t>SPCM</t>
  </si>
  <si>
    <t>POL3_</t>
  </si>
  <si>
    <t>2np : (2,4+3,5)*2*14,3/1000*1,08</t>
  </si>
  <si>
    <t>13480915R</t>
  </si>
  <si>
    <t>tyč ocelová profilová válcovaná za tepla 11375 (S235JR); průřez I; výška 200 mm</t>
  </si>
  <si>
    <t>1np : 3,4*2*26,2/1000*1,08</t>
  </si>
  <si>
    <t>342248140R00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</si>
  <si>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</si>
  <si>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</si>
  <si>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nadezdívka u horního věnce : 20,045*0,25*2</t>
  </si>
  <si>
    <t>002 : 0,95*(1,95*2+1,74)</t>
  </si>
  <si>
    <t>342248141R00</t>
  </si>
  <si>
    <t>Příčky z tvárnic pálených Příčky z tvárnic pálených tloušťky 115 mm, z děrovaných příčkovek, P 10, zděných na tenkovrstvou maltu</t>
  </si>
  <si>
    <t>003-009 : 0,95*6,12</t>
  </si>
  <si>
    <t>346244311R00</t>
  </si>
  <si>
    <t>Obezdívka van a WC modulů z pórobetonu tloušťky 50 mm</t>
  </si>
  <si>
    <t>geberit : 1*0,8*2</t>
  </si>
  <si>
    <t>346244381R00</t>
  </si>
  <si>
    <t>Plentování ocelových nosníků jednostranné výšky do 200 mm</t>
  </si>
  <si>
    <t>jakýmikoliv cihlami,</t>
  </si>
  <si>
    <t>002 : 3,4*0,2*2*2</t>
  </si>
  <si>
    <t>004 : 2,8*0,2*2</t>
  </si>
  <si>
    <t>005 : 2*0,14*2</t>
  </si>
  <si>
    <t>1np : 3,4*0,2</t>
  </si>
  <si>
    <t>2np : (2,4+3,5)*0,14*2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</si>
  <si>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</si>
  <si>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</si>
  <si>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>zřízení nosné konstrukce příčky, vložení tepelné izolace tl. do 5 cm, dodávka a montáž desek, přebroušení a tmelení spár a úprava rohů</t>
  </si>
  <si>
    <t>2np : 3,65*(11,62*2+6,07+5,019+4+6,935+1,75+3,39*2+5,32+2,615+3,955+0,3+1,85)</t>
  </si>
  <si>
    <t>-0,8*2*10-0,7*2*2</t>
  </si>
  <si>
    <t>342263310R00</t>
  </si>
  <si>
    <t>Úpravy, doplňkové práce a příplatky pro sádrokartonové a sádrovláknité příčky úpravy příček pro osazení zařizovacích předmět_x000D_
 úprava pro osazení umývadla</t>
  </si>
  <si>
    <t>2np : 4</t>
  </si>
  <si>
    <t>342263990V1</t>
  </si>
  <si>
    <t>Příplatek k příčce sádrokart. za desku tl. 12,5 mm, GKBi na obou stranách nebo na jedné straně dvojitě</t>
  </si>
  <si>
    <t>Vlastní</t>
  </si>
  <si>
    <t>Kalkul</t>
  </si>
  <si>
    <t>Příplatky lze použít k položkám sádrokartonových příček v provedení s deskou standardní GKB tl. 12,5 mm.</t>
  </si>
  <si>
    <t>2np : 2,65*(1,6+2*2+1,85+2,49*2+1,8)</t>
  </si>
  <si>
    <t>-0,7*2*2</t>
  </si>
  <si>
    <t>342266111RU7</t>
  </si>
  <si>
    <t>Předstěny opláštěné sádrokartonovými deskami obklad stěn sádrokartonem na ocelovou konstrukci z profilů CW 50 tloušťka desky 12, 5 mm, standard, bez izolace</t>
  </si>
  <si>
    <t>1np : (2,4+4)*0,2</t>
  </si>
  <si>
    <t>342264051RT1</t>
  </si>
  <si>
    <t>Podhledy na kovové konstrukci opláštěné deskami sádrokartonovými nosná konstrukce z profilů CD s přímým uchycením 1x deska, tloušťky 12,5 mm, standard</t>
  </si>
  <si>
    <t>1np : 6,12*4-2,4*4+1,74*0,925*2+1,95*2,25+1,93*1,95+10,32*8,12+10,32*3,2+9,425*5,2</t>
  </si>
  <si>
    <t>342264051RT2</t>
  </si>
  <si>
    <t>Podhledy na kovové konstrukci opláštěné deskami sádrokartonovými nosná konstrukce z profilů CD s přímým uchycením 1x deska, tloušťky 12,5 mm, protipožární</t>
  </si>
  <si>
    <t xml:space="preserve">2np : </t>
  </si>
  <si>
    <t>denní místnost : 6,07*5,185</t>
  </si>
  <si>
    <t>místnost : 6,935*5,5</t>
  </si>
  <si>
    <t>kuchyňka : 1,75*3,9</t>
  </si>
  <si>
    <t>kancelář : 3,955*6,27</t>
  </si>
  <si>
    <t>kancelář výroba : 5,2*3,955+3,6*0,3</t>
  </si>
  <si>
    <t>kancelář gravitech : 6*4,3-4,3*0,3</t>
  </si>
  <si>
    <t>chodba a schodiště : 2*8,855+2,4*4,45</t>
  </si>
  <si>
    <t>342264051RT4</t>
  </si>
  <si>
    <t>Podhledy na kovové konstrukci opláštěné deskami sádrokartonovými nosná konstrukce z profilů CD s přímým uchycením 1x deska, tloušťky 12,5 mm, protipožární impregnovaná</t>
  </si>
  <si>
    <t>WC : 2,02*1,75</t>
  </si>
  <si>
    <t>šatna ženy : 1,85*(2,43+2,45)</t>
  </si>
  <si>
    <t>šatna muži : 1,39*5,09+5,32*5,019</t>
  </si>
  <si>
    <t>342264091R00</t>
  </si>
  <si>
    <t>Příplatky k podhledům sádrokartonovým příplatek k podhledu sádrokartonovému za tloušťku desek 15 mm</t>
  </si>
  <si>
    <t>1np : 6,12*4-2,4*4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</si>
  <si>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</si>
  <si>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</si>
  <si>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</si>
  <si>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</si>
  <si>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413941123R00</t>
  </si>
  <si>
    <t>Osazení ocelových válcovaných nosníků ve stropech bez materiálu, výšky přes 120 do 220 mm</t>
  </si>
  <si>
    <t>I , IE, U , UE nebo L</t>
  </si>
  <si>
    <t>schodiště - výměna : 2,9*48,5/1000</t>
  </si>
  <si>
    <t>417321315R00</t>
  </si>
  <si>
    <t>Železobeton ztužujících pásů a věnců třídy C 20/25</t>
  </si>
  <si>
    <t>strop : (20,045*2+11,62*2)*0,25*0,3</t>
  </si>
  <si>
    <t>střecha : (20,045*2+11,62*2)*0,15*0,3</t>
  </si>
  <si>
    <t>417351115R00</t>
  </si>
  <si>
    <t>Bednění bočnic ztužujících pásů a věnců včetně vzpěr zřízení</t>
  </si>
  <si>
    <t>strop : (20,045*2+11,62*2)*0,25*2</t>
  </si>
  <si>
    <t>střecha : (20,045*2+11,62*2)*0,15*2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</si>
  <si>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</si>
  <si>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</si>
  <si>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</si>
  <si>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</si>
  <si>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strop : (20,045*2+11,62*2)*0,25*0,3*0,07</t>
  </si>
  <si>
    <t>střecha : (20,045*2+11,62*2)*0,15*0,3*0,07</t>
  </si>
  <si>
    <t>411120033RA0</t>
  </si>
  <si>
    <t>Stropy montované z desek, panelů a dílců z panelů stropních železobetonových vylehčených předpjatých, tloušťky 265 mm, včetně dodávky materiálů</t>
  </si>
  <si>
    <t>AP-HSV</t>
  </si>
  <si>
    <t>POL2_</t>
  </si>
  <si>
    <t>do maltového lože, včetně dodávky dílce (ztratné započteno ve výši 1 %) a případné dobetonování.</t>
  </si>
  <si>
    <t>20,045*11,92-2,4*4</t>
  </si>
  <si>
    <t>13432655R</t>
  </si>
  <si>
    <t>tyč ocelová  L (úhelník) válcovaná za tepla 11375 (S235JR); rovnoramenná; tl = 16,00 mm; a = 200,0 mm; b = 200,0 mm</t>
  </si>
  <si>
    <t>schodiště - výměna : 2,9*48,5/1000*1,08</t>
  </si>
  <si>
    <t>434200001RAM</t>
  </si>
  <si>
    <t>Schodiště z oceli včetně zábradlí a nátěrů, obklad protipožárním sádrokartonem</t>
  </si>
  <si>
    <t>m DVČ</t>
  </si>
  <si>
    <t>Výroba a osazení podesty a schodišťového ramene se stupni svařováním, výroba a osazení ocelového zábradlí z trubek, nátěr ocelové konstrukce základní + 2x email.</t>
  </si>
  <si>
    <t>1,2*(0,326*26+1,2*2)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</si>
  <si>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</si>
  <si>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</si>
  <si>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</si>
  <si>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1np : 1,3*2,3+1,3*2,4*5+3*2,4+3*3,25*2+2,5*2,9</t>
  </si>
  <si>
    <t>2np : 1,3*1,6*16+0,625*1,6*6+2*2,35</t>
  </si>
  <si>
    <t>612409991R00</t>
  </si>
  <si>
    <t>Začištění omítek kolem oken, dveří a obkladů apod. maltou vápenou</t>
  </si>
  <si>
    <t>m</t>
  </si>
  <si>
    <t>001 : 3*2+3,25*4+1,3*6+3,05*6</t>
  </si>
  <si>
    <t>003 : 2,5+2,9*2+2,23+2,5*2</t>
  </si>
  <si>
    <t>004 : 3,55*4+6,4*2</t>
  </si>
  <si>
    <t>612421626R00</t>
  </si>
  <si>
    <t>Omítky vnitřní stěn vápenné nebo vápenocementové v podlaží i ve schodišti hladké</t>
  </si>
  <si>
    <t xml:space="preserve">pod obklad : </t>
  </si>
  <si>
    <t>001 : 1,5*1,5*2</t>
  </si>
  <si>
    <t>WC : 2*1,75-0,625*1,1+0,25*1,1*2</t>
  </si>
  <si>
    <t>šatna ženy : 2*1,85-0,625*1,1*2+0,25*1,1*2*2</t>
  </si>
  <si>
    <t>šatna muži : 2*(1,39+5,32+5,019*2)-0,625*1,1*4+0,25*1,1*7-0,8*2*4+0,3*2*2</t>
  </si>
  <si>
    <t>612421637R00</t>
  </si>
  <si>
    <t>Omítky vnitřní stěn vápenné nebo vápenocementové v podlaží i ve schodišti štukové</t>
  </si>
  <si>
    <t xml:space="preserve">1np : </t>
  </si>
  <si>
    <t>001 : 0,8*(10,32*2+8,12*2)</t>
  </si>
  <si>
    <t>002 : 0,8*(1,95*4+0,925*4+1,74*4+2,25*2+1,93*2)</t>
  </si>
  <si>
    <t>003 : 0,24*2,9+0,8*(4*2+6,12*2)</t>
  </si>
  <si>
    <t>009 : 0,8*6,12</t>
  </si>
  <si>
    <t>010 : 4,36*(3,2+5,2+9,425)-1,3*2,4*2-3*2,4+0,25*(1,3+2,4*2)*2+0,8*(2+9,425)</t>
  </si>
  <si>
    <t>011 : 4,36*(3,2*2+10,32)-1,3*2,4*3+0,25*(1,3+2,4*2)*3+0,8*10,32</t>
  </si>
  <si>
    <t>schodiště : 0,52*(4,45+2,4+3,75)</t>
  </si>
  <si>
    <t>denní místnost : 2,6*(6,07+5,185)-1,3*1,6*4+0,25*(1,3+1,6*2)*4</t>
  </si>
  <si>
    <t>místnost : 2,6*(6,935+5,5)-1,3*1,6*5+0,25*(1,3+1,6*2)*5</t>
  </si>
  <si>
    <t>kancelář : 2,6*(3,955+6,27)-1,3*1,6*3+0,25*(1,3+1,6*2)*3</t>
  </si>
  <si>
    <t>kancelář výroba : 2,6*(5,2+4,255)-1,3*1,6*2+0,25*(1,3+1,6*2)*2</t>
  </si>
  <si>
    <t>kancelář gravitech : 2,6*(5,7+4,3*2)-3,1*2,15-2*2,35-1,3*1,6+0,25*(1,3+1,6*2+2+2,35*2)+0,3*(3,1+2,15*2)</t>
  </si>
  <si>
    <t>chodba : 2,6*2*2-2*2,15*2+0,3*(2+2,15*2)</t>
  </si>
  <si>
    <t>WC : 2,6*1,75-0,625*1,6+0,25*(0,625+1,6*2)</t>
  </si>
  <si>
    <t>šatna ženy : 2,6*1,85-0,625*1,6+0,25*(0,625+1,6*2)</t>
  </si>
  <si>
    <t>šatna muži : 2,6*(1,39+2*5,09+5,32)-0,625*1,6*5+0,25*(0,625+1,6*2)*5-0,8*2,05*4+0,3*(0,8+2,05*2)</t>
  </si>
  <si>
    <t>pod obklad : -38,7585</t>
  </si>
  <si>
    <t>Začátek provozního součtu</t>
  </si>
  <si>
    <t xml:space="preserve">  001 : 1,5*1,5*2</t>
  </si>
  <si>
    <t xml:space="preserve">  WC : 2*1,75-0,625*1,1+0,25*1,1*2</t>
  </si>
  <si>
    <t xml:space="preserve">  šatna ženy : 2*1,85-0,625*1,1*2+0,25*1,1*2*2</t>
  </si>
  <si>
    <t xml:space="preserve">  šatna muži : 2*(1,39+5,32+5,019*2)-0,625*1,1*4+0,25*1,1*7-0,8*2*4+0,3*2*2</t>
  </si>
  <si>
    <t>Konec provozního součtu</t>
  </si>
  <si>
    <t>612421231R00</t>
  </si>
  <si>
    <t>Oprava vnitřních vápenných omítek stěn v množství opravované plochy přes 5 do 10 %,  štukových</t>
  </si>
  <si>
    <t>001 : 3,45*(10,32*2+8,12*2)-1,3*3,06*3-1,3*2,3-3*3,25*2-0,9*2-0,8*2</t>
  </si>
  <si>
    <t>003 : 3,45*(4*2+6,12*2)-2,23*2,5-0,9*2-0,8*2-2,74*2,9</t>
  </si>
  <si>
    <t>010 : 3,45*(9,45+2)-1,6*2-2,23*2,5-0,4*0,6*2-0,9*2</t>
  </si>
  <si>
    <t>011 : 3,45*10,32-1,3*3,06*3</t>
  </si>
  <si>
    <t>612423631R00</t>
  </si>
  <si>
    <t xml:space="preserve">Omítka rýh ve stěnách maltou vápennou štuková, šířky rýhy přes 150 do 300 mm,  </t>
  </si>
  <si>
    <t>004 : (6,4+3,55*2)*0,3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</si>
  <si>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</si>
  <si>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</si>
  <si>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</si>
  <si>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001 : 0,3*(1,3+3,06*2)*3</t>
  </si>
  <si>
    <t>003 : 0,15*(2,5+2,9*2)+0,3*(2,23+2,5*2)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</si>
  <si>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</si>
  <si>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</si>
  <si>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</t>
  </si>
  <si>
    <t>1np : 2*22</t>
  </si>
  <si>
    <t>2np : 2*2</t>
  </si>
  <si>
    <t>615481111R00</t>
  </si>
  <si>
    <t>Potažení válcovaných nosníků rabicovým pletivem jakékoliv výšky nosníků</t>
  </si>
  <si>
    <t>s postřikem cementovou maltou (s dodáním hmot),</t>
  </si>
  <si>
    <t>002 : 3,4*0,7*2</t>
  </si>
  <si>
    <t>004 : 2,8*0,7</t>
  </si>
  <si>
    <t>005 : 2*0,6</t>
  </si>
  <si>
    <t>1np : 3,4*0,7</t>
  </si>
  <si>
    <t>2np : (2,4+3,5)*0,6</t>
  </si>
  <si>
    <t>620991121R00</t>
  </si>
  <si>
    <t>Zakrývání výplní vnějších otvorů z postaveného lešení</t>
  </si>
  <si>
    <t>POL1_1</t>
  </si>
  <si>
    <t>s rámy a zárubněmi, zábradlí, předmětů oplechování apod., které se zřizují ještě před úpravami povrchu, před jejich znečištěním při úpravách povrchu nástřikem plastických (lepivých) maltovin</t>
  </si>
  <si>
    <t>622311525RU1</t>
  </si>
  <si>
    <t>Zateplení soklu extrudovaným polystyrénem, tloušťky 160 mm, kontaktní nátěr a mozaiková omítka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</si>
  <si>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</si>
  <si>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</si>
  <si>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s : 0,2*20,965</t>
  </si>
  <si>
    <t>j : 0,2*(20,965-3*2-2,5)</t>
  </si>
  <si>
    <t>v : 0,2*(5,66-3)</t>
  </si>
  <si>
    <t>z : 0,2*12,54</t>
  </si>
  <si>
    <t>622311135RT3</t>
  </si>
  <si>
    <t>Zateplení fasády  , expandovaným polystyrénem, tloušťky 160 mm, kontaktní nátěr a silikonová omítka, škrábaná, zrnitost 2 mm</t>
  </si>
  <si>
    <t>K ochraně hran na rozích budovy je zahrnuto 0,14 m rohových lišt na m2.</t>
  </si>
  <si>
    <t>s : 173,935-1,3*2,4*5-1,3*1,6*4-0,625*1,6*6</t>
  </si>
  <si>
    <t>j : 142,82+1,307-2,5*2,9-3*3,25*2-1,3*2,3-1,3*1,6*6-2*2,35</t>
  </si>
  <si>
    <t>v : 69,337-1,3*1,6*2-3*2,4</t>
  </si>
  <si>
    <t>z : 104,62-1,3*1,6*4</t>
  </si>
  <si>
    <t>sokl : -9,726</t>
  </si>
  <si>
    <t>622311153RT3</t>
  </si>
  <si>
    <t>Zateplení ostění expandovaným polystyrénem, tloušťky 30 mm, kontaktní nátěr a silikonová omítka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</si>
  <si>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</si>
  <si>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</si>
  <si>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1np : 0,3*(3*3+2,4*2+3,25*4)</t>
  </si>
  <si>
    <t>622311150RT3</t>
  </si>
  <si>
    <t>Povrchová úprava ostění zateplovacího systému  , kontaktní nátěr a omítka silikonová</t>
  </si>
  <si>
    <t>okenní a rohové lišty, výztužná stěrka</t>
  </si>
  <si>
    <t>Položka obsahuje: okenní a rohové lišty, výztužnou stěrku, kontaktní nátěr a povrchovou úpravu omítkou.</t>
  </si>
  <si>
    <t>s : 0,17*(1,3*9+2,4*10+1,6*20+0,625*6)</t>
  </si>
  <si>
    <t>j : 0,17*(1,3*7+2+2,35*2+2,3*2+1,6*12+2,5+2,9*2)</t>
  </si>
  <si>
    <t>v : 0,17*(1,3*2+1,6*4)</t>
  </si>
  <si>
    <t>z : 0,17*(1,3*4+1,6*8)</t>
  </si>
  <si>
    <t>622311150RU1</t>
  </si>
  <si>
    <t>Povrchová úprava ostění zateplovacího systému  , kontaktní nátěr a mozaiková omítka</t>
  </si>
  <si>
    <t>sokl : 0,2*(0,17*8)</t>
  </si>
  <si>
    <t>622311016R00</t>
  </si>
  <si>
    <t>Profily zakládací hliníkové, pro izolaci tl. 160 mm</t>
  </si>
  <si>
    <t>20,965*2+12,54*2-3*3-2,9+0,5</t>
  </si>
  <si>
    <t>622422111R00</t>
  </si>
  <si>
    <t>Oprava vnějších omítek vápenných stupeň členitosti 1 a 2_x000D_
 v množství opravované plochy do 10 % , hladkých</t>
  </si>
  <si>
    <t>a vápenocementových, bez otlučení vadných míst,</t>
  </si>
  <si>
    <t>Včetně barvení vždy celé plochy (100%), s výjimkou položek oprav omítek drásaných.</t>
  </si>
  <si>
    <t>j : 4*20,965-3*3,09-1,3*2,3-3*3,25*2-2,5*2,9</t>
  </si>
  <si>
    <t>v : 4*2</t>
  </si>
  <si>
    <t>z : 4*8,72</t>
  </si>
  <si>
    <t>622421131R00</t>
  </si>
  <si>
    <t>Omítky vnější stěn vápenné nebo vápenocementové hladké, složitost 1÷ 2</t>
  </si>
  <si>
    <t>001 : 0,3*(3+3,25*2)*2</t>
  </si>
  <si>
    <t>003 : 0,1*(2,5+2,9*2)</t>
  </si>
  <si>
    <t>631312611R00</t>
  </si>
  <si>
    <t>Mazanina z betonu prostého tl. přes 50 do 80 mm třídy C 16/20</t>
  </si>
  <si>
    <t>(z kameniva) hlazená dřevěným hladítkem</t>
  </si>
  <si>
    <t>Včetně vytvoření dilatačních spár, bez zaplnění.</t>
  </si>
  <si>
    <t>D : 84,104*0,08</t>
  </si>
  <si>
    <t xml:space="preserve">  010 : 5,2*9,425+3*0,3</t>
  </si>
  <si>
    <t xml:space="preserve">  011 : 3,2*10,32+1,3*0,3*3</t>
  </si>
  <si>
    <t>631315621R00</t>
  </si>
  <si>
    <t>Mazanina z betonu prostého tl. přes 120 do 240 mm třídy C 20/25</t>
  </si>
  <si>
    <t>D : (3,6*11,02+5,6*9,825)*0,15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</si>
  <si>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</si>
  <si>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</si>
  <si>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</si>
  <si>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</si>
  <si>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</si>
  <si>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D : (3,6*11,02+5,6*9,825)*0,1</t>
  </si>
  <si>
    <t>631351101R00</t>
  </si>
  <si>
    <t>Bednění stěn, rýh a otvorů v podlahách zřízení</t>
  </si>
  <si>
    <t>D : (3,6+20,845+5,6)*0,15</t>
  </si>
  <si>
    <t>D : 3*0,08</t>
  </si>
  <si>
    <t>631351102R00</t>
  </si>
  <si>
    <t>Bednění stěn, rýh a otvorů v podlahách odstranění</t>
  </si>
  <si>
    <t>631361921RT4</t>
  </si>
  <si>
    <t>Výztuž mazanin z betonů a z lehkých betonů ze svařovaných sítí průměr drátu 6 mm, velikost oka 100/100 mm</t>
  </si>
  <si>
    <t>D : (3,6*11,02+5,6*9,825)*4,4*1,1/1000</t>
  </si>
  <si>
    <t>D : 84,104*4,4*1,1/1000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</si>
  <si>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</si>
  <si>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</si>
  <si>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</si>
  <si>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D : (3,1*10,12+5,1*9,225+2*0,1)*0,2</t>
  </si>
  <si>
    <t>632415104RU3</t>
  </si>
  <si>
    <t>Potěr ze suchých směsí cementový pro průmyslové podlahy finální, tloušťky 4 mm, ruční zpracování</t>
  </si>
  <si>
    <t>s rozprostřením a uhlazením</t>
  </si>
  <si>
    <t>001 : 10,32*8,12+3*0,3*2</t>
  </si>
  <si>
    <t>003 : 6,4*4</t>
  </si>
  <si>
    <t>010 : 5,2*9,425+3*0,3</t>
  </si>
  <si>
    <t>011 : 3,2*10,32+1,3*0,3*3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</si>
  <si>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</si>
  <si>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</si>
  <si>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</si>
  <si>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 xml:space="preserve">parapety : </t>
  </si>
  <si>
    <t>1np : 0,3*1,3*6</t>
  </si>
  <si>
    <t>2np : 0,3*(1,3*16+2+0,625*6)</t>
  </si>
  <si>
    <t>632921913R00</t>
  </si>
  <si>
    <t>Dlažba vnitřní nebo vnější při objektu z dlaždic betonových betonových kladených do písku  se zalitím spár na celou výšku cementovou maltou pro spárování _x000D_
 o tloušťce dlaždic 60 mm</t>
  </si>
  <si>
    <t>vodorovná nebo ve spádu do 15° od vodorovné roviny</t>
  </si>
  <si>
    <t>okapový chodník : 21*0,6</t>
  </si>
  <si>
    <t>635014121R00</t>
  </si>
  <si>
    <t>Suché podlahy ze sádrovláknitých desek na trámovém stropě sádrovláknitá deska 20 mm, dřevovláknitá deska 2 x 20 mm</t>
  </si>
  <si>
    <t>Položení kročejové izolace z dřevovláknitých desek ve dvou vrstvách, umístění okrajových pásků, úprava sádrovláknitých desek na potřebný rozměr, položení, lepení spojů, sešroubování v místě spojů, zatmelení spár.</t>
  </si>
  <si>
    <t xml:space="preserve">C : </t>
  </si>
  <si>
    <t>kancelář gravitech : 6*4,3-1,2*0,3</t>
  </si>
  <si>
    <t>chodba : 2*8,855+2,4*4,45-3,727*1,2-4,45*1,2</t>
  </si>
  <si>
    <t>58344199R</t>
  </si>
  <si>
    <t>štěrkodrť frakce 0,0 až 63,0 mm; třída C; Jihomoravský kraj</t>
  </si>
  <si>
    <t>D : (3,1*10,12+5,1*9,225+2*0,1)*0,2*1,8*1,1</t>
  </si>
  <si>
    <t>642941211RT3</t>
  </si>
  <si>
    <t>Stavební pouzdra pro posuvné dveře osazené do sádrokartonové příčky_x000D_
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pouzdro 800/1970 mm</t>
  </si>
  <si>
    <t>z pozinkovaného ocelového profilovaného plechu</t>
  </si>
  <si>
    <t>642944221R00</t>
  </si>
  <si>
    <t>Osazování ocelových zárubní dodatečně plochy přes 2,5 m2</t>
  </si>
  <si>
    <t>lisovaných nebo z úhelníků s vybetonováním prahu</t>
  </si>
  <si>
    <t>1np : 1</t>
  </si>
  <si>
    <t>642952110R00</t>
  </si>
  <si>
    <t>Osazení zárubní dveřních dřevěných plochy do 2,5 m2</t>
  </si>
  <si>
    <t>hrubých, hoblovaných i leštěných, měkkých i tvrdých, na jakoukoliv cementovou maltu, s kotvením rámu do zdiva,</t>
  </si>
  <si>
    <t>2np : 1+5+8+6</t>
  </si>
  <si>
    <t>648991111R00</t>
  </si>
  <si>
    <t>Osazení parapetních desek z plastických hmot šířky do 200 mm</t>
  </si>
  <si>
    <t>a poloplastických hmot na montážní pěnu, zapravení omítky pod parapetem, těsnění spáry mezi parapetem a rámem okna, dodávka silikonu.</t>
  </si>
  <si>
    <t>1np : 0,4*2</t>
  </si>
  <si>
    <t>648991113R00</t>
  </si>
  <si>
    <t>Osazení parapetních desek z plastických hmot šířky nad 200 mm</t>
  </si>
  <si>
    <t>1np : 1,3*6+1,3*3</t>
  </si>
  <si>
    <t>2np : (1,3*14+2+0,625*7)</t>
  </si>
  <si>
    <t>55330327R</t>
  </si>
  <si>
    <t>zárubeň kovová hranatá; pro klasické zdění; š profilu 110 mm; š průchodu 1 600 mm; h průchodu 1 970 mm; dvoukřídlá; závěsy pevné</t>
  </si>
  <si>
    <t>61181251.AR</t>
  </si>
  <si>
    <t>zárubeň dřevěná obkladová; otočná; pro dveře jednokřídlové; š průchodu 700 mm; h průchodu 1 970 mm; tloušťka stěny 60 až 170 mm; dýha; dub, buk, jasan, mahagon</t>
  </si>
  <si>
    <t>2np : 5</t>
  </si>
  <si>
    <t>61181252.AR</t>
  </si>
  <si>
    <t>zárubeň dřevěná obkladová; otočná; pro dveře jednokřídlové; š průchodu 800 mm; h průchodu 1 970 mm; tloušťka stěny 60 až 170 mm; dýha; dub, buk, jasan, mahagon</t>
  </si>
  <si>
    <t>2np : 1+8+6</t>
  </si>
  <si>
    <t>931971111R00</t>
  </si>
  <si>
    <t>Vložky do dilatačních spár z lepenky jednoduché</t>
  </si>
  <si>
    <t>včetně dodání a osazení, v jakémkoliv zdivu, včetně jednostranného zajištění polohy vložek proti sesmeknutí (např. přibitím, maltovými terči).</t>
  </si>
  <si>
    <t>dilatace přístavby : 0,5*0,855*3+0,2*(20,845+2)</t>
  </si>
  <si>
    <t>941941041R00</t>
  </si>
  <si>
    <t>Montáž lešení lehkého pracovního řadového s podlahami šířky od 1,00 do 1,20 m, výšky do 10 m</t>
  </si>
  <si>
    <t>800-3</t>
  </si>
  <si>
    <t>Včetně kotvení lešení.</t>
  </si>
  <si>
    <t xml:space="preserve">fasáda : </t>
  </si>
  <si>
    <t>s : 7*(20,965+1,5*2)</t>
  </si>
  <si>
    <t>j : 7*(20,965+1,5*2)</t>
  </si>
  <si>
    <t>v : 7*(5,66+1,5)</t>
  </si>
  <si>
    <t>z : 7,5*(12,54+1,5*2)</t>
  </si>
  <si>
    <t>941941291R00</t>
  </si>
  <si>
    <t>Montáž lešení lehkého pracovního řadového s podlahami příplatek za každý další i započatý měsíc použití lešení_x000D_
 šířky od 1,00 do 1,20 m a výšky do 10 m</t>
  </si>
  <si>
    <t>fasáda : 502,18*1,5</t>
  </si>
  <si>
    <t xml:space="preserve">  s : 7*(20,965+1,5*2)</t>
  </si>
  <si>
    <t xml:space="preserve">  j : 7*(20,965+1,5*2)</t>
  </si>
  <si>
    <t xml:space="preserve">  v : 7*(5,66+1,5)</t>
  </si>
  <si>
    <t xml:space="preserve">  z : 7,5*(12,54+1,5*2)</t>
  </si>
  <si>
    <t>941941841R00</t>
  </si>
  <si>
    <t>Demontáž lešení lehkého řadového s podlahami šířky přes 1 do 1,2 m, výšky do 10 m</t>
  </si>
  <si>
    <t>941955001R00</t>
  </si>
  <si>
    <t>Lešení lehké pracovní pomocné pomocné, o výšce lešeňové podlahy do 1,2 m</t>
  </si>
  <si>
    <t>941955102R00</t>
  </si>
  <si>
    <t>Lešení lehké pracovní pomocné ve schodišti, o výšce lešeňové podlahy přes 1,5 do 3,5 m</t>
  </si>
  <si>
    <t>2,4*4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</si>
  <si>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</si>
  <si>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</si>
  <si>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</si>
  <si>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</si>
  <si>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</si>
  <si>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</si>
  <si>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</si>
  <si>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</si>
  <si>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</si>
  <si>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</si>
  <si>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po fasádě : 2*(20,965*2+12,54*2+2*4)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</si>
  <si>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</si>
  <si>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</si>
  <si>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801-3</t>
  </si>
  <si>
    <t>nebo vybourání otvorů průřezové plochy přes 4 m2 v příčkách, včetně pomocného lešení o výšce podlahy do 1900 mm a pro zatížení do 1,5 kPa  (150 kg/m2),</t>
  </si>
  <si>
    <t>001-002 : (4,12+3,65)/2*8,12-0,8*2</t>
  </si>
  <si>
    <t>962032231R00</t>
  </si>
  <si>
    <t>Bourání zdiva nadzákladového cihelného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</si>
  <si>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</si>
  <si>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002 : (3*3,25-1,3*2,15)*0,3</t>
  </si>
  <si>
    <t>004 : 2,23*2,5*0,3</t>
  </si>
  <si>
    <t>009-010 : (3,55*8,4-2,4*2)*0,3</t>
  </si>
  <si>
    <t>963016111R00</t>
  </si>
  <si>
    <t>Demontáž sádrokartonových a sádrovláknitých podhledů z desek bez minerální izolace, na jednoduché ocelové konstrukci, 1x opláštěné tl. 12,5 mm</t>
  </si>
  <si>
    <t>001,002 : 25,94+57,04</t>
  </si>
  <si>
    <t>004,003 : 3,45+24,48+1,95*4,09</t>
  </si>
  <si>
    <t>964011221R00</t>
  </si>
  <si>
    <t>Vybourání železobetonových prefabrikovaných překladů délky do 3 mm, hmotnosti do 75 kg/m</t>
  </si>
  <si>
    <t>uložených ve zdivu, včetně pomocného lešení o výšce podlahy do 1900 mm a pro zatížení do 1,5 kPa  (150 kg/m2),</t>
  </si>
  <si>
    <t>002 : 2,8*0,3*0,2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</si>
  <si>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</si>
  <si>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</si>
  <si>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</si>
  <si>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001,002 : 2*0,58*0,3*3</t>
  </si>
  <si>
    <t>002 : (3,25*2)*0,3*2</t>
  </si>
  <si>
    <t>004 : 2,5*0,3*2</t>
  </si>
  <si>
    <t>005 : 2,05*0,3*2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</si>
  <si>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</si>
  <si>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</si>
  <si>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</si>
  <si>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001-002 : 1</t>
  </si>
  <si>
    <t>968071136R00</t>
  </si>
  <si>
    <t>Vyvěšení nebo zavěšení kovových křídel vrat, plochy do 4 m2</t>
  </si>
  <si>
    <t>s případným uložením a opětovným zavěšením po provedení stavebních změn,</t>
  </si>
  <si>
    <t>002 : 2</t>
  </si>
  <si>
    <t>003 : 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</si>
  <si>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</si>
  <si>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</si>
  <si>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001-002 : 0,8*1,97</t>
  </si>
  <si>
    <t>968072559R00</t>
  </si>
  <si>
    <t>Vybourání a vyjmutí kovových rámů a rolet rámů, včetně pomocného lešení o výšce podlahy do 1900 mm a pro zatížení do 1,5 kPa  (150 kg/m2) vrat, plochy přes 5 m2</t>
  </si>
  <si>
    <t>2,5*2,8+2,74*2,9</t>
  </si>
  <si>
    <t>968083003R00</t>
  </si>
  <si>
    <t>Vybourání plastových výplní otvorů oken, do 4 m2</t>
  </si>
  <si>
    <t>001,002 : 1,3*2,4*3+1,3*2,3</t>
  </si>
  <si>
    <t>968096001R00</t>
  </si>
  <si>
    <t xml:space="preserve">Vybourání vnitřních parapetů plastových, šířky do 20 cm,  </t>
  </si>
  <si>
    <t>001,002 : 1,3*5</t>
  </si>
  <si>
    <t>971033541R00</t>
  </si>
  <si>
    <t>Vybourání otvorů ve zdivu cihelném z jakýchkoliv cihel pálených_x000D_
 na jakoukoliv maltu vápenou nebo vápenocementovou, plochy do 1 m2, tloušťky do 300 mm</t>
  </si>
  <si>
    <t>základovém nebo nadzákladovém,</t>
  </si>
  <si>
    <t>Včetně pomocného lešení o výšce podlahy do 1900 mm a pro zatížení do 1,5 kPa  (150 kg/m2).</t>
  </si>
  <si>
    <t>001,002 : 1,3*0,58*0,3*3</t>
  </si>
  <si>
    <t>971033641R00</t>
  </si>
  <si>
    <t>Vybourání otvorů ve zdivu cihelném z jakýchkoliv cihel pálených_x000D_
 na jakoukoliv maltu vápenou nebo vápenocementovou, plochy do 4 m2, tloušťky do 300 mm</t>
  </si>
  <si>
    <t>002 : (3*2,8-2,5*2,8)*0,3</t>
  </si>
  <si>
    <t>005 : 1,7*2,05*0,3</t>
  </si>
  <si>
    <t>974031666R00</t>
  </si>
  <si>
    <t>Vysekání rýh v jakémkoliv zdivu cihelném pro vtahování nosníků do zdí, před vybouráním otvorů_x000D_
 do hloubky 150 mm, při výšce nosníku do 250 mm</t>
  </si>
  <si>
    <t>002 : (3,4-1,3+3,4)*2</t>
  </si>
  <si>
    <t>004 : 2,6*2</t>
  </si>
  <si>
    <t>005 : 2*2</t>
  </si>
  <si>
    <t>975022241R00</t>
  </si>
  <si>
    <t>Podchycení nadzákladového zdiva dřevěnou výztuhou do výšky 3 m_x000D_
 při tloušťce zdiva do 450 mm, při délce podchycení do 3 m</t>
  </si>
  <si>
    <t>Včetně:</t>
  </si>
  <si>
    <t>- vybourání otvorů pro provlékání vynášecích trámů a kapes pro vzpěry,</t>
  </si>
  <si>
    <t>- oboustranného vynesení podchycené konstrukce.</t>
  </si>
  <si>
    <t>002 : 3*2</t>
  </si>
  <si>
    <t>004 : 2,25</t>
  </si>
  <si>
    <t>975022641R00</t>
  </si>
  <si>
    <t>Podchycení nadzákladového zdiva dřevěnou výztuhou příplatek k ceně na dřevěnou výztuhu za každý další 1 m výšky podchycení_x000D_
 při tloušťce zdiva do 450 mm, při délce podchycení do 3 m</t>
  </si>
  <si>
    <t>978013121R00</t>
  </si>
  <si>
    <t>Otlučení omítek vápenných nebo vápenocementových vnitřních stěn, v rozsahu do 10 %</t>
  </si>
  <si>
    <t>978015221R00</t>
  </si>
  <si>
    <t>Otlučení omítek vápenných nebo vápenocementových vnějších s vyškrabáním spár, s očištěním zdiva_x000D_
 1. až 4. stupni složitosti, v rozsahu do 10 %</t>
  </si>
  <si>
    <t>998011002R00</t>
  </si>
  <si>
    <t>Přesun hmot pro budovy s nosnou konstrukcí zděnou výšky přes 6 do 12 m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</si>
  <si>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</si>
  <si>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</si>
  <si>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</si>
  <si>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</si>
  <si>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</si>
  <si>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D : (3,6*11,02+5,6*9,825)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</si>
  <si>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</si>
  <si>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</si>
  <si>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D : (3,6+11,02+5,6+9,825)*0,3</t>
  </si>
  <si>
    <t>711141559RT1</t>
  </si>
  <si>
    <t xml:space="preserve">Provedení izolace proti zemní vlhkosti pásy přitavením vodorovná, 1 vrstva, bez dodávky izolačních pásů,  </t>
  </si>
  <si>
    <t>711142559RT1</t>
  </si>
  <si>
    <t xml:space="preserve">Provedení izolace proti zemní vlhkosti pásy přitavením svislá, 1 vrstva, bez dodávky izolačních pásů,  </t>
  </si>
  <si>
    <t>711212001RT2</t>
  </si>
  <si>
    <t>Izolace proti netlakové vodě - nátěry a stěrky nátěr hydroizolační proti vlhkosti</t>
  </si>
  <si>
    <t>stěny sprcha : 2*2+1*2*2*2</t>
  </si>
  <si>
    <t>711212002RT3</t>
  </si>
  <si>
    <t>Izolace proti netlakové vodě - nátěry a stěrky stěrka hydroizolační  proti vlhkosti</t>
  </si>
  <si>
    <t>jednovrstvá</t>
  </si>
  <si>
    <t>šatna ženy : 1,85*(2,43)</t>
  </si>
  <si>
    <t>711212601RT2</t>
  </si>
  <si>
    <t>Izolace proti netlakové vodě - nátěry a stěrky doplňky_x000D_
 těsnicí pás do spoje podlaha stěna š 100 mm</t>
  </si>
  <si>
    <t>WC : 2,02*2+1,75*2</t>
  </si>
  <si>
    <t>šatna ženy : 1,85*2+2,43*2</t>
  </si>
  <si>
    <t>šatna muži : 1,39*2+5,09*2+5,32*2</t>
  </si>
  <si>
    <t>711212602RT2</t>
  </si>
  <si>
    <t>Izolace proti netlakové vodě - nátěry a stěrky doplňky_x000D_
 těsnicí roh do spoje podlaha stěna</t>
  </si>
  <si>
    <t>WC : 4</t>
  </si>
  <si>
    <t>šatna ženy : 4</t>
  </si>
  <si>
    <t>šatna muži : 12</t>
  </si>
  <si>
    <t>62836110R</t>
  </si>
  <si>
    <t>pás izolační z oxidovaného asfaltu natavitelný; nosná vložka hliníková fólie; horní strana jemný minerální posyp; spodní strana PE fólie; tl. 4,0 mm</t>
  </si>
  <si>
    <t>D : (3,6*11,02+5,6*9,825)*1,15</t>
  </si>
  <si>
    <t>D : (3,6+11,02+5,6+9,825)*0,3*1,2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</si>
  <si>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</si>
  <si>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</si>
  <si>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</si>
  <si>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713111121RT1</t>
  </si>
  <si>
    <t xml:space="preserve">Montáž tepelné izolace stropů rovných, spodem, uchycení drátem,  </t>
  </si>
  <si>
    <t>800-713</t>
  </si>
  <si>
    <t>mezi rošt SDK : 222,12348</t>
  </si>
  <si>
    <t xml:space="preserve">  2np : </t>
  </si>
  <si>
    <t xml:space="preserve">  WC : 2,02*1,75</t>
  </si>
  <si>
    <t xml:space="preserve">  šatna ženy : 1,85*(2,43+2,45)</t>
  </si>
  <si>
    <t xml:space="preserve">  šatna muži : 1,39*5,09+5,32*5,019</t>
  </si>
  <si>
    <t xml:space="preserve">  denní místnost : 6,07*5,185</t>
  </si>
  <si>
    <t xml:space="preserve">  místnost : 6,935*5,5</t>
  </si>
  <si>
    <t xml:space="preserve">  kuchyňka : 1,75*3,9</t>
  </si>
  <si>
    <t xml:space="preserve">  kancelář : 3,955*6,27</t>
  </si>
  <si>
    <t xml:space="preserve">  kancelář výroba : 5,2*3,955+3,6*0,3</t>
  </si>
  <si>
    <t xml:space="preserve">  kancelář gravitech : 6*4,3-4,3*0,3</t>
  </si>
  <si>
    <t xml:space="preserve">  chodba a schodiště : 2*8,855+2,4*4,45</t>
  </si>
  <si>
    <t>713111130RT1</t>
  </si>
  <si>
    <t xml:space="preserve">Montáž tepelné izolace stropů vložené mezi krokve,  </t>
  </si>
  <si>
    <t>B : 20,645*12,22</t>
  </si>
  <si>
    <t>713111221RK6</t>
  </si>
  <si>
    <t>Montáž tepelné izolace stropů parotěsná zábrana zavěšených podhledů s přelepením spojů, včetně dodávky fólie</t>
  </si>
  <si>
    <t>včetně dodávky fólie a spojovacích prostředků.</t>
  </si>
  <si>
    <t>B : (20,045-0,3)*11,62</t>
  </si>
  <si>
    <t>713111262RS2</t>
  </si>
  <si>
    <t>Montáž tepelné izolace stropů parotěsná zábrana utěsnění prostupů pružnou páskou, s dodávkou materiálu</t>
  </si>
  <si>
    <t>B : 3</t>
  </si>
  <si>
    <t>713111275RS2</t>
  </si>
  <si>
    <t>Montáž tepelné izolace stropů parotěsná zábrana napojení parozábrany na související konstrukce lepicím tmelem, s dodávkou materiálu</t>
  </si>
  <si>
    <t>B : (20,045-0,3)*2+11,62*4</t>
  </si>
  <si>
    <t>713121111RT1</t>
  </si>
  <si>
    <t>Montáž tepelné izolace podlah  jednovrstvá, bez dodávky materiálu</t>
  </si>
  <si>
    <t xml:space="preserve">D : </t>
  </si>
  <si>
    <t>010 : 5,2*9,425</t>
  </si>
  <si>
    <t>011 : 3,2*10,32</t>
  </si>
  <si>
    <t>713121118RT1</t>
  </si>
  <si>
    <t xml:space="preserve">Montáž tepelné izolace podlah  Izolace podlah tepelná obložení stěn dilatační páskou, bez dodávky materiálu,  </t>
  </si>
  <si>
    <t>010 : 5,2*2+9,425*2-3</t>
  </si>
  <si>
    <t>011 : 3,2*2+10,32*2-1,3*3</t>
  </si>
  <si>
    <t>713131130R00</t>
  </si>
  <si>
    <t>Montáž tepelné izolace stěn vložením do nosné rámové konstrukce</t>
  </si>
  <si>
    <t>Včetně pomocného lešení o výšce podlahy do 1900 mm a pro zatížení do 1,5 kPa.</t>
  </si>
  <si>
    <t>základy přístavba : 0,755*(3,6+20,945+5,6)</t>
  </si>
  <si>
    <t>713191100RT9</t>
  </si>
  <si>
    <t>Izolace tepelné běžných konstrukcí - doplňky položení izolační fólie, včetně dodávky materiálu</t>
  </si>
  <si>
    <t>28375329R</t>
  </si>
  <si>
    <t>páska dilatační extrudovaný PE; š = 120 mm; tl. 5 mm; l = 50 000 mm</t>
  </si>
  <si>
    <t>D : 49,39*1,02</t>
  </si>
  <si>
    <t xml:space="preserve">  010 : 5,2*2+9,425*2-3</t>
  </si>
  <si>
    <t xml:space="preserve">  011 : 3,2*2+10,32*2-1,3*3</t>
  </si>
  <si>
    <t>28375768.AR</t>
  </si>
  <si>
    <t>deska izolační EPS 150; pěnový polystyren; povrch hladký; součinitel tepelné vodivosti 0,035 W/mK; obj. hmotnost 25,00 kg/m3</t>
  </si>
  <si>
    <t>D : 82,034*0,05*1,02</t>
  </si>
  <si>
    <t xml:space="preserve">  010 : 5,2*9,425</t>
  </si>
  <si>
    <t xml:space="preserve">  011 : 3,2*10,32</t>
  </si>
  <si>
    <t>283763513R</t>
  </si>
  <si>
    <t>deska izolační extrudovaný polystyren; povrch mřížkovaný; rovná hrana; tl. 50,0 mm; součinitel tepelné vodivosti 0,033 W/mK; R = 1,550 m2K/W; obj. hmotnost 30,00 kg/m3</t>
  </si>
  <si>
    <t>základy přístavba : 0,755*(3,6+20,945+5,6)*1,02</t>
  </si>
  <si>
    <t>63150830.AR</t>
  </si>
  <si>
    <t>rohož, pas izolační skelná vlna; tl. 50,0 mm; součinitel tepelné vodivosti 0,039 W/mK; R = 1,250 m2K/W; obj. hmotnost 15,00 kg/m3; hydrofobizováno</t>
  </si>
  <si>
    <t>mezi rošt SDK : 222,12348*1,02</t>
  </si>
  <si>
    <t>63151414.AR</t>
  </si>
  <si>
    <t>deska izolační minerální vlákno; tl. 200,0 mm; součinitel tepelné vodivosti 0,035 W/mK; R = 5,600 m2K/W; obj. hmotnost 40,00 kg/m3; hydrofobizováno</t>
  </si>
  <si>
    <t>B : 20,645*12,22*1,02</t>
  </si>
  <si>
    <t>998713102R00</t>
  </si>
  <si>
    <t>Přesun hmot pro izolace tepelné v objektech výšky do 12 m</t>
  </si>
  <si>
    <t>50 m vodorovně</t>
  </si>
  <si>
    <t>721-01</t>
  </si>
  <si>
    <t>D+M rozvody vnitřní kanalizace, zednické výpomoci</t>
  </si>
  <si>
    <t>hus</t>
  </si>
  <si>
    <t>721-02</t>
  </si>
  <si>
    <t>D+M vyvložkování stávající betonové kanalizace DN250 novým plastovým potrubím DN200, částečné vvybourání stáv. potrubí, zemní práce, 3x plastová šachta</t>
  </si>
  <si>
    <t>722-01</t>
  </si>
  <si>
    <t>D+M rozvody vnitřního vodovodu, zednické výpomoci</t>
  </si>
  <si>
    <t>723-01</t>
  </si>
  <si>
    <t>D+M vnitřní rozvody plynovodu, zednické výpomoci</t>
  </si>
  <si>
    <t>725016105R00</t>
  </si>
  <si>
    <t>Pisoárové záchodky Pisoáry (urinály) diturvit, bílý, s otvorem pro ventil, s ventilem oplachovacím, zdroj napájecí pro tři urinály</t>
  </si>
  <si>
    <t>soubor</t>
  </si>
  <si>
    <t>800-721</t>
  </si>
  <si>
    <t>725019101R00</t>
  </si>
  <si>
    <t>Výlevky diturvitové výlevka s plastovou mřížkou, stojící</t>
  </si>
  <si>
    <t>725100001RA0</t>
  </si>
  <si>
    <t xml:space="preserve">Zařizovací předměty - dodávka a montáž umyvadla, baterie, zápachové uzávěrky,  </t>
  </si>
  <si>
    <t>AP-PSV</t>
  </si>
  <si>
    <t>0,5 m kanalizačního připojovacího potrubí, vyvedení a upevnění kanalizační a vodovodní výpustky, osazení umyvadla, sifonu a vodovodní baterie. S dodávkou materiálu.</t>
  </si>
  <si>
    <t>725100002RA0</t>
  </si>
  <si>
    <t xml:space="preserve">Zařizovací předměty - dodávka a montáž dřezu, baterie, zápachové uzávěrky,  </t>
  </si>
  <si>
    <t>0,5 m kanalizačního připojovacího potrubí, vyvedení a upevnění kanalizační a vodovodní výpustky, osazení dřezu, sifonu a vodovodní baterie. S dodávkou materiálu.</t>
  </si>
  <si>
    <t>725100005RA0</t>
  </si>
  <si>
    <t xml:space="preserve">Zařizovací předměty - dodávka a montáž sprchové kabiny, baterie, zápachové uzávěrky,  </t>
  </si>
  <si>
    <t>Osazení sprchového boxu, osazení sifonu, vyvedení a upevnění vodovodní a kanalizační výpustky, osazení sprchové baterie. S dodávkou materiálu.</t>
  </si>
  <si>
    <t>725100006RA0</t>
  </si>
  <si>
    <t xml:space="preserve">Zařizovací předměty - dodávka a montáž klozetu kombi,  ,  ,  </t>
  </si>
  <si>
    <t>Vyvedení odpadní a vodovodní výpustky, dodávka a osazení klozetové mísy s nádržkou. 0,5 m kanalizačního potrubí.</t>
  </si>
  <si>
    <t>998725101R00</t>
  </si>
  <si>
    <t>Přesun hmot pro zařizovací předměty v objektech výšky do 6 m</t>
  </si>
  <si>
    <t>vodorovně do 50 m</t>
  </si>
  <si>
    <t>726211313R00</t>
  </si>
  <si>
    <t>Umyvadla montážní prvek pro umyvadlo pro stojánkovou armaturu, pro instalaci suchým procesem do lehkých sádrokartonových příček nebo k instalaci před masivní stěnu, včetně 2 nástěnek DN 15, stavební výška 112 cm</t>
  </si>
  <si>
    <t>Včetně dodávky a připevnění montážního prvku vč. napojení na kanalizační popř. vodovodní potrubí.</t>
  </si>
  <si>
    <t>726211121R00</t>
  </si>
  <si>
    <t>Klozety montážní prvek pro zavěšené WC s nádržkou, pro instalaci s mokrými procesy do masivních zděných konstrukcí nebo pro předstěnovou instalaci s předezděním, včetně soupravy na tlumení hluku, bez ovládacího tlačitka, ovládání zepředu, stavební výška 108 cm</t>
  </si>
  <si>
    <t>726211321R00</t>
  </si>
  <si>
    <t>Klozety montážní prvek pro zavěšené WC s nádržkou, pro instalaci suchým procesem do lehkých sádrokartonových příček nebo k instalaci před masivní stěnu, bez soupravy na tlumení hluku, bez ovladacího tlačitka, ovládání zepředu, stavební výška 112 cm</t>
  </si>
  <si>
    <t>726211341R00</t>
  </si>
  <si>
    <t>Pisoáry montážní prvek pro pisoár univerzální, pro instalaci suchým procesem do lehkých sádrokartonových příček nebo k instalaci před masivní stěnu, pro bezdotykové ovládání, stavební výška 112 - 130 cm</t>
  </si>
  <si>
    <t>998726121R00</t>
  </si>
  <si>
    <t>Přesun hmot pro předstěnové systémy v objektech výšky do 6 m</t>
  </si>
  <si>
    <t>730-01</t>
  </si>
  <si>
    <t>D+M ústřední vytápění, napojení na stávající kotelnu, potrubí, tělesa, termostatické hlavice, zednické výpomoci</t>
  </si>
  <si>
    <t>kpl</t>
  </si>
  <si>
    <t>761661101R00</t>
  </si>
  <si>
    <t>Sklobetonová okna tl. do 100 mm do tmele dodávka a montáž , tvárnic o rozměru 19x19x8 mm, čirých</t>
  </si>
  <si>
    <t>800-761</t>
  </si>
  <si>
    <t>2np : 1,3*1,6*2</t>
  </si>
  <si>
    <t>998761101R00</t>
  </si>
  <si>
    <t>Přesun hmot konstrukcí sklobetonových v objektech výšky do 6 m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</si>
  <si>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</si>
  <si>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</si>
  <si>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</si>
  <si>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Zakrývání rozpracovaných tesařských konstrukcí těžkou plachtou na ochranu před srážkovou vodou.</t>
  </si>
  <si>
    <t>762341620R00</t>
  </si>
  <si>
    <t>Bednění , laťování a rošty montáž_x000D_
 bednění_x000D_
 štítových okapových říms, krajnic, závětrných prken, a žaluzií ve spádu nebo rovnoběžně s okapem z palubek , pero - drážka</t>
  </si>
  <si>
    <t>A : 20,2*2*(0,24+0,1)+6,72*0,1*4</t>
  </si>
  <si>
    <t>762342203R00</t>
  </si>
  <si>
    <t>Bednění , laťování a rošty montáž_x000D_
 laťování střech o sklonu do 60°  při vzdálenost latí přes 220 do 360 mm, vodorovné</t>
  </si>
  <si>
    <t>A : 21,2*6,72*2</t>
  </si>
  <si>
    <t>762342204R00</t>
  </si>
  <si>
    <t>Bednění , laťování a rošty montáž_x000D_
 laťování střech o sklonu do 60°  kontralatě, přibité</t>
  </si>
  <si>
    <t>762395000R00</t>
  </si>
  <si>
    <t>Spojovací a ochranné prostředky svory, prkna, hřebíky, pásová ocel, vruty, impregnace</t>
  </si>
  <si>
    <t>latě : 21,2*6,72*2/0,4*0,08*0,06</t>
  </si>
  <si>
    <t>kontralatě : 21,2*6,72*2*0,06*0,06</t>
  </si>
  <si>
    <t>přesahy střechy : (20,2*2*(0,24+0,1)+6,72*0,1*4)*0,019</t>
  </si>
  <si>
    <t>762900030RAB</t>
  </si>
  <si>
    <t>Demontáž krovů s bedněním, s laťováním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</si>
  <si>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</si>
  <si>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</si>
  <si>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>001,002 : 9,56*10,92+7,7*9,17</t>
  </si>
  <si>
    <t>60510057R</t>
  </si>
  <si>
    <t>lať průřez 36 cm2; jakost II; l = 3000,0 mm</t>
  </si>
  <si>
    <t>kontralatě : 21,2*6,72*2*1,1</t>
  </si>
  <si>
    <t>60510058R</t>
  </si>
  <si>
    <t>lať průřez 48 cm2; jakost II; l = 3000,0 mm</t>
  </si>
  <si>
    <t>latě : 21,2*6,72*2/0,4*1,1</t>
  </si>
  <si>
    <t>61191684R</t>
  </si>
  <si>
    <t>palubka obkladová smrk; š = 116 mm; tl = 19,0 mm; jakost A/B</t>
  </si>
  <si>
    <t>přesahy střechy : (20,2*2*(0,24+0,1)+6,72*0,1*4)*1,1</t>
  </si>
  <si>
    <t>998762102R00</t>
  </si>
  <si>
    <t>Přesun hmot pro konstrukce tesařské v objektech výšky do 12 m</t>
  </si>
  <si>
    <t>763100101RAA</t>
  </si>
  <si>
    <t>Montáž a výroba střešních vazníků příhradový vazník,  , včetně impregnace řeziva</t>
  </si>
  <si>
    <t>A : 22*13</t>
  </si>
  <si>
    <t>764339291R00</t>
  </si>
  <si>
    <t>Lemování z pozinkovaného plechu montáž,_x000D_
 lemování  komínů</t>
  </si>
  <si>
    <t>800-764</t>
  </si>
  <si>
    <t>včetně spojovacích prostředků, těsnící hmoty a zednické výpomoci.</t>
  </si>
  <si>
    <t>1</t>
  </si>
  <si>
    <t>764918223R00</t>
  </si>
  <si>
    <t>Oplechování říms a okapů z ocelových plechů s povrchovou úpravou výroba (zhotovení) a montáž oplechování  okapů na šikmé střeše, rš 400 mm</t>
  </si>
  <si>
    <t>včetně zhotovení rohů, spojů a dilatací</t>
  </si>
  <si>
    <t>A : 20,2*2</t>
  </si>
  <si>
    <t>764919311R00</t>
  </si>
  <si>
    <t>Lemování z ocelových plechů s povrchovou úpravou montáž lemování zdí z lakovaného plechu na šikmých střechách</t>
  </si>
  <si>
    <t>v : 7,15</t>
  </si>
  <si>
    <t>764918910R00</t>
  </si>
  <si>
    <t>Ostatní střešní prvky z ocelových plechů s povrchovou úpravou výroba a montáž _x000D_
 závětrné lišty, rš 250 mm</t>
  </si>
  <si>
    <t>včetně zednické výpomoci.</t>
  </si>
  <si>
    <t>A : 2*6,72*2</t>
  </si>
  <si>
    <t>764331830R00</t>
  </si>
  <si>
    <t>Demontáž lemování zdí_x000D_
 na střechách s tvrdou krytinou, rš 250 a 330 mm, sklonu do 30°</t>
  </si>
  <si>
    <t>001,002 : 7,7</t>
  </si>
  <si>
    <t>764351836R00</t>
  </si>
  <si>
    <t>Demontáž žlabů háků,  , sklonu do 30°</t>
  </si>
  <si>
    <t>001,002 : 12+11</t>
  </si>
  <si>
    <t>764352810R00</t>
  </si>
  <si>
    <t>Demontáž žlabů podokapních půlkruhových rovných, rš 330 mm, sklonu do 30°</t>
  </si>
  <si>
    <t>001,002 : 10,92+9,17</t>
  </si>
  <si>
    <t>764391820R00</t>
  </si>
  <si>
    <t>Demontáž ostatních prvků střešních závětrné lišty, rš 250 a 330 mm, sklonu do 30°</t>
  </si>
  <si>
    <t>001,002 : 9,56*2-7,7</t>
  </si>
  <si>
    <t>764410850R00</t>
  </si>
  <si>
    <t>Demontáž oplechování parapetů rš od 100 do 330 mm</t>
  </si>
  <si>
    <t>001,002 : 1,35*5</t>
  </si>
  <si>
    <t>764454801R00</t>
  </si>
  <si>
    <t>Demontáž odpadních trub nebo součástí trub kruhových , o průměru 75 a 100 mm</t>
  </si>
  <si>
    <t>3,9+3,8</t>
  </si>
  <si>
    <t>764905201RT3</t>
  </si>
  <si>
    <t>Klempířské prvky z plechu s povrchovou úpravou krytina střech z ocelových lakovaných trapézových plechů výška vlny 43 mm, tl. 0,6 mm, povrchová úprava polyester, osazených na dřevo</t>
  </si>
  <si>
    <t>včetně ochranné mřížky, větracího pásu, spojovacích prostředků a pomocného lešení.</t>
  </si>
  <si>
    <t>764905901RV3</t>
  </si>
  <si>
    <t>Klempířské prvky z plechu s povrchovou úpravou krytina střech z ocelových lakovaných trapézových plechů výška vlny 42 mm, hřebenáč RŠ 308 mm, povrchová úprava polyester, hřebenáč pro zastřešení jednoduché, sklon do 30°</t>
  </si>
  <si>
    <t>včetně těsnění a spojovacích prostředků.</t>
  </si>
  <si>
    <t>A : 21,2</t>
  </si>
  <si>
    <t>764908302R00</t>
  </si>
  <si>
    <t>Klempířské prvky z plechu s povrchovou úpravou oplechování vnějších parapetů ocelový pozinkovaný plech s povrchovou úpravou polyester, tl. plechu 0,5 mm, RŠ 250 mm, kotvené mechanicky, v barvě hnědé a cihlově červené</t>
  </si>
  <si>
    <t>včetně spojovacích prostředků a zednických výpomocí.</t>
  </si>
  <si>
    <t>1np : 1,35*9</t>
  </si>
  <si>
    <t>2np : (1,35*16+2,05+0,675*7)</t>
  </si>
  <si>
    <t>764908103R00</t>
  </si>
  <si>
    <t>Klempířské prvky z plechu s povrchovou úpravou okapový systém žlabový kotlík kónický, ocelový žárově zinkovaný plech s povrchovou úpravou, velikost 190 mm, v barvě hnědé</t>
  </si>
  <si>
    <t>A : 2</t>
  </si>
  <si>
    <t>764908106R00</t>
  </si>
  <si>
    <t>Klempířské prvky z plechu s povrchovou úpravou okapový systém podokapní půlkruhový žlab, ocelový žárově zinkovaný plech s povrchovou úpravou, velikost 190 mm, v barvě hnědé</t>
  </si>
  <si>
    <t>včetně háku, čela a spojky.</t>
  </si>
  <si>
    <t>764908110R00</t>
  </si>
  <si>
    <t>Klempířské prvky z plechu s povrchovou úpravou okapový systém odpadní trouby kruhové, ocelový žárově zinkovaný plech s povrchovou úpravou, průměr 120 mm, v barvě hnědé</t>
  </si>
  <si>
    <t>včetně kolena, objímky, mezikusu, spojovacího materiálu a zednické výpomoci.</t>
  </si>
  <si>
    <t>A : 7,9*2</t>
  </si>
  <si>
    <t>55351213.AR</t>
  </si>
  <si>
    <t>plech ocelový svitkový tvrdý; tl. 0,60 mm; povrchová úprava oboustranně; pozink 350 g/m2, PE 50 µm; š = 670 mm; l = 2 000 mm</t>
  </si>
  <si>
    <t>komín : (0,5*0,75+0,33*0,4*2)*1,1</t>
  </si>
  <si>
    <t>okap : 20,2*2*0,33*1,1</t>
  </si>
  <si>
    <t>záv. lišta : 2*6,72*2*0,25*1,1</t>
  </si>
  <si>
    <t>lem : 7,15*0,33*1,1</t>
  </si>
  <si>
    <t>998764102R00</t>
  </si>
  <si>
    <t>Přesun hmot pro konstrukce klempířské v objektech výšky do 12 m</t>
  </si>
  <si>
    <t>765331663R00</t>
  </si>
  <si>
    <t xml:space="preserve">Krytina betonová Doplňky pro zastřešení krytinou betonovou drážkovou i bobrovku, větrací pás okapní,  </t>
  </si>
  <si>
    <t>800-765</t>
  </si>
  <si>
    <t>Dodávka a montáž větracího okapního pásu včetně spojovacích prostředků.</t>
  </si>
  <si>
    <t>765799311RL2</t>
  </si>
  <si>
    <t>Fólie parotěsné, difúzní a vodotěsné Fólie podstřešní difuzní na krokve, s přelepením spojů</t>
  </si>
  <si>
    <t>Dodávka a montáž fólie, spojovací pásky včetně spojovacích prostředků.</t>
  </si>
  <si>
    <t>998765102R00</t>
  </si>
  <si>
    <t>Přesun hmot pro krytiny tvrdé v objektech výšky do 12 m</t>
  </si>
  <si>
    <t>766601216R00</t>
  </si>
  <si>
    <t xml:space="preserve">Těsnění připojovací spáry spára ostění, interiér - fólie parotěsná šířky 50 mm samolepicí, výplň PU pěnou, exteriér - páska paropropustná šířky 20 mm, tl. 8/40 mm expanzní,  </t>
  </si>
  <si>
    <t>800-766</t>
  </si>
  <si>
    <t>Vložení parotěsné okenní folie, paropropustné expanzní pásky a vyplnění spáry PU pěnou. Dodávka materiálu.</t>
  </si>
  <si>
    <t>1np : (1,3+2,4*2)*6+2,5+2,9*2</t>
  </si>
  <si>
    <t>1np přesun stávajících : (1,3+2,4*2)*3</t>
  </si>
  <si>
    <t>2np : (1,3+1,6*2)*14+(0,625+0,65*2)*7+2+2,35*2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</si>
  <si>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</si>
  <si>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</si>
  <si>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Vložení parotěsné a paropropustné fólie, těsnicí pásky pod rám a pod vnější parapet, vymezovacího provazce pod vnitřní parapet a silikonového tmelu, PU pěny. Dodávka materiálu.</t>
  </si>
  <si>
    <t>1np : 1,3*6</t>
  </si>
  <si>
    <t>1np přesun stávajících : 1,3*3</t>
  </si>
  <si>
    <t>2np : 1,3*14+0,625*7+2</t>
  </si>
  <si>
    <t>766711001R00</t>
  </si>
  <si>
    <t xml:space="preserve">Montáž otvorových prvků plastových oken a balkonových dveří,  </t>
  </si>
  <si>
    <t>Montáž plastových oken a dveří včetně dodávky a montáže PU pěny a spojovacích prostředků.</t>
  </si>
  <si>
    <t>1np : (1,3*2+2,4*2)*6+2,5+2,9*2</t>
  </si>
  <si>
    <t>1np přesun stávajících : (1,3*2+2,4*2)*3</t>
  </si>
  <si>
    <t>2np : (1,3*2+1,6*2)*14+(0,625*2+0,65*2)*7+2*2+2,35*2</t>
  </si>
  <si>
    <t>766661112R00</t>
  </si>
  <si>
    <t>Montáž dveřních křídel kompletizovaných otevíravých ,  , do ocelové nebo fošnové zárubně, jednokřídlových, šířky do 800 mm</t>
  </si>
  <si>
    <t>POL1_7</t>
  </si>
  <si>
    <t>2np : 5+8+6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</si>
  <si>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</si>
  <si>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</si>
  <si>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</si>
  <si>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2np : 1</t>
  </si>
  <si>
    <t>766662811R00</t>
  </si>
  <si>
    <t>Demontáž dveřních křídel prahů dveří_x000D_
 jednokřídlových</t>
  </si>
  <si>
    <t>766670021R00</t>
  </si>
  <si>
    <t>Montáž obložkové zárubně a dveřního křídla kliky a štítku</t>
  </si>
  <si>
    <t>766694111R00</t>
  </si>
  <si>
    <t>Ostatní montáž parapetních desek dřevěných pro jakékoliv upevnění _x000D_
 šířky do 300 mm, délky do 1000 mm</t>
  </si>
  <si>
    <t>1np : 2</t>
  </si>
  <si>
    <t>2np : 7</t>
  </si>
  <si>
    <t>766694112R00</t>
  </si>
  <si>
    <t>Ostatní montáž parapetních desek dřevěných pro jakékoliv upevnění _x000D_
 šířky do 300 mm, délky přes 1000 do 1600 mm</t>
  </si>
  <si>
    <t>1np : 6+3</t>
  </si>
  <si>
    <t>2np : 14</t>
  </si>
  <si>
    <t>766694113R00</t>
  </si>
  <si>
    <t>Ostatní montáž parapetních desek dřevěných pro jakékoliv upevnění _x000D_
 šířky do 300 mm, délky přes 1600 do 2600 mm</t>
  </si>
  <si>
    <t>766695212R00</t>
  </si>
  <si>
    <t>Ostatní montáž prahů dveří_x000D_
 jednokřídlých, šířky do 100 mm</t>
  </si>
  <si>
    <t>766825111R00</t>
  </si>
  <si>
    <t>Montáž nábytku vestavěného skříně jednokřídlové šatní policové</t>
  </si>
  <si>
    <t>šatna muži : 16</t>
  </si>
  <si>
    <t>766-21</t>
  </si>
  <si>
    <t>D+M WC stěna s dveřmi</t>
  </si>
  <si>
    <t>šatna ženy : 2*(1,45+0,95)</t>
  </si>
  <si>
    <t>šatna muži : 2*1,39*2</t>
  </si>
  <si>
    <t>766-22</t>
  </si>
  <si>
    <t>D+M kuchyňská linka včetně spotřebičů</t>
  </si>
  <si>
    <t>54914594R</t>
  </si>
  <si>
    <t>kování stavební - prvek: kliky se štíty pro cylindrickou vložku; provedení Cr; pro dveře</t>
  </si>
  <si>
    <t>POL3_7</t>
  </si>
  <si>
    <t>54926062R</t>
  </si>
  <si>
    <t>zámek zadlabací; obyčejný; bez převodu; levopravý; hl = 60 mm; h = 142 mm; rozteč 72 mm</t>
  </si>
  <si>
    <t>55711104R</t>
  </si>
  <si>
    <t>skříň kovová šatník základní; rozměr 1800 x 300 x 500 mm</t>
  </si>
  <si>
    <t>60780011R</t>
  </si>
  <si>
    <t>parapet vnitřní š = 200 mm; materiál - povrch laminátová fólie 0,6 mm; materiál - jádro vlhkuodolná DTD 16 mm; dekor bílý</t>
  </si>
  <si>
    <t>1np : 0,4*2*1,05</t>
  </si>
  <si>
    <t>60780012R</t>
  </si>
  <si>
    <t>parapet vnitřní š = 250 mm; materiál - povrch laminátová fólie 0,6 mm; materiál - jádro vlhkuodolná DTD 16 mm; dekor bílý</t>
  </si>
  <si>
    <t>1np : 1,3*9*1,05</t>
  </si>
  <si>
    <t>2np : (1,3*14+2+0,625*7)*1,05</t>
  </si>
  <si>
    <t>60780050R</t>
  </si>
  <si>
    <t>krytka parapetu plast; rozměr 600 mm</t>
  </si>
  <si>
    <t>1np : 2*9*1,05+2*2*1,05</t>
  </si>
  <si>
    <t>2np : (14+1+7)*2*1,05</t>
  </si>
  <si>
    <t>61165002R</t>
  </si>
  <si>
    <t>dveře vnitřní š = 700 mm; h = 1 970,0 mm; hladké; otevíravé; počet křídel 1; plné; povrch. úprava laminát CPL; dekor dub, buk, javor, bílá, hruška, ořech</t>
  </si>
  <si>
    <t>61165003R</t>
  </si>
  <si>
    <t>dveře vnitřní š = 800 mm; h = 1 970,0 mm; hladké; otevíravé; počet křídel 1; plné; povrch. úprava laminát CPL; dekor dub, buk, javor, bílá, hruška, ořech</t>
  </si>
  <si>
    <t>61165012R</t>
  </si>
  <si>
    <t>dveře vnitřní š = 800 mm; h = 1 970,0 mm; hladké; otevíravé; počet křídel 1; prosklení 2/3; povrch. úprava laminát CPL; dekor dub, buk, javor, bílá, hruška, ořech</t>
  </si>
  <si>
    <t>2np : 6</t>
  </si>
  <si>
    <t>61169701R</t>
  </si>
  <si>
    <t>dveře vnitřní h = 1 970,0 mm; fóliované; bezfalcové; posuvné do pouzdra; počet křídel 1; plné; dekor dub, buk, bílá, ořech, wenge</t>
  </si>
  <si>
    <t>61187376R</t>
  </si>
  <si>
    <t>práh buk; š = 100 mm; l = 700,0 mm; tl = 20,0 mm</t>
  </si>
  <si>
    <t>61187396R</t>
  </si>
  <si>
    <t>práh buk; š = 100 mm; l = 800,0 mm; tl = 20,0 mm</t>
  </si>
  <si>
    <t>2np : 8+6</t>
  </si>
  <si>
    <t>766-12</t>
  </si>
  <si>
    <t>Okno plastové 3-dílné 1300/2400 mm O+S</t>
  </si>
  <si>
    <t>1np : 6</t>
  </si>
  <si>
    <t>766-13</t>
  </si>
  <si>
    <t>Okno plastové 2-dílné 1300/1600 mm O+S</t>
  </si>
  <si>
    <t>766-14</t>
  </si>
  <si>
    <t>Okno plastové 2-dílné 625/650 mm O+S</t>
  </si>
  <si>
    <t>766-15</t>
  </si>
  <si>
    <t>Francozské okno plastové 2-dílné 2000/2350 mm O+S</t>
  </si>
  <si>
    <t>766-16</t>
  </si>
  <si>
    <t>Vstupní dveře plastové 2-křídlé 2500/2900 mm</t>
  </si>
  <si>
    <t>998766102R00</t>
  </si>
  <si>
    <t>Přesun hmot pro konstrukce truhlářské v objektech výšky do 12 m</t>
  </si>
  <si>
    <t>767392802R00</t>
  </si>
  <si>
    <t>Demontáž krytin střech z plechů šroubovaných</t>
  </si>
  <si>
    <t>800-767</t>
  </si>
  <si>
    <t>767644120R00</t>
  </si>
  <si>
    <t xml:space="preserve">Montáž dveří dokončení okování dveří osazených do ocelové konstrukce, otvíravých, dvoukřídlových </t>
  </si>
  <si>
    <t>767-01a</t>
  </si>
  <si>
    <t>D+M garážová vrata sekční výklopná zateplená 3000/3400 mm, el. pohon</t>
  </si>
  <si>
    <t>767-01b</t>
  </si>
  <si>
    <t>D+M garážová vrata sekční výklopná zateplená 3000/3400 mm, el. pohon, prosklené s dveřmi</t>
  </si>
  <si>
    <t>767-01c</t>
  </si>
  <si>
    <t>D+M garážová vrata sekční výklopná zateplená 3650/3250 mm, el. pohon</t>
  </si>
  <si>
    <t>767-02</t>
  </si>
  <si>
    <t>D+M garážová vrata sekční výklopná zateplená 3000/2400 mm, el. pohon</t>
  </si>
  <si>
    <t>767-03</t>
  </si>
  <si>
    <t>D+M ocelová vnitřní 2křídla vrata nezateplená 1300/3000 mm, včetně zárubně, kování, povrchové úpravy</t>
  </si>
  <si>
    <t>001-013 : 3</t>
  </si>
  <si>
    <t>767-04</t>
  </si>
  <si>
    <t>D+M ocelový přístřešek nad rampou dl. 11,75 m, š. 5,0 m, v. 3,8 m, založení, kotvení, nátěr, krytina z polykarbonátu, laťování, celková hmotnost OK 1504,89 kg</t>
  </si>
  <si>
    <t>Rozpis materiálu:</t>
  </si>
  <si>
    <t>- makrolon 12,15*5,02= 60,99 m2</t>
  </si>
  <si>
    <t>- dřevěné latě 80/60 mm    100 bm</t>
  </si>
  <si>
    <t>- U profil ekonomický UPE 200  12,15 m * 14,4 kg/m   174,96 kg</t>
  </si>
  <si>
    <t>- krokev  jakl 180/60  4,8*7*18,5 kg/m   621,6 kg</t>
  </si>
  <si>
    <t>- průvlak jakl 200/100  12,15*18,2    221,13 kg</t>
  </si>
  <si>
    <t>- sloupek trubka 120/7,2   4,06*6*20kg/m    487,2 kg</t>
  </si>
  <si>
    <t>767200002RA0</t>
  </si>
  <si>
    <t>Zábradlí balkonové, nátěry</t>
  </si>
  <si>
    <t>2np : 2,3</t>
  </si>
  <si>
    <t>55340860R</t>
  </si>
  <si>
    <t>dveře speciální zateplené; vnitřní; vchodové; š = 1 450 mm; h = 2 480,0 mm; kovové, oboustranně oplechované; otevíravé; počet křídel 2; včetně zárubně lisované</t>
  </si>
  <si>
    <t>998767101R00</t>
  </si>
  <si>
    <t>Přesun hmot pro kovové stavební doplňk. konstrukce v objektech výšky do 6 m</t>
  </si>
  <si>
    <t>771275105RT2</t>
  </si>
  <si>
    <t>Montáž obkladů schodišť z dlaždic keramických hladkých, 150 x 150 mm, do flexibilního tmele</t>
  </si>
  <si>
    <t>800-771</t>
  </si>
  <si>
    <t>schodiště : 1,2*26*(0,1877+0,266)</t>
  </si>
  <si>
    <t>771475014R00</t>
  </si>
  <si>
    <t>Montáž soklíků z dlaždic keramických výšky 100 mm, soklíků vodorovných, kladených do flexibilního tmele</t>
  </si>
  <si>
    <t>chodba : 2*2+8,855*2-2,4+4,45-3,727</t>
  </si>
  <si>
    <t>schodiště : 1,6*2+2,4</t>
  </si>
  <si>
    <t>771475034R00</t>
  </si>
  <si>
    <t>Montáž soklíků z dlaždic keramických výšky 100 mm, soklíků schodišťových stupňovitých, kladených do flexibilního tmele</t>
  </si>
  <si>
    <t>schodiště : 26*(0,1877+0,266)</t>
  </si>
  <si>
    <t>771478001RT1</t>
  </si>
  <si>
    <t>Montáž soklíků z dlaždic keramických Montáž lišt schodišťových</t>
  </si>
  <si>
    <t>sokl : (25,633+11,7962)</t>
  </si>
  <si>
    <t>771575109RT6</t>
  </si>
  <si>
    <t>Montáž podlah z dlaždic keramických 300 x 300 mm, režných nebo glazovaných, hladkých, kladených do flexibilního tmele</t>
  </si>
  <si>
    <t>002 : 1,5*1,5</t>
  </si>
  <si>
    <t>schodiště podesta : 1,6*2,4</t>
  </si>
  <si>
    <t>771577113RS2</t>
  </si>
  <si>
    <t>Hrany schodů, dilatační, koutové, ukončovací a přechodové profily profily přechodové eloxovaný hliník, dekorativní spojení dvou podlah stejné výšky, uložení do tmele, výška profilu 10 mm, šířka profilu 10 mm</t>
  </si>
  <si>
    <t>šatna ženy : 0,8+0,7</t>
  </si>
  <si>
    <t>771577114RU1</t>
  </si>
  <si>
    <t>Hrany schodů, dilatační, koutové, ukončovací a přechodové profily profily přechodové eloxovaný hliník, dekorativní spojení dvou podlah různé výšky, připevnění vruty s hmoždinkami , výška profilu 8 mm, šířka profilu 35 mm</t>
  </si>
  <si>
    <t>002 : 1,5*2</t>
  </si>
  <si>
    <t>771579791R00</t>
  </si>
  <si>
    <t>Příplatky k položkám montáže podlah keramických příplatek za plochu podlah keramických do 5 m2 jednotlivě</t>
  </si>
  <si>
    <t>283424163R</t>
  </si>
  <si>
    <t>profil plastový na obklad ukončovací; rozměr 8,0 mm; l = 2 500 mm; hrana oblá, R=9 mm</t>
  </si>
  <si>
    <t>sokl : (25,633+11,7962)*1,05/2,5</t>
  </si>
  <si>
    <t>59764203R</t>
  </si>
  <si>
    <t>dlažba keramická š = 300 mm; l = 300 mm; h = 9,0 mm; povrch matný; pro interiér i exteriér</t>
  </si>
  <si>
    <t>002 : 1,5*1,5*1,02</t>
  </si>
  <si>
    <t>C : 22,4176*1,02</t>
  </si>
  <si>
    <t xml:space="preserve">  chodba : 2*8,855+2,4*4,45-3,727*1,2-4,45*1,2</t>
  </si>
  <si>
    <t xml:space="preserve">  schodiště podesta : 1,6*2,4</t>
  </si>
  <si>
    <t>59764210R</t>
  </si>
  <si>
    <t>dlažba keramická š = 300 mm; l = 300 mm; h = 9,0 mm; povch hladký, protiskluzová úprava; pro interiér i exteriér</t>
  </si>
  <si>
    <t>C : 46,33918*1,02</t>
  </si>
  <si>
    <t>59764240R</t>
  </si>
  <si>
    <t>dlažba keramická schodovka; š = 300 mm; l = 300 mm; h = 9,0 mm; povrch matný; pro interiér</t>
  </si>
  <si>
    <t>schodiště : 1,2*26*(0,1877+0,266)*1,03</t>
  </si>
  <si>
    <t>59764241R</t>
  </si>
  <si>
    <t>dlažba keramická sokl; š = 80 mm; l = 300 mm; h = 9,0 mm; povrch matný; pro interiér i exteriér</t>
  </si>
  <si>
    <t>sokl : (25,633+11,7962)*1,02/0,3</t>
  </si>
  <si>
    <t>59764243R</t>
  </si>
  <si>
    <t>dlažba keramická sokl s požlábkem, vnější roh; š = 90 mm; h = 9,0 mm; povrch matný; pro interiér i exteriér</t>
  </si>
  <si>
    <t>chodba : 1,02</t>
  </si>
  <si>
    <t>59764244R</t>
  </si>
  <si>
    <t>dlažba keramická sokl s požlábkem, vnitřní roh; š = 90 mm; h = 9,0 mm; povrch matný; pro interiér i exteriér</t>
  </si>
  <si>
    <t>chodba : 4*1,02</t>
  </si>
  <si>
    <t>schodiště : 2*1,02</t>
  </si>
  <si>
    <t>998771102R00</t>
  </si>
  <si>
    <t>Přesun hmot pro podlahy z dlaždic v objektech výšky do 12 m</t>
  </si>
  <si>
    <t>775413040R00</t>
  </si>
  <si>
    <t xml:space="preserve">Podlahové soklíky nebo lišty montáž - bez dodávky lišt lepené,  </t>
  </si>
  <si>
    <t>800-775</t>
  </si>
  <si>
    <t>bez základního nátěru</t>
  </si>
  <si>
    <t>denní místnost : 6,07*2+5,185*2-0,8-0,7</t>
  </si>
  <si>
    <t>místnost : 6,84*2+5,3*2-0,8*2</t>
  </si>
  <si>
    <t>kuchyňka : 1,75*2+3,9*2-0,8*2</t>
  </si>
  <si>
    <t>kancelář : 3,955*2+6,27*2-0,8</t>
  </si>
  <si>
    <t>kancelář výroba : 5,2*2+3,955*2-0,8</t>
  </si>
  <si>
    <t>kancelář gravitech : 6,1*2+4,15*4-3,1*2+0,3*2-0,8*2+0,2*2</t>
  </si>
  <si>
    <t>775541400R00</t>
  </si>
  <si>
    <t>Podlahy lamelové montáž (položení) - lamely ve specifikaci_x000D_
 položení podlah lamelových se zámkovým spojem</t>
  </si>
  <si>
    <t>podlah laminátových, vinylových nebo korkových bez podložky.</t>
  </si>
  <si>
    <t>místnost : 6,84*5,3</t>
  </si>
  <si>
    <t>kancelář gravitech : 6,1*4,15-1,2*0,3</t>
  </si>
  <si>
    <t>775542011R00</t>
  </si>
  <si>
    <t>Podlahy lamelové doplňkové práce fólie PE pod lamelové podlahy</t>
  </si>
  <si>
    <t>61193681R</t>
  </si>
  <si>
    <t>lišta obvodová; materiál dřevo; š = 20,0 mm; h = 40,0 mm; dekor dub</t>
  </si>
  <si>
    <t>C : 112,55*1,05</t>
  </si>
  <si>
    <t xml:space="preserve">  denní místnost : 6,07*2+5,185*2-0,8-0,7</t>
  </si>
  <si>
    <t xml:space="preserve">  místnost : 6,84*2+5,3*2-0,8*2</t>
  </si>
  <si>
    <t xml:space="preserve">  kuchyňka : 1,75*2+3,9*2-0,8*2</t>
  </si>
  <si>
    <t xml:space="preserve">  kancelář : 3,955*2+6,27*2-0,8</t>
  </si>
  <si>
    <t xml:space="preserve">  kancelář výroba : 5,2*2+3,955*2-0,8</t>
  </si>
  <si>
    <t xml:space="preserve">  kancelář gravitech : 6,1*2+4,15*4-3,1*2+0,3*2-0,8*2+0,2*2</t>
  </si>
  <si>
    <t>611938126R</t>
  </si>
  <si>
    <t>dílec podlahový 3-lamela; š = 190,0 mm; l = 2 200,0 mm; tl. 14,0 mm; dub; typ butter; třída rustico; spoj zámkový; nášlap dřevo; tl. 3,00 mm; povrch. úprava lak, UV ochrana; pokládka plovoucí způsob; 3,9</t>
  </si>
  <si>
    <t>C : 145,9488*1,05</t>
  </si>
  <si>
    <t xml:space="preserve">  místnost : 6,84*5,3</t>
  </si>
  <si>
    <t xml:space="preserve">  kancelář gravitech : 6,1*4,15-1,2*0,3</t>
  </si>
  <si>
    <t>998775101R00</t>
  </si>
  <si>
    <t>Přesun hmot pro podlahy vlysové a parketové v objektech výšky do 6 m</t>
  </si>
  <si>
    <t>781415015RT5</t>
  </si>
  <si>
    <t>Montáž obkladů vnitřních z obkládaček pórovinových montáž obkladů vnitřních  z obkladaček pórovinových do tmele  , 200 x 200, nebo 300 x 150 mm, lepených do flexibilního tmele</t>
  </si>
  <si>
    <t>kuchyňka : 0,6*(2,7+0,6)</t>
  </si>
  <si>
    <t>WC : 2*(1,75*2+2,02*2-0,7)-0,625*1,1+0,25*1,1*2</t>
  </si>
  <si>
    <t>šatna ženy : 2*(1,85*4+2,43*2+2,45*2-0,7*2-0,8)-0,625*1,1*2+0,25*1,1*2*2</t>
  </si>
  <si>
    <t>šatna muži : 2*(1,39*2+5,32*2+5,019*4-0,7*2-0,8*2+0,3*2)-0,625*1,1*4+0,25*1,1*7-0,8*2*4+0,3*2*2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</si>
  <si>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</si>
  <si>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</si>
  <si>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šatna muži : 2*(1,39*2+5,32*2-0,7*2-0,8*2+0,3*2)+0,25*1,1*7-0,8*2*4+0,3*2*2</t>
  </si>
  <si>
    <t>781491001R00</t>
  </si>
  <si>
    <t>Lišty k obkladům bez dodávky materiálu</t>
  </si>
  <si>
    <t xml:space="preserve">rohy a zakončení : </t>
  </si>
  <si>
    <t>001 : 1,5*2+1,5*2</t>
  </si>
  <si>
    <t>kuchyňka : 0,6*2+(2,7+0,6)*2</t>
  </si>
  <si>
    <t>WC : 2*2+(1,75*2+2,02*2-0,7)+0,25*2+1,1*2</t>
  </si>
  <si>
    <t>šatna ženy : 2*6+(1,85*4+2,43*2+2,45*2-0,7*2-0,8)+0,25*4+1,1*2*2</t>
  </si>
  <si>
    <t>šatna muži : 2*12+(1,39*2+5,32*2+5,019*4-0,7*2-0,8*2+0,3*2)+0,25*7+1,1*7+0,3*2</t>
  </si>
  <si>
    <t>Mezisoučet</t>
  </si>
  <si>
    <t xml:space="preserve">kouty : </t>
  </si>
  <si>
    <t>001 : 1,5</t>
  </si>
  <si>
    <t>kuchyňka : 0,6</t>
  </si>
  <si>
    <t>WC : 2*4</t>
  </si>
  <si>
    <t>šatna ženy : 2*8</t>
  </si>
  <si>
    <t>šatna muži : 2*8</t>
  </si>
  <si>
    <t>124,846/2,5*1,05</t>
  </si>
  <si>
    <t>283424182R</t>
  </si>
  <si>
    <t>profil plastový na obklad vnitřní kout 90°; rozměr 8,0 mm; l = 2 500 mm; hrana oblá, R=8 mm</t>
  </si>
  <si>
    <t>42,1*1,05/2,5</t>
  </si>
  <si>
    <t>597813602R</t>
  </si>
  <si>
    <t>obklad keramický š = 198 mm; l = 198 mm; h = 6,5 mm; pro interiér; barva světle šedá; mat</t>
  </si>
  <si>
    <t xml:space="preserve">  kuchyňka : 0,6*(2,7+0,6)</t>
  </si>
  <si>
    <t xml:space="preserve">  WC : 2*(1,75*2+2,02*2-0,7)-0,625*1,1+0,25*1,1*2</t>
  </si>
  <si>
    <t xml:space="preserve">  šatna ženy : 2*(1,85*4+2,43*2+2,45*2-0,7*2-0,8)-0,625*1,1*2+0,25*1,1*2*2</t>
  </si>
  <si>
    <t xml:space="preserve">  šatna muži : 2*(1,39*2+5,32*2+5,019*4-0,7*2-0,8*2+0,3*2)-0,625*1,1*4+0,25*1,1*7-0,8*2*4+0,3*2*2</t>
  </si>
  <si>
    <t>105,8345*1,02</t>
  </si>
  <si>
    <t>998781102R00</t>
  </si>
  <si>
    <t>Přesun hmot pro obklady keramické v objektech výšky do 12 m</t>
  </si>
  <si>
    <t>783222100R00</t>
  </si>
  <si>
    <t xml:space="preserve">Nátěry kov.stavebních doplňk.konstrukcí syntetické dvojnásobné,  </t>
  </si>
  <si>
    <t>800-783</t>
  </si>
  <si>
    <t>dveře 1np : 1,6*1,97*2*1,1</t>
  </si>
  <si>
    <t>783626200R00</t>
  </si>
  <si>
    <t>Nátěry truhlářských výrobků syntetické lazurovací, 2x lakování</t>
  </si>
  <si>
    <t>včetně montáže, dodávkya demontáže lešení.</t>
  </si>
  <si>
    <t>přesahy střechy - rub : (20,2*2*(0,24+0,1)+6,72*0,1*4)*1,2</t>
  </si>
  <si>
    <t>783626310RT1</t>
  </si>
  <si>
    <t>Nátěry truhlářských výrobků syntetické lazurovací, 3x lakování</t>
  </si>
  <si>
    <t>přesahy střechy - líc : (20,2*2*(0,24+0,1)+6,72*0,1*4)</t>
  </si>
  <si>
    <t>783671003R00</t>
  </si>
  <si>
    <t>Nátěry truhlářských výrobků polyuretanové dvojnásobné s 1x emailováním</t>
  </si>
  <si>
    <t>prahy : 0,25*(14*0,8+5*0,7)</t>
  </si>
  <si>
    <t>783851225RT3</t>
  </si>
  <si>
    <t>Nátěry omítek a betonů epoxidové, epoxidehtové a epoxiesterové epoxidové, betonové podlahy, dvojnásobné</t>
  </si>
  <si>
    <t>001 : 10,32*8,12+3*0,3*2-1,5*1,5</t>
  </si>
  <si>
    <t>784111101R00</t>
  </si>
  <si>
    <t>Příprava povrchu Penetrace (napouštění) podkladu disperzní, jednonásobná</t>
  </si>
  <si>
    <t>800-784</t>
  </si>
  <si>
    <t>372,04945+194,4365+4,05+10,092</t>
  </si>
  <si>
    <t>784111701R00</t>
  </si>
  <si>
    <t>228,7941*2+1,28+192,0824+175,7843+46,33918</t>
  </si>
  <si>
    <t>-(105,8345-38,7585)</t>
  </si>
  <si>
    <t>784115222R00</t>
  </si>
  <si>
    <t>Malby z malířských směsí  ,  , barevné, dvojnásobné</t>
  </si>
  <si>
    <t>784115712R00</t>
  </si>
  <si>
    <t>Malby z malířských směsí omyvatelných, pro sádrokarton,  , bílé, dvojnásobné</t>
  </si>
  <si>
    <t xml:space="preserve">  228,7941*2+1,28+192,0824+175,7843+46,33918</t>
  </si>
  <si>
    <t xml:space="preserve">  -(105,8345-38,7585)</t>
  </si>
  <si>
    <t>805,99808*0,5</t>
  </si>
  <si>
    <t>784115722R00</t>
  </si>
  <si>
    <t>Malby z malířských směsí omyvatelných, pro sádrokarton,  , barevné, dvojnásobné</t>
  </si>
  <si>
    <t>786622211RT2</t>
  </si>
  <si>
    <t>Zastiňující zařízení lamelové žaluzie vnitřní vč. dodávky, pro okna plastová</t>
  </si>
  <si>
    <t>800-786</t>
  </si>
  <si>
    <t>1np : 1,1*2,1+1,1*2,2*5</t>
  </si>
  <si>
    <t>2np : 1,1*1,4*16+1,8*2,15</t>
  </si>
  <si>
    <t>998786102R00</t>
  </si>
  <si>
    <t>Přesun hmot pro čalounické úpravy v objektech výšky do 12 m</t>
  </si>
  <si>
    <t>M21-01</t>
  </si>
  <si>
    <t>D+M elektroinstalace, rozvody, kompletace, svítidla, zásuvky, vypínače, rozvaděče, zednické výpomoci, revize</t>
  </si>
  <si>
    <t>210200020RA0</t>
  </si>
  <si>
    <t>Hromosvod pro rodinné domy</t>
  </si>
  <si>
    <t>AP-M</t>
  </si>
  <si>
    <t>vedení uzemňovací na povrchu objektů včetně svorek upevnění a připojení, bez nátěru, z drátů hromosvodových 11 343 D 8 mm včetně dodávky, vedení uzemňovací v zemi včetně svorek, propojení a izolace spojů z uzemňovacího pásku 30 x 4 mm včetně dodávky, svodový vodič z drátů hromosvodových 11 343 D 8 mm včetně dodávky včetně podpěr  a jejich dodávky, jímací tyč včetně upevnění na střešní hřeben včetně dodávky a držáku jímací tyče, svorky hromosvodové do dvou šroubů, tyčový zemnič včetně zaražení do země a připojení vedení, ochranné úhelníky s držáky do zdiva, označení svodů smaltovanými štítky nebo z umělé hmoty, napínací šroub s okem včetně vypnutí svodu, ochranné pospojování pevně uložené z mědi průřezu 4 - 16 mm.</t>
  </si>
  <si>
    <t>M22-01</t>
  </si>
  <si>
    <t>D+M rozvodů kabelové sítě</t>
  </si>
  <si>
    <t>979990001R00</t>
  </si>
  <si>
    <t>Poplatek za skládku stavební suti</t>
  </si>
  <si>
    <t xml:space="preserve">AGP položky : </t>
  </si>
  <si>
    <t>001,002 : (9,56*10,92+7,7*9,17)*0,05424</t>
  </si>
  <si>
    <t>979011111R00</t>
  </si>
  <si>
    <t>Svislá doprava suti a vybouraných hmot za prvé podlaží nad nebo pod základním podlažím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</si>
  <si>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</si>
  <si>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</si>
  <si>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</si>
  <si>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</si>
  <si>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</si>
  <si>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</si>
  <si>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</si>
  <si>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</si>
  <si>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</si>
  <si>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</si>
  <si>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Nařezání izolace na potřebný rouzměr. Vložení izolace do stěny bez dodávky tepelné izolace.</t>
  </si>
  <si>
    <t>113107610R00</t>
  </si>
  <si>
    <t>Odstranění podkladů nebo krytů z kameniva hrubého drceného, v ploše jednotlivě nad 50 m2, tloušťka vrstvy 100 mm</t>
  </si>
  <si>
    <t>822-1</t>
  </si>
  <si>
    <t>plocha zpevněná štěrkem : 60,5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</si>
  <si>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</si>
  <si>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</si>
  <si>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</si>
  <si>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travnatá plocha : 11,95*6*0,2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</si>
  <si>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</si>
  <si>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</si>
  <si>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</si>
  <si>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odkop pro parkoviště : (2,4*1*0,5+2,4*0,2)*30,2</t>
  </si>
  <si>
    <t>122202209R00</t>
  </si>
  <si>
    <t>Odkopávky a prokopávky pro silnice v hornině 3 příplatek za lepivost horniny</t>
  </si>
  <si>
    <t>odkop pro parkoviště : (2,4*1*0,5+2,4*0,2)*30,2*0,3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</si>
  <si>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</si>
  <si>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</si>
  <si>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</si>
  <si>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199000001R00</t>
  </si>
  <si>
    <t>Poplatky za skládku ornice</t>
  </si>
  <si>
    <t>199000002R00</t>
  </si>
  <si>
    <t>Poplatky za skládku horniny 1- 4</t>
  </si>
  <si>
    <t>nové parkoviště : 60,8+8,8+19,8</t>
  </si>
  <si>
    <t>564861111R00</t>
  </si>
  <si>
    <t>Podklad ze štěrkodrti s rozprostřením a zhutněním tloušťka po zhutnění 200 mm</t>
  </si>
  <si>
    <t>998225111R00</t>
  </si>
  <si>
    <t>Přesun hmot komunikací a letišť, kryt živičný jakékoliv délky objektu</t>
  </si>
  <si>
    <t>vodorovně do 200 m</t>
  </si>
  <si>
    <t>979082212R00</t>
  </si>
  <si>
    <t>Vodorovná doprava suti po suchu s naložením a se složením na vzdálenost do 50 m</t>
  </si>
  <si>
    <t>979082213R00</t>
  </si>
  <si>
    <t>Vodorovná doprava suti po suchu bez naložení, ale se složením a hrubým urovnáním na vzdálenost do 1 km</t>
  </si>
  <si>
    <t>572713112R00</t>
  </si>
  <si>
    <t>Vyrovnání povrchu dosavadních podkladů, kamenivem obalovaným asfaltem (OK)</t>
  </si>
  <si>
    <t>s rozprostřením hmot a zhutněním dosavadních krytů nebo podkladů</t>
  </si>
  <si>
    <t>plocha před vjezdem do pneuservisu : 79*0,06*2,2</t>
  </si>
  <si>
    <t>572753111R00</t>
  </si>
  <si>
    <t>Vyrovnání povrchu dosavadních krytů, asfaltovým betonem</t>
  </si>
  <si>
    <t>plocha před vjezdem do pneuservisu : 79*0,04*2,2</t>
  </si>
  <si>
    <t>919731122R00</t>
  </si>
  <si>
    <t>Zarovnání styčné plochy podkladu nebo krytu živičné, tloušťky přes 50 do 100 mm</t>
  </si>
  <si>
    <t>podél vybourané části komunikace nebo zpevněné plochy</t>
  </si>
  <si>
    <t>plocha před vjezdem do pneuservisu : 20,25</t>
  </si>
  <si>
    <t>938908411R00</t>
  </si>
  <si>
    <t>Očištění povrchu saponátovým roztokem saponátovým roztokem</t>
  </si>
  <si>
    <t>povrchu živičného, betonového nebo dlážděného</t>
  </si>
  <si>
    <t>plocha před vjezdem do pneuservisu : 79*1,5</t>
  </si>
  <si>
    <t>938909311R00</t>
  </si>
  <si>
    <t>Odstranění bláta a nánosu z povrchu podkladu nebo krytu živičného nebo betonováho</t>
  </si>
  <si>
    <t>998225311R00</t>
  </si>
  <si>
    <t>Přesun hmot pro opravy a údržbu komunikací jakékoliv délky objektu</t>
  </si>
  <si>
    <t>a letišť s krytem živičným nebo betonovým</t>
  </si>
  <si>
    <t>960111221R00</t>
  </si>
  <si>
    <t>Bourání konstrukcí z dílců prefa. betonových a ŽB</t>
  </si>
  <si>
    <t>Včetně bourání geotextilií, výplně otvorů tvárnic, drenáží, trubek a dilatačních prvků apod. zabudovaných v bouraných konstrukcích.</t>
  </si>
  <si>
    <t xml:space="preserve">stávající oplocení : </t>
  </si>
  <si>
    <t>sloupek : 1,8*0,25*0,15*19</t>
  </si>
  <si>
    <t>výplň : 1,8*0,1*(50,23-0,25*19)</t>
  </si>
  <si>
    <t>961044111R00</t>
  </si>
  <si>
    <t>Bourání základů z betonu z betonu prostého</t>
  </si>
  <si>
    <t>nebo vybourání otvorů průřezové plochy přes 4 m2 v základech,</t>
  </si>
  <si>
    <t>sloupek - patka : 1*0,5*0,5*19</t>
  </si>
  <si>
    <t>998151111R00</t>
  </si>
  <si>
    <t>Přesun hmot pro oplocení a objekty zvláštní, zděné vodorovně do 50 m výšky do 10 m</t>
  </si>
  <si>
    <t>801-5</t>
  </si>
  <si>
    <t>na novostavbách a změnách objektů pro oplocení (815 2 JKSo), objekty zvláštní pro chov živočichů (815 3 JKSO), objekty pozemní různé (815 9 JKSO)</t>
  </si>
  <si>
    <t>132201112R00</t>
  </si>
  <si>
    <t>Hloubení rýh šířky do 60 cm nad 100 m3, v hornině 3, hloubení strojně</t>
  </si>
  <si>
    <t>STL : 55*0,7</t>
  </si>
  <si>
    <t>přípojka : 6,3*0,61*2</t>
  </si>
  <si>
    <t>STL : 55*0,7*0,3</t>
  </si>
  <si>
    <t>přípojka : 6,3*0,61*2*0,3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</si>
  <si>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</si>
  <si>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</si>
  <si>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</si>
  <si>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STL : 55*0,225</t>
  </si>
  <si>
    <t>přípojka : 6,3*0,18*2</t>
  </si>
  <si>
    <t>171201201R00</t>
  </si>
  <si>
    <t>Uložení sypaniny na dočasnou skládku tak, že na 1 m2 plochy připadá přes 2 m3 výkopku nebo ornice</t>
  </si>
  <si>
    <t>STL : 55*0,253</t>
  </si>
  <si>
    <t>přípojka : 6,3*2*0,18</t>
  </si>
  <si>
    <t>174101101R00</t>
  </si>
  <si>
    <t>Zásyp sypaninou se zhutněním jam, šachet, rýh nebo kolem objektů v těchto vykopávkách</t>
  </si>
  <si>
    <t>z jakékoliv horniny s uložením výkopku po vrstvách,</t>
  </si>
  <si>
    <t>STL : 55*0,447</t>
  </si>
  <si>
    <t>přípojka : 6,3*2*0,43</t>
  </si>
  <si>
    <t>175101101R00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</si>
  <si>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</si>
  <si>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</si>
  <si>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STL : 55*0,198</t>
  </si>
  <si>
    <t>přípojka : 6,3*2*0,13</t>
  </si>
  <si>
    <t>583314007R</t>
  </si>
  <si>
    <t>kamenivo přírodní těžené frakce 4,0 až 8,0 mm; třída E; Jihomoravský kraj</t>
  </si>
  <si>
    <t>STL : 55*0,198*1,8*1,01</t>
  </si>
  <si>
    <t>přípojka : 6,3*2*0,13*1,8*1,01</t>
  </si>
  <si>
    <t>451572111R00</t>
  </si>
  <si>
    <t>Lože pod potrubí, stoky a drobné objekty z kameniva drobného těženého 0÷4 mm</t>
  </si>
  <si>
    <t>827-1</t>
  </si>
  <si>
    <t>v otevřeném výkopu,</t>
  </si>
  <si>
    <t>STL : 55*0,055</t>
  </si>
  <si>
    <t>přípojka : 6,3*2*0,05</t>
  </si>
  <si>
    <t>podkladky potrubí : 1,55*0,12*1*15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</si>
  <si>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</si>
  <si>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</si>
  <si>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</si>
  <si>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723150804R00</t>
  </si>
  <si>
    <t>Demontáž potrubí svařovaného z trubek hladkých přes D 76 mm do D 108 mm</t>
  </si>
  <si>
    <t>přípojka : 6,3*2+1</t>
  </si>
  <si>
    <t>723150805R00</t>
  </si>
  <si>
    <t>Demontáž potrubí svařovaného z trubek hladkých přes D 108 mm do D 159 mm</t>
  </si>
  <si>
    <t>stávající STL : 59,7</t>
  </si>
  <si>
    <t>stlačený vzduch : 55,5</t>
  </si>
  <si>
    <t>210800524RT1</t>
  </si>
  <si>
    <t>Vodiče a lana nn a vn vodiče a lana nn a vn CY, 1,5 mm2, volně uložený včetně dodávky materiálu</t>
  </si>
  <si>
    <t>STL : 55+1,5</t>
  </si>
  <si>
    <t>230180022R00</t>
  </si>
  <si>
    <t>Montáž trub z plastických hmot PE, PP, 63 x 5,7</t>
  </si>
  <si>
    <t>230180032R00</t>
  </si>
  <si>
    <t>Montáž trub z plastických hmot PE, PP, 125 x 7,1</t>
  </si>
  <si>
    <t>55+1,5</t>
  </si>
  <si>
    <t>230230016R00</t>
  </si>
  <si>
    <t>Hlavní tlaková zkouška vzduchem 0,6 MPa, DN 50</t>
  </si>
  <si>
    <t>230230019R00</t>
  </si>
  <si>
    <t>Hlavní tlaková zkouška vzduchem 0,6 MPa, DN 125</t>
  </si>
  <si>
    <t>M23-01</t>
  </si>
  <si>
    <t>D+M propojení stávajícího a nového plynovodního potrubí</t>
  </si>
  <si>
    <t>28613959.AR</t>
  </si>
  <si>
    <t>trubka plastová plynovodní hladká; PE 100; SDR 11,0; D = 63,0 mm; s = 5,80 mm; l = 100000,0 mm</t>
  </si>
  <si>
    <t>přípojka : (6,3*2+1)*1,05</t>
  </si>
  <si>
    <t>28613966.AR</t>
  </si>
  <si>
    <t>trubka plastová plynovodní hladká; PE 100; SDR 17,6; D = 125,0 mm; s = 7,10 mm; l = 12000,0 mm</t>
  </si>
  <si>
    <t>STL : (55+1,5)*1,05</t>
  </si>
  <si>
    <t>460490012R00</t>
  </si>
  <si>
    <t>Fólie výstražná z PVC, šířka 33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</si>
</sst>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ugHJ89gH3EFxwHa/XmFm1QOmHQ0RBAZH4azwjwcg4liYlK9JRDec9n2YcoLga0DLHa31nlFz0FW1cQTaj+8kIA==" saltValue="/SA6dazeLQOxZ21VzBnMC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16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3"/>
      <c r="B2" s="74" t="s">
        <v>22</v>
      </c>
      <c r="C2" s="75"/>
      <c r="D2" s="76" t="s">
        <v>43</v>
      </c>
      <c r="E2" s="231" t="s">
        <v>44</v>
      </c>
      <c r="F2" s="232"/>
      <c r="G2" s="232"/>
      <c r="H2" s="232"/>
      <c r="I2" s="232"/>
      <c r="J2" s="233"/>
      <c r="O2" s="2"/>
    </row>
    <row r="3" spans="1:15" ht="27" hidden="1" customHeight="1" x14ac:dyDescent="0.2">
      <c r="A3" s="3"/>
      <c r="B3" s="77"/>
      <c r="C3" s="75"/>
      <c r="D3" s="78"/>
      <c r="E3" s="234"/>
      <c r="F3" s="235"/>
      <c r="G3" s="235"/>
      <c r="H3" s="235"/>
      <c r="I3" s="235"/>
      <c r="J3" s="236"/>
    </row>
    <row r="4" spans="1:15" ht="23.25" customHeight="1" x14ac:dyDescent="0.2">
      <c r="A4" s="3"/>
      <c r="B4" s="79"/>
      <c r="C4" s="80"/>
      <c r="D4" s="81"/>
      <c r="E4" s="223"/>
      <c r="F4" s="223"/>
      <c r="G4" s="223"/>
      <c r="H4" s="223"/>
      <c r="I4" s="223"/>
      <c r="J4" s="224"/>
    </row>
    <row r="5" spans="1:15" ht="24" customHeight="1" x14ac:dyDescent="0.2">
      <c r="A5" s="3"/>
      <c r="B5" s="42" t="s">
        <v>42</v>
      </c>
      <c r="C5" s="4"/>
      <c r="D5" s="82" t="s">
        <v>45</v>
      </c>
      <c r="E5" s="25"/>
      <c r="F5" s="25"/>
      <c r="G5" s="25"/>
      <c r="H5" s="26" t="s">
        <v>40</v>
      </c>
      <c r="I5" s="82" t="s">
        <v>49</v>
      </c>
      <c r="J5" s="10"/>
    </row>
    <row r="6" spans="1:15" ht="15.75" customHeight="1" x14ac:dyDescent="0.2">
      <c r="A6" s="3"/>
      <c r="B6" s="37"/>
      <c r="C6" s="25"/>
      <c r="D6" s="82" t="s">
        <v>46</v>
      </c>
      <c r="E6" s="25"/>
      <c r="F6" s="25"/>
      <c r="G6" s="25"/>
      <c r="H6" s="26" t="s">
        <v>34</v>
      </c>
      <c r="I6" s="82" t="s">
        <v>50</v>
      </c>
      <c r="J6" s="10"/>
    </row>
    <row r="7" spans="1:15" ht="15.75" customHeight="1" x14ac:dyDescent="0.2">
      <c r="A7" s="3"/>
      <c r="B7" s="38"/>
      <c r="C7" s="84" t="s">
        <v>48</v>
      </c>
      <c r="D7" s="83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85" t="s">
        <v>51</v>
      </c>
      <c r="E8" s="4"/>
      <c r="F8" s="4"/>
      <c r="G8" s="41"/>
      <c r="H8" s="26" t="s">
        <v>40</v>
      </c>
      <c r="I8" s="82" t="s">
        <v>55</v>
      </c>
      <c r="J8" s="10"/>
    </row>
    <row r="9" spans="1:15" ht="15.75" hidden="1" customHeight="1" x14ac:dyDescent="0.2">
      <c r="A9" s="3"/>
      <c r="B9" s="3"/>
      <c r="C9" s="4"/>
      <c r="D9" s="85" t="s">
        <v>52</v>
      </c>
      <c r="E9" s="4"/>
      <c r="F9" s="4"/>
      <c r="G9" s="41"/>
      <c r="H9" s="26" t="s">
        <v>34</v>
      </c>
      <c r="I9" s="82" t="s">
        <v>56</v>
      </c>
      <c r="J9" s="10"/>
    </row>
    <row r="10" spans="1:15" ht="15.75" hidden="1" customHeight="1" x14ac:dyDescent="0.2">
      <c r="A10" s="3"/>
      <c r="B10" s="47"/>
      <c r="C10" s="84" t="s">
        <v>54</v>
      </c>
      <c r="D10" s="86" t="s">
        <v>53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238"/>
      <c r="E11" s="238"/>
      <c r="F11" s="238"/>
      <c r="G11" s="238"/>
      <c r="H11" s="26" t="s">
        <v>40</v>
      </c>
      <c r="I11" s="88"/>
      <c r="J11" s="10"/>
    </row>
    <row r="12" spans="1:15" ht="15.75" customHeight="1" x14ac:dyDescent="0.2">
      <c r="A12" s="3"/>
      <c r="B12" s="37"/>
      <c r="C12" s="25"/>
      <c r="D12" s="221"/>
      <c r="E12" s="221"/>
      <c r="F12" s="221"/>
      <c r="G12" s="221"/>
      <c r="H12" s="26" t="s">
        <v>34</v>
      </c>
      <c r="I12" s="88"/>
      <c r="J12" s="10"/>
    </row>
    <row r="13" spans="1:15" ht="15.75" customHeight="1" x14ac:dyDescent="0.2">
      <c r="A13" s="3"/>
      <c r="B13" s="38"/>
      <c r="C13" s="87"/>
      <c r="D13" s="222"/>
      <c r="E13" s="222"/>
      <c r="F13" s="222"/>
      <c r="G13" s="222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40" t="s">
        <v>24</v>
      </c>
      <c r="B16" s="52" t="s">
        <v>24</v>
      </c>
      <c r="C16" s="53"/>
      <c r="D16" s="54"/>
      <c r="E16" s="214"/>
      <c r="F16" s="215"/>
      <c r="G16" s="214"/>
      <c r="H16" s="215"/>
      <c r="I16" s="214">
        <f>SUMIF(F59:F112,A16,I59:I112)+SUMIF(F59:F112,"PSU",I59:I112)</f>
        <v>0</v>
      </c>
      <c r="J16" s="216"/>
    </row>
    <row r="17" spans="1:10" ht="23.25" customHeight="1" x14ac:dyDescent="0.2">
      <c r="A17" s="140" t="s">
        <v>25</v>
      </c>
      <c r="B17" s="52" t="s">
        <v>25</v>
      </c>
      <c r="C17" s="53"/>
      <c r="D17" s="54"/>
      <c r="E17" s="214"/>
      <c r="F17" s="215"/>
      <c r="G17" s="214"/>
      <c r="H17" s="215"/>
      <c r="I17" s="214">
        <f>SUMIF(F59:F112,A17,I59:I112)</f>
        <v>0</v>
      </c>
      <c r="J17" s="216"/>
    </row>
    <row r="18" spans="1:10" ht="23.25" customHeight="1" x14ac:dyDescent="0.2">
      <c r="A18" s="140" t="s">
        <v>26</v>
      </c>
      <c r="B18" s="52" t="s">
        <v>26</v>
      </c>
      <c r="C18" s="53"/>
      <c r="D18" s="54"/>
      <c r="E18" s="214"/>
      <c r="F18" s="215"/>
      <c r="G18" s="214"/>
      <c r="H18" s="215"/>
      <c r="I18" s="214">
        <f>SUMIF(F59:F112,A18,I59:I112)</f>
        <v>0</v>
      </c>
      <c r="J18" s="216"/>
    </row>
    <row r="19" spans="1:10" ht="23.25" customHeight="1" x14ac:dyDescent="0.2">
      <c r="A19" s="140" t="s">
        <v>180</v>
      </c>
      <c r="B19" s="52" t="s">
        <v>27</v>
      </c>
      <c r="C19" s="53"/>
      <c r="D19" s="54"/>
      <c r="E19" s="214"/>
      <c r="F19" s="215"/>
      <c r="G19" s="214"/>
      <c r="H19" s="215"/>
      <c r="I19" s="214">
        <f>SUMIF(F59:F112,A19,I59:I112)</f>
        <v>0</v>
      </c>
      <c r="J19" s="216"/>
    </row>
    <row r="20" spans="1:10" ht="23.25" customHeight="1" x14ac:dyDescent="0.2">
      <c r="A20" s="140" t="s">
        <v>181</v>
      </c>
      <c r="B20" s="52" t="s">
        <v>28</v>
      </c>
      <c r="C20" s="53"/>
      <c r="D20" s="54"/>
      <c r="E20" s="214"/>
      <c r="F20" s="215"/>
      <c r="G20" s="214"/>
      <c r="H20" s="215"/>
      <c r="I20" s="214">
        <f>SUMIF(F59:F112,A20,I59:I112)</f>
        <v>0</v>
      </c>
      <c r="J20" s="216"/>
    </row>
    <row r="21" spans="1:10" ht="23.25" customHeight="1" x14ac:dyDescent="0.2">
      <c r="A21" s="3"/>
      <c r="B21" s="69" t="s">
        <v>29</v>
      </c>
      <c r="C21" s="70"/>
      <c r="D21" s="71"/>
      <c r="E21" s="217"/>
      <c r="F21" s="241"/>
      <c r="G21" s="217"/>
      <c r="H21" s="241"/>
      <c r="I21" s="217">
        <f>SUM(I16:J20)</f>
        <v>0</v>
      </c>
      <c r="J21" s="218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212">
        <f>ZakladDPHSniVypocet</f>
        <v>0</v>
      </c>
      <c r="H23" s="213"/>
      <c r="I23" s="213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210">
        <f>IF(A24&gt;50, ROUNDUP(A23, 0), ROUNDDOWN(A23, 0))</f>
        <v>0</v>
      </c>
      <c r="H24" s="211"/>
      <c r="I24" s="211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212">
        <f>ZakladDPHZaklVypocet</f>
        <v>0</v>
      </c>
      <c r="H25" s="213"/>
      <c r="I25" s="213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228">
        <f>IF(A26&gt;50, ROUNDUP(A25, 0), ROUNDDOWN(A25, 0))</f>
        <v>0</v>
      </c>
      <c r="H26" s="229"/>
      <c r="I26" s="229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230">
        <f>CenaCelkem-(ZakladDPHSni+DPHSni+ZakladDPHZakl+DPHZakl)</f>
        <v>0</v>
      </c>
      <c r="H27" s="230"/>
      <c r="I27" s="230"/>
      <c r="J27" s="58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220">
        <f>ZakladDPHSniVypocet+ZakladDPHZaklVypocet</f>
        <v>0</v>
      </c>
      <c r="H28" s="220"/>
      <c r="I28" s="220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35</v>
      </c>
      <c r="C29" s="122"/>
      <c r="D29" s="122"/>
      <c r="E29" s="122"/>
      <c r="F29" s="122"/>
      <c r="G29" s="219">
        <f>IF(A29&gt;50, ROUNDUP(A27, 0), ROUNDDOWN(A27, 0))</f>
        <v>0</v>
      </c>
      <c r="H29" s="219"/>
      <c r="I29" s="219"/>
      <c r="J29" s="123" t="s">
        <v>72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42908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209" t="s">
        <v>2</v>
      </c>
      <c r="E35" s="209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57</v>
      </c>
      <c r="C39" s="202"/>
      <c r="D39" s="203"/>
      <c r="E39" s="203"/>
      <c r="F39" s="104">
        <f>'00 00 Naklady'!AE27+'01 01 Pol'!AE1036+'02 02 Pol'!AE46+'03 03 Pol'!AE29+'04 04 Pol'!AE29+'05 05 Pol'!AE92</f>
        <v>0</v>
      </c>
      <c r="G39" s="105">
        <f>'00 00 Naklady'!AF27+'01 01 Pol'!AF1036+'02 02 Pol'!AF46+'03 03 Pol'!AF29+'04 04 Pol'!AF29+'05 05 Pol'!AF92</f>
        <v>0</v>
      </c>
      <c r="H39" s="106">
        <f t="shared" ref="H39:H51" si="1">(F39*SazbaDPH1/100)+(G39*SazbaDPH2/100)</f>
        <v>0</v>
      </c>
      <c r="I39" s="106">
        <f t="shared" ref="I39:I51" si="2">F39+G39+H39</f>
        <v>0</v>
      </c>
      <c r="J39" s="107" t="str">
        <f t="shared" ref="J39:J51" si="3">IF(CenaCelkemVypocet=0,"",I39/CenaCelkemVypocet*100)</f>
        <v/>
      </c>
    </row>
    <row r="40" spans="1:10" ht="25.5" customHeight="1" x14ac:dyDescent="0.2">
      <c r="A40" s="93">
        <v>2</v>
      </c>
      <c r="B40" s="108" t="s">
        <v>58</v>
      </c>
      <c r="C40" s="204" t="s">
        <v>59</v>
      </c>
      <c r="D40" s="205"/>
      <c r="E40" s="205"/>
      <c r="F40" s="109">
        <f>'00 00 Naklady'!AE27</f>
        <v>0</v>
      </c>
      <c r="G40" s="110">
        <f>'00 00 Naklady'!AF27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">
      <c r="A41" s="93">
        <v>3</v>
      </c>
      <c r="B41" s="112" t="s">
        <v>58</v>
      </c>
      <c r="C41" s="202" t="s">
        <v>59</v>
      </c>
      <c r="D41" s="203"/>
      <c r="E41" s="203"/>
      <c r="F41" s="113">
        <f>'00 00 Naklady'!AE27</f>
        <v>0</v>
      </c>
      <c r="G41" s="106">
        <f>'00 00 Naklady'!AF27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">
      <c r="A42" s="93">
        <v>2</v>
      </c>
      <c r="B42" s="108" t="s">
        <v>60</v>
      </c>
      <c r="C42" s="204" t="s">
        <v>61</v>
      </c>
      <c r="D42" s="205"/>
      <c r="E42" s="205"/>
      <c r="F42" s="109">
        <f>'01 01 Pol'!AE1036</f>
        <v>0</v>
      </c>
      <c r="G42" s="110">
        <f>'01 01 Pol'!AF1036</f>
        <v>0</v>
      </c>
      <c r="H42" s="110">
        <f t="shared" si="1"/>
        <v>0</v>
      </c>
      <c r="I42" s="110">
        <f t="shared" si="2"/>
        <v>0</v>
      </c>
      <c r="J42" s="111" t="str">
        <f t="shared" si="3"/>
        <v/>
      </c>
    </row>
    <row r="43" spans="1:10" ht="25.5" customHeight="1" x14ac:dyDescent="0.2">
      <c r="A43" s="93">
        <v>3</v>
      </c>
      <c r="B43" s="112" t="s">
        <v>60</v>
      </c>
      <c r="C43" s="202" t="s">
        <v>62</v>
      </c>
      <c r="D43" s="203"/>
      <c r="E43" s="203"/>
      <c r="F43" s="113">
        <f>'01 01 Pol'!AE1036</f>
        <v>0</v>
      </c>
      <c r="G43" s="106">
        <f>'01 01 Pol'!AF1036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93">
        <v>2</v>
      </c>
      <c r="B44" s="108" t="s">
        <v>63</v>
      </c>
      <c r="C44" s="204" t="s">
        <v>64</v>
      </c>
      <c r="D44" s="205"/>
      <c r="E44" s="205"/>
      <c r="F44" s="109">
        <f>'02 02 Pol'!AE46</f>
        <v>0</v>
      </c>
      <c r="G44" s="110">
        <f>'02 02 Pol'!AF46</f>
        <v>0</v>
      </c>
      <c r="H44" s="110">
        <f t="shared" si="1"/>
        <v>0</v>
      </c>
      <c r="I44" s="110">
        <f t="shared" si="2"/>
        <v>0</v>
      </c>
      <c r="J44" s="111" t="str">
        <f t="shared" si="3"/>
        <v/>
      </c>
    </row>
    <row r="45" spans="1:10" ht="25.5" customHeight="1" x14ac:dyDescent="0.2">
      <c r="A45" s="93">
        <v>3</v>
      </c>
      <c r="B45" s="112" t="s">
        <v>63</v>
      </c>
      <c r="C45" s="202" t="s">
        <v>64</v>
      </c>
      <c r="D45" s="203"/>
      <c r="E45" s="203"/>
      <c r="F45" s="113">
        <f>'02 02 Pol'!AE46</f>
        <v>0</v>
      </c>
      <c r="G45" s="106">
        <f>'02 02 Pol'!AF46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93">
        <v>2</v>
      </c>
      <c r="B46" s="108" t="s">
        <v>65</v>
      </c>
      <c r="C46" s="204" t="s">
        <v>66</v>
      </c>
      <c r="D46" s="205"/>
      <c r="E46" s="205"/>
      <c r="F46" s="109">
        <f>'03 03 Pol'!AE29</f>
        <v>0</v>
      </c>
      <c r="G46" s="110">
        <f>'03 03 Pol'!AF29</f>
        <v>0</v>
      </c>
      <c r="H46" s="110">
        <f t="shared" si="1"/>
        <v>0</v>
      </c>
      <c r="I46" s="110">
        <f t="shared" si="2"/>
        <v>0</v>
      </c>
      <c r="J46" s="111" t="str">
        <f t="shared" si="3"/>
        <v/>
      </c>
    </row>
    <row r="47" spans="1:10" ht="25.5" customHeight="1" x14ac:dyDescent="0.2">
      <c r="A47" s="93">
        <v>3</v>
      </c>
      <c r="B47" s="112" t="s">
        <v>65</v>
      </c>
      <c r="C47" s="202" t="s">
        <v>66</v>
      </c>
      <c r="D47" s="203"/>
      <c r="E47" s="203"/>
      <c r="F47" s="113">
        <f>'03 03 Pol'!AE29</f>
        <v>0</v>
      </c>
      <c r="G47" s="106">
        <f>'03 03 Pol'!AF29</f>
        <v>0</v>
      </c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 x14ac:dyDescent="0.2">
      <c r="A48" s="93">
        <v>2</v>
      </c>
      <c r="B48" s="108" t="s">
        <v>67</v>
      </c>
      <c r="C48" s="204" t="s">
        <v>68</v>
      </c>
      <c r="D48" s="205"/>
      <c r="E48" s="205"/>
      <c r="F48" s="109">
        <f>'04 04 Pol'!AE29</f>
        <v>0</v>
      </c>
      <c r="G48" s="110">
        <f>'04 04 Pol'!AF29</f>
        <v>0</v>
      </c>
      <c r="H48" s="110">
        <f t="shared" si="1"/>
        <v>0</v>
      </c>
      <c r="I48" s="110">
        <f t="shared" si="2"/>
        <v>0</v>
      </c>
      <c r="J48" s="111" t="str">
        <f t="shared" si="3"/>
        <v/>
      </c>
    </row>
    <row r="49" spans="1:10" ht="25.5" customHeight="1" x14ac:dyDescent="0.2">
      <c r="A49" s="93">
        <v>3</v>
      </c>
      <c r="B49" s="112" t="s">
        <v>67</v>
      </c>
      <c r="C49" s="202" t="s">
        <v>68</v>
      </c>
      <c r="D49" s="203"/>
      <c r="E49" s="203"/>
      <c r="F49" s="113">
        <f>'04 04 Pol'!AE29</f>
        <v>0</v>
      </c>
      <c r="G49" s="106">
        <f>'04 04 Pol'!AF29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93">
        <v>2</v>
      </c>
      <c r="B50" s="108" t="s">
        <v>69</v>
      </c>
      <c r="C50" s="204" t="s">
        <v>70</v>
      </c>
      <c r="D50" s="205"/>
      <c r="E50" s="205"/>
      <c r="F50" s="109">
        <f>'05 05 Pol'!AE92</f>
        <v>0</v>
      </c>
      <c r="G50" s="110">
        <f>'05 05 Pol'!AF92</f>
        <v>0</v>
      </c>
      <c r="H50" s="110">
        <f t="shared" si="1"/>
        <v>0</v>
      </c>
      <c r="I50" s="110">
        <f t="shared" si="2"/>
        <v>0</v>
      </c>
      <c r="J50" s="111" t="str">
        <f t="shared" si="3"/>
        <v/>
      </c>
    </row>
    <row r="51" spans="1:10" ht="25.5" customHeight="1" x14ac:dyDescent="0.2">
      <c r="A51" s="93">
        <v>3</v>
      </c>
      <c r="B51" s="112" t="s">
        <v>69</v>
      </c>
      <c r="C51" s="202" t="s">
        <v>70</v>
      </c>
      <c r="D51" s="203"/>
      <c r="E51" s="203"/>
      <c r="F51" s="113">
        <f>'05 05 Pol'!AE92</f>
        <v>0</v>
      </c>
      <c r="G51" s="106">
        <f>'05 05 Pol'!AF92</f>
        <v>0</v>
      </c>
      <c r="H51" s="106">
        <f t="shared" si="1"/>
        <v>0</v>
      </c>
      <c r="I51" s="106">
        <f t="shared" si="2"/>
        <v>0</v>
      </c>
      <c r="J51" s="107" t="str">
        <f t="shared" si="3"/>
        <v/>
      </c>
    </row>
    <row r="52" spans="1:10" ht="25.5" customHeight="1" x14ac:dyDescent="0.2">
      <c r="A52" s="93"/>
      <c r="B52" s="206" t="s">
        <v>71</v>
      </c>
      <c r="C52" s="207"/>
      <c r="D52" s="207"/>
      <c r="E52" s="208"/>
      <c r="F52" s="114">
        <f>SUMIF(A39:A51,"=1",F39:F51)</f>
        <v>0</v>
      </c>
      <c r="G52" s="115">
        <f>SUMIF(A39:A51,"=1",G39:G51)</f>
        <v>0</v>
      </c>
      <c r="H52" s="115">
        <f>SUMIF(A39:A51,"=1",H39:H51)</f>
        <v>0</v>
      </c>
      <c r="I52" s="115">
        <f>SUMIF(A39:A51,"=1",I39:I51)</f>
        <v>0</v>
      </c>
      <c r="J52" s="116">
        <f>SUMIF(A39:A51,"=1",J39:J51)</f>
        <v>0</v>
      </c>
    </row>
    <row r="56" spans="1:10" ht="15.75" x14ac:dyDescent="0.25">
      <c r="B56" s="124" t="s">
        <v>73</v>
      </c>
    </row>
    <row r="58" spans="1:10" ht="25.5" customHeight="1" x14ac:dyDescent="0.2">
      <c r="A58" s="125"/>
      <c r="B58" s="128" t="s">
        <v>17</v>
      </c>
      <c r="C58" s="128" t="s">
        <v>5</v>
      </c>
      <c r="D58" s="129"/>
      <c r="E58" s="129"/>
      <c r="F58" s="130" t="s">
        <v>74</v>
      </c>
      <c r="G58" s="130"/>
      <c r="H58" s="130"/>
      <c r="I58" s="130" t="s">
        <v>29</v>
      </c>
      <c r="J58" s="130" t="s">
        <v>0</v>
      </c>
    </row>
    <row r="59" spans="1:10" ht="25.5" customHeight="1" x14ac:dyDescent="0.2">
      <c r="A59" s="126"/>
      <c r="B59" s="131" t="s">
        <v>75</v>
      </c>
      <c r="C59" s="200" t="s">
        <v>76</v>
      </c>
      <c r="D59" s="201"/>
      <c r="E59" s="201"/>
      <c r="F59" s="136" t="s">
        <v>24</v>
      </c>
      <c r="G59" s="137"/>
      <c r="H59" s="137"/>
      <c r="I59" s="137">
        <f>'02 02 Pol'!G8</f>
        <v>0</v>
      </c>
      <c r="J59" s="134" t="str">
        <f>IF(I113=0,"",I59/I113*100)</f>
        <v/>
      </c>
    </row>
    <row r="60" spans="1:10" ht="25.5" customHeight="1" x14ac:dyDescent="0.2">
      <c r="A60" s="126"/>
      <c r="B60" s="131" t="s">
        <v>77</v>
      </c>
      <c r="C60" s="200" t="s">
        <v>78</v>
      </c>
      <c r="D60" s="201"/>
      <c r="E60" s="201"/>
      <c r="F60" s="136" t="s">
        <v>24</v>
      </c>
      <c r="G60" s="137"/>
      <c r="H60" s="137"/>
      <c r="I60" s="137">
        <f>'01 01 Pol'!G8+'02 02 Pol'!G11</f>
        <v>0</v>
      </c>
      <c r="J60" s="134" t="str">
        <f>IF(I113=0,"",I60/I113*100)</f>
        <v/>
      </c>
    </row>
    <row r="61" spans="1:10" ht="25.5" customHeight="1" x14ac:dyDescent="0.2">
      <c r="A61" s="126"/>
      <c r="B61" s="131" t="s">
        <v>79</v>
      </c>
      <c r="C61" s="200" t="s">
        <v>80</v>
      </c>
      <c r="D61" s="201"/>
      <c r="E61" s="201"/>
      <c r="F61" s="136" t="s">
        <v>24</v>
      </c>
      <c r="G61" s="137"/>
      <c r="H61" s="137"/>
      <c r="I61" s="137">
        <f>'01 01 Pol'!G15+'05 05 Pol'!G8</f>
        <v>0</v>
      </c>
      <c r="J61" s="134" t="str">
        <f>IF(I113=0,"",I61/I113*100)</f>
        <v/>
      </c>
    </row>
    <row r="62" spans="1:10" ht="25.5" customHeight="1" x14ac:dyDescent="0.2">
      <c r="A62" s="126"/>
      <c r="B62" s="131" t="s">
        <v>81</v>
      </c>
      <c r="C62" s="200" t="s">
        <v>82</v>
      </c>
      <c r="D62" s="201"/>
      <c r="E62" s="201"/>
      <c r="F62" s="136" t="s">
        <v>24</v>
      </c>
      <c r="G62" s="137"/>
      <c r="H62" s="137"/>
      <c r="I62" s="137">
        <f>'02 02 Pol'!G21+'05 05 Pol'!G17</f>
        <v>0</v>
      </c>
      <c r="J62" s="134" t="str">
        <f>IF(I113=0,"",I62/I113*100)</f>
        <v/>
      </c>
    </row>
    <row r="63" spans="1:10" ht="25.5" customHeight="1" x14ac:dyDescent="0.2">
      <c r="A63" s="126"/>
      <c r="B63" s="131" t="s">
        <v>83</v>
      </c>
      <c r="C63" s="200" t="s">
        <v>84</v>
      </c>
      <c r="D63" s="201"/>
      <c r="E63" s="201"/>
      <c r="F63" s="136" t="s">
        <v>24</v>
      </c>
      <c r="G63" s="137"/>
      <c r="H63" s="137"/>
      <c r="I63" s="137">
        <f>'05 05 Pol'!G29</f>
        <v>0</v>
      </c>
      <c r="J63" s="134" t="str">
        <f>IF(I113=0,"",I63/I113*100)</f>
        <v/>
      </c>
    </row>
    <row r="64" spans="1:10" ht="25.5" customHeight="1" x14ac:dyDescent="0.2">
      <c r="A64" s="126"/>
      <c r="B64" s="131" t="s">
        <v>85</v>
      </c>
      <c r="C64" s="200" t="s">
        <v>86</v>
      </c>
      <c r="D64" s="201"/>
      <c r="E64" s="201"/>
      <c r="F64" s="136" t="s">
        <v>24</v>
      </c>
      <c r="G64" s="137"/>
      <c r="H64" s="137"/>
      <c r="I64" s="137">
        <f>'01 01 Pol'!G22+'02 02 Pol'!G30</f>
        <v>0</v>
      </c>
      <c r="J64" s="134" t="str">
        <f>IF(I113=0,"",I64/I113*100)</f>
        <v/>
      </c>
    </row>
    <row r="65" spans="1:10" ht="25.5" customHeight="1" x14ac:dyDescent="0.2">
      <c r="A65" s="126"/>
      <c r="B65" s="131" t="s">
        <v>87</v>
      </c>
      <c r="C65" s="200" t="s">
        <v>88</v>
      </c>
      <c r="D65" s="201"/>
      <c r="E65" s="201"/>
      <c r="F65" s="136" t="s">
        <v>24</v>
      </c>
      <c r="G65" s="137"/>
      <c r="H65" s="137"/>
      <c r="I65" s="137">
        <f>'01 01 Pol'!G26</f>
        <v>0</v>
      </c>
      <c r="J65" s="134" t="str">
        <f>IF(I113=0,"",I65/I113*100)</f>
        <v/>
      </c>
    </row>
    <row r="66" spans="1:10" ht="25.5" customHeight="1" x14ac:dyDescent="0.2">
      <c r="A66" s="126"/>
      <c r="B66" s="131" t="s">
        <v>89</v>
      </c>
      <c r="C66" s="200" t="s">
        <v>90</v>
      </c>
      <c r="D66" s="201"/>
      <c r="E66" s="201"/>
      <c r="F66" s="136" t="s">
        <v>24</v>
      </c>
      <c r="G66" s="137"/>
      <c r="H66" s="137"/>
      <c r="I66" s="137">
        <f>'01 01 Pol'!G37</f>
        <v>0</v>
      </c>
      <c r="J66" s="134" t="str">
        <f>IF(I113=0,"",I66/I113*100)</f>
        <v/>
      </c>
    </row>
    <row r="67" spans="1:10" ht="25.5" customHeight="1" x14ac:dyDescent="0.2">
      <c r="A67" s="126"/>
      <c r="B67" s="131" t="s">
        <v>91</v>
      </c>
      <c r="C67" s="200" t="s">
        <v>92</v>
      </c>
      <c r="D67" s="201"/>
      <c r="E67" s="201"/>
      <c r="F67" s="136" t="s">
        <v>24</v>
      </c>
      <c r="G67" s="137"/>
      <c r="H67" s="137"/>
      <c r="I67" s="137">
        <f>'01 01 Pol'!G77</f>
        <v>0</v>
      </c>
      <c r="J67" s="134" t="str">
        <f>IF(I113=0,"",I67/I113*100)</f>
        <v/>
      </c>
    </row>
    <row r="68" spans="1:10" ht="25.5" customHeight="1" x14ac:dyDescent="0.2">
      <c r="A68" s="126"/>
      <c r="B68" s="131" t="s">
        <v>93</v>
      </c>
      <c r="C68" s="200" t="s">
        <v>94</v>
      </c>
      <c r="D68" s="201"/>
      <c r="E68" s="201"/>
      <c r="F68" s="136" t="s">
        <v>24</v>
      </c>
      <c r="G68" s="137"/>
      <c r="H68" s="137"/>
      <c r="I68" s="137">
        <f>'01 01 Pol'!G94</f>
        <v>0</v>
      </c>
      <c r="J68" s="134" t="str">
        <f>IF(I113=0,"",I68/I113*100)</f>
        <v/>
      </c>
    </row>
    <row r="69" spans="1:10" ht="25.5" customHeight="1" x14ac:dyDescent="0.2">
      <c r="A69" s="126"/>
      <c r="B69" s="131" t="s">
        <v>95</v>
      </c>
      <c r="C69" s="200" t="s">
        <v>96</v>
      </c>
      <c r="D69" s="201"/>
      <c r="E69" s="201"/>
      <c r="F69" s="136" t="s">
        <v>24</v>
      </c>
      <c r="G69" s="137"/>
      <c r="H69" s="137"/>
      <c r="I69" s="137">
        <f>'01 01 Pol'!G141</f>
        <v>0</v>
      </c>
      <c r="J69" s="134" t="str">
        <f>IF(I113=0,"",I69/I113*100)</f>
        <v/>
      </c>
    </row>
    <row r="70" spans="1:10" ht="25.5" customHeight="1" x14ac:dyDescent="0.2">
      <c r="A70" s="126"/>
      <c r="B70" s="131" t="s">
        <v>97</v>
      </c>
      <c r="C70" s="200" t="s">
        <v>98</v>
      </c>
      <c r="D70" s="201"/>
      <c r="E70" s="201"/>
      <c r="F70" s="136" t="s">
        <v>24</v>
      </c>
      <c r="G70" s="137"/>
      <c r="H70" s="137"/>
      <c r="I70" s="137">
        <f>'01 01 Pol'!G162</f>
        <v>0</v>
      </c>
      <c r="J70" s="134" t="str">
        <f>IF(I113=0,"",I70/I113*100)</f>
        <v/>
      </c>
    </row>
    <row r="71" spans="1:10" ht="25.5" customHeight="1" x14ac:dyDescent="0.2">
      <c r="A71" s="126"/>
      <c r="B71" s="131" t="s">
        <v>99</v>
      </c>
      <c r="C71" s="200" t="s">
        <v>100</v>
      </c>
      <c r="D71" s="201"/>
      <c r="E71" s="201"/>
      <c r="F71" s="136" t="s">
        <v>24</v>
      </c>
      <c r="G71" s="137"/>
      <c r="H71" s="137"/>
      <c r="I71" s="137">
        <f>'05 05 Pol'!G44</f>
        <v>0</v>
      </c>
      <c r="J71" s="134" t="str">
        <f>IF(I113=0,"",I71/I113*100)</f>
        <v/>
      </c>
    </row>
    <row r="72" spans="1:10" ht="25.5" customHeight="1" x14ac:dyDescent="0.2">
      <c r="A72" s="126"/>
      <c r="B72" s="131" t="s">
        <v>101</v>
      </c>
      <c r="C72" s="200" t="s">
        <v>102</v>
      </c>
      <c r="D72" s="201"/>
      <c r="E72" s="201"/>
      <c r="F72" s="136" t="s">
        <v>24</v>
      </c>
      <c r="G72" s="137"/>
      <c r="H72" s="137"/>
      <c r="I72" s="137">
        <f>'02 02 Pol'!G34</f>
        <v>0</v>
      </c>
      <c r="J72" s="134" t="str">
        <f>IF(I113=0,"",I72/I113*100)</f>
        <v/>
      </c>
    </row>
    <row r="73" spans="1:10" ht="25.5" customHeight="1" x14ac:dyDescent="0.2">
      <c r="A73" s="126"/>
      <c r="B73" s="131" t="s">
        <v>103</v>
      </c>
      <c r="C73" s="200" t="s">
        <v>104</v>
      </c>
      <c r="D73" s="201"/>
      <c r="E73" s="201"/>
      <c r="F73" s="136" t="s">
        <v>24</v>
      </c>
      <c r="G73" s="137"/>
      <c r="H73" s="137"/>
      <c r="I73" s="137">
        <f>'03 03 Pol'!G8</f>
        <v>0</v>
      </c>
      <c r="J73" s="134" t="str">
        <f>IF(I113=0,"",I73/I113*100)</f>
        <v/>
      </c>
    </row>
    <row r="74" spans="1:10" ht="25.5" customHeight="1" x14ac:dyDescent="0.2">
      <c r="A74" s="126"/>
      <c r="B74" s="131" t="s">
        <v>105</v>
      </c>
      <c r="C74" s="200" t="s">
        <v>106</v>
      </c>
      <c r="D74" s="201"/>
      <c r="E74" s="201"/>
      <c r="F74" s="136" t="s">
        <v>24</v>
      </c>
      <c r="G74" s="137"/>
      <c r="H74" s="137"/>
      <c r="I74" s="137">
        <f>'01 01 Pol'!G166</f>
        <v>0</v>
      </c>
      <c r="J74" s="134" t="str">
        <f>IF(I113=0,"",I74/I113*100)</f>
        <v/>
      </c>
    </row>
    <row r="75" spans="1:10" ht="25.5" customHeight="1" x14ac:dyDescent="0.2">
      <c r="A75" s="126"/>
      <c r="B75" s="131" t="s">
        <v>107</v>
      </c>
      <c r="C75" s="200" t="s">
        <v>108</v>
      </c>
      <c r="D75" s="201"/>
      <c r="E75" s="201"/>
      <c r="F75" s="136" t="s">
        <v>24</v>
      </c>
      <c r="G75" s="137"/>
      <c r="H75" s="137"/>
      <c r="I75" s="137">
        <f>'01 01 Pol'!G230</f>
        <v>0</v>
      </c>
      <c r="J75" s="134" t="str">
        <f>IF(I113=0,"",I75/I113*100)</f>
        <v/>
      </c>
    </row>
    <row r="76" spans="1:10" ht="25.5" customHeight="1" x14ac:dyDescent="0.2">
      <c r="A76" s="126"/>
      <c r="B76" s="131" t="s">
        <v>109</v>
      </c>
      <c r="C76" s="200" t="s">
        <v>110</v>
      </c>
      <c r="D76" s="201"/>
      <c r="E76" s="201"/>
      <c r="F76" s="136" t="s">
        <v>24</v>
      </c>
      <c r="G76" s="137"/>
      <c r="H76" s="137"/>
      <c r="I76" s="137">
        <f>'01 01 Pol'!G275</f>
        <v>0</v>
      </c>
      <c r="J76" s="134" t="str">
        <f>IF(I113=0,"",I76/I113*100)</f>
        <v/>
      </c>
    </row>
    <row r="77" spans="1:10" ht="25.5" customHeight="1" x14ac:dyDescent="0.2">
      <c r="A77" s="126"/>
      <c r="B77" s="131" t="s">
        <v>111</v>
      </c>
      <c r="C77" s="200" t="s">
        <v>112</v>
      </c>
      <c r="D77" s="201"/>
      <c r="E77" s="201"/>
      <c r="F77" s="136" t="s">
        <v>24</v>
      </c>
      <c r="G77" s="137"/>
      <c r="H77" s="137"/>
      <c r="I77" s="137">
        <f>'01 01 Pol'!G340</f>
        <v>0</v>
      </c>
      <c r="J77" s="134" t="str">
        <f>IF(I113=0,"",I77/I113*100)</f>
        <v/>
      </c>
    </row>
    <row r="78" spans="1:10" ht="25.5" customHeight="1" x14ac:dyDescent="0.2">
      <c r="A78" s="126"/>
      <c r="B78" s="131" t="s">
        <v>113</v>
      </c>
      <c r="C78" s="200" t="s">
        <v>114</v>
      </c>
      <c r="D78" s="201"/>
      <c r="E78" s="201"/>
      <c r="F78" s="136" t="s">
        <v>24</v>
      </c>
      <c r="G78" s="137"/>
      <c r="H78" s="137"/>
      <c r="I78" s="137">
        <f>'03 03 Pol'!G15</f>
        <v>0</v>
      </c>
      <c r="J78" s="134" t="str">
        <f>IF(I113=0,"",I78/I113*100)</f>
        <v/>
      </c>
    </row>
    <row r="79" spans="1:10" ht="25.5" customHeight="1" x14ac:dyDescent="0.2">
      <c r="A79" s="126"/>
      <c r="B79" s="131" t="s">
        <v>115</v>
      </c>
      <c r="C79" s="200" t="s">
        <v>116</v>
      </c>
      <c r="D79" s="201"/>
      <c r="E79" s="201"/>
      <c r="F79" s="136" t="s">
        <v>24</v>
      </c>
      <c r="G79" s="137"/>
      <c r="H79" s="137"/>
      <c r="I79" s="137">
        <f>'01 01 Pol'!G362+'03 03 Pol'!G19</f>
        <v>0</v>
      </c>
      <c r="J79" s="134" t="str">
        <f>IF(I113=0,"",I79/I113*100)</f>
        <v/>
      </c>
    </row>
    <row r="80" spans="1:10" ht="25.5" customHeight="1" x14ac:dyDescent="0.2">
      <c r="A80" s="126"/>
      <c r="B80" s="131" t="s">
        <v>117</v>
      </c>
      <c r="C80" s="200" t="s">
        <v>118</v>
      </c>
      <c r="D80" s="201"/>
      <c r="E80" s="201"/>
      <c r="F80" s="136" t="s">
        <v>24</v>
      </c>
      <c r="G80" s="137"/>
      <c r="H80" s="137"/>
      <c r="I80" s="137">
        <f>'01 01 Pol'!G366</f>
        <v>0</v>
      </c>
      <c r="J80" s="134" t="str">
        <f>IF(I113=0,"",I80/I113*100)</f>
        <v/>
      </c>
    </row>
    <row r="81" spans="1:10" ht="25.5" customHeight="1" x14ac:dyDescent="0.2">
      <c r="A81" s="126"/>
      <c r="B81" s="131" t="s">
        <v>119</v>
      </c>
      <c r="C81" s="200" t="s">
        <v>120</v>
      </c>
      <c r="D81" s="201"/>
      <c r="E81" s="201"/>
      <c r="F81" s="136" t="s">
        <v>24</v>
      </c>
      <c r="G81" s="137"/>
      <c r="H81" s="137"/>
      <c r="I81" s="137">
        <f>'01 01 Pol'!G406</f>
        <v>0</v>
      </c>
      <c r="J81" s="134" t="str">
        <f>IF(I113=0,"",I81/I113*100)</f>
        <v/>
      </c>
    </row>
    <row r="82" spans="1:10" ht="25.5" customHeight="1" x14ac:dyDescent="0.2">
      <c r="A82" s="126"/>
      <c r="B82" s="131" t="s">
        <v>121</v>
      </c>
      <c r="C82" s="200" t="s">
        <v>122</v>
      </c>
      <c r="D82" s="201"/>
      <c r="E82" s="201"/>
      <c r="F82" s="136" t="s">
        <v>24</v>
      </c>
      <c r="G82" s="137"/>
      <c r="H82" s="137"/>
      <c r="I82" s="137">
        <f>'01 01 Pol'!G422+'04 04 Pol'!G8+'05 05 Pol'!G49</f>
        <v>0</v>
      </c>
      <c r="J82" s="134" t="str">
        <f>IF(I113=0,"",I82/I113*100)</f>
        <v/>
      </c>
    </row>
    <row r="83" spans="1:10" ht="25.5" customHeight="1" x14ac:dyDescent="0.2">
      <c r="A83" s="126"/>
      <c r="B83" s="131" t="s">
        <v>123</v>
      </c>
      <c r="C83" s="200" t="s">
        <v>124</v>
      </c>
      <c r="D83" s="201"/>
      <c r="E83" s="201"/>
      <c r="F83" s="136" t="s">
        <v>24</v>
      </c>
      <c r="G83" s="137"/>
      <c r="H83" s="137"/>
      <c r="I83" s="137">
        <f>'01 01 Pol'!G458</f>
        <v>0</v>
      </c>
      <c r="J83" s="134" t="str">
        <f>IF(I113=0,"",I83/I113*100)</f>
        <v/>
      </c>
    </row>
    <row r="84" spans="1:10" ht="25.5" customHeight="1" x14ac:dyDescent="0.2">
      <c r="A84" s="126"/>
      <c r="B84" s="131" t="s">
        <v>125</v>
      </c>
      <c r="C84" s="200" t="s">
        <v>126</v>
      </c>
      <c r="D84" s="201"/>
      <c r="E84" s="201"/>
      <c r="F84" s="136" t="s">
        <v>24</v>
      </c>
      <c r="G84" s="137"/>
      <c r="H84" s="137"/>
      <c r="I84" s="137">
        <f>'01 01 Pol'!G489+'02 02 Pol'!G37+'03 03 Pol'!G25+'04 04 Pol'!G18+'05 05 Pol'!G53</f>
        <v>0</v>
      </c>
      <c r="J84" s="134" t="str">
        <f>IF(I113=0,"",I84/I113*100)</f>
        <v/>
      </c>
    </row>
    <row r="85" spans="1:10" ht="25.5" customHeight="1" x14ac:dyDescent="0.2">
      <c r="A85" s="126"/>
      <c r="B85" s="131" t="s">
        <v>127</v>
      </c>
      <c r="C85" s="200" t="s">
        <v>128</v>
      </c>
      <c r="D85" s="201"/>
      <c r="E85" s="201"/>
      <c r="F85" s="136" t="s">
        <v>25</v>
      </c>
      <c r="G85" s="137"/>
      <c r="H85" s="137"/>
      <c r="I85" s="137">
        <f>'01 01 Pol'!G492</f>
        <v>0</v>
      </c>
      <c r="J85" s="134" t="str">
        <f>IF(I113=0,"",I85/I113*100)</f>
        <v/>
      </c>
    </row>
    <row r="86" spans="1:10" ht="25.5" customHeight="1" x14ac:dyDescent="0.2">
      <c r="A86" s="126"/>
      <c r="B86" s="131" t="s">
        <v>129</v>
      </c>
      <c r="C86" s="200" t="s">
        <v>130</v>
      </c>
      <c r="D86" s="201"/>
      <c r="E86" s="201"/>
      <c r="F86" s="136" t="s">
        <v>25</v>
      </c>
      <c r="G86" s="137"/>
      <c r="H86" s="137"/>
      <c r="I86" s="137">
        <f>'01 01 Pol'!G521</f>
        <v>0</v>
      </c>
      <c r="J86" s="134" t="str">
        <f>IF(I113=0,"",I86/I113*100)</f>
        <v/>
      </c>
    </row>
    <row r="87" spans="1:10" ht="25.5" customHeight="1" x14ac:dyDescent="0.2">
      <c r="A87" s="126"/>
      <c r="B87" s="131" t="s">
        <v>131</v>
      </c>
      <c r="C87" s="200" t="s">
        <v>132</v>
      </c>
      <c r="D87" s="201"/>
      <c r="E87" s="201"/>
      <c r="F87" s="136" t="s">
        <v>25</v>
      </c>
      <c r="G87" s="137"/>
      <c r="H87" s="137"/>
      <c r="I87" s="137">
        <f>'01 01 Pol'!G595</f>
        <v>0</v>
      </c>
      <c r="J87" s="134" t="str">
        <f>IF(I113=0,"",I87/I113*100)</f>
        <v/>
      </c>
    </row>
    <row r="88" spans="1:10" ht="25.5" customHeight="1" x14ac:dyDescent="0.2">
      <c r="A88" s="126"/>
      <c r="B88" s="131" t="s">
        <v>133</v>
      </c>
      <c r="C88" s="200" t="s">
        <v>134</v>
      </c>
      <c r="D88" s="201"/>
      <c r="E88" s="201"/>
      <c r="F88" s="136" t="s">
        <v>25</v>
      </c>
      <c r="G88" s="137"/>
      <c r="H88" s="137"/>
      <c r="I88" s="137">
        <f>'01 01 Pol'!G598</f>
        <v>0</v>
      </c>
      <c r="J88" s="134" t="str">
        <f>IF(I113=0,"",I88/I113*100)</f>
        <v/>
      </c>
    </row>
    <row r="89" spans="1:10" ht="25.5" customHeight="1" x14ac:dyDescent="0.2">
      <c r="A89" s="126"/>
      <c r="B89" s="131" t="s">
        <v>135</v>
      </c>
      <c r="C89" s="200" t="s">
        <v>136</v>
      </c>
      <c r="D89" s="201"/>
      <c r="E89" s="201"/>
      <c r="F89" s="136" t="s">
        <v>25</v>
      </c>
      <c r="G89" s="137"/>
      <c r="H89" s="137"/>
      <c r="I89" s="137">
        <f>'01 01 Pol'!G600+'05 05 Pol'!G56</f>
        <v>0</v>
      </c>
      <c r="J89" s="134" t="str">
        <f>IF(I113=0,"",I89/I113*100)</f>
        <v/>
      </c>
    </row>
    <row r="90" spans="1:10" ht="25.5" customHeight="1" x14ac:dyDescent="0.2">
      <c r="A90" s="126"/>
      <c r="B90" s="131" t="s">
        <v>137</v>
      </c>
      <c r="C90" s="200" t="s">
        <v>138</v>
      </c>
      <c r="D90" s="201"/>
      <c r="E90" s="201"/>
      <c r="F90" s="136" t="s">
        <v>25</v>
      </c>
      <c r="G90" s="137"/>
      <c r="H90" s="137"/>
      <c r="I90" s="137">
        <f>'01 01 Pol'!G602</f>
        <v>0</v>
      </c>
      <c r="J90" s="134" t="str">
        <f>IF(I113=0,"",I90/I113*100)</f>
        <v/>
      </c>
    </row>
    <row r="91" spans="1:10" ht="25.5" customHeight="1" x14ac:dyDescent="0.2">
      <c r="A91" s="126"/>
      <c r="B91" s="131" t="s">
        <v>139</v>
      </c>
      <c r="C91" s="200" t="s">
        <v>140</v>
      </c>
      <c r="D91" s="201"/>
      <c r="E91" s="201"/>
      <c r="F91" s="136" t="s">
        <v>25</v>
      </c>
      <c r="G91" s="137"/>
      <c r="H91" s="137"/>
      <c r="I91" s="137">
        <f>'01 01 Pol'!G615</f>
        <v>0</v>
      </c>
      <c r="J91" s="134" t="str">
        <f>IF(I113=0,"",I91/I113*100)</f>
        <v/>
      </c>
    </row>
    <row r="92" spans="1:10" ht="25.5" customHeight="1" x14ac:dyDescent="0.2">
      <c r="A92" s="126"/>
      <c r="B92" s="131" t="s">
        <v>141</v>
      </c>
      <c r="C92" s="200" t="s">
        <v>142</v>
      </c>
      <c r="D92" s="201"/>
      <c r="E92" s="201"/>
      <c r="F92" s="136" t="s">
        <v>25</v>
      </c>
      <c r="G92" s="137"/>
      <c r="H92" s="137"/>
      <c r="I92" s="137">
        <f>'01 01 Pol'!G626</f>
        <v>0</v>
      </c>
      <c r="J92" s="134" t="str">
        <f>IF(I113=0,"",I92/I113*100)</f>
        <v/>
      </c>
    </row>
    <row r="93" spans="1:10" ht="25.5" customHeight="1" x14ac:dyDescent="0.2">
      <c r="A93" s="126"/>
      <c r="B93" s="131" t="s">
        <v>143</v>
      </c>
      <c r="C93" s="200" t="s">
        <v>144</v>
      </c>
      <c r="D93" s="201"/>
      <c r="E93" s="201"/>
      <c r="F93" s="136" t="s">
        <v>25</v>
      </c>
      <c r="G93" s="137"/>
      <c r="H93" s="137"/>
      <c r="I93" s="137">
        <f>'01 01 Pol'!G628</f>
        <v>0</v>
      </c>
      <c r="J93" s="134" t="str">
        <f>IF(I113=0,"",I93/I113*100)</f>
        <v/>
      </c>
    </row>
    <row r="94" spans="1:10" ht="25.5" customHeight="1" x14ac:dyDescent="0.2">
      <c r="A94" s="126"/>
      <c r="B94" s="131" t="s">
        <v>145</v>
      </c>
      <c r="C94" s="200" t="s">
        <v>146</v>
      </c>
      <c r="D94" s="201"/>
      <c r="E94" s="201"/>
      <c r="F94" s="136" t="s">
        <v>25</v>
      </c>
      <c r="G94" s="137"/>
      <c r="H94" s="137"/>
      <c r="I94" s="137">
        <f>'01 01 Pol'!G633</f>
        <v>0</v>
      </c>
      <c r="J94" s="134" t="str">
        <f>IF(I113=0,"",I94/I113*100)</f>
        <v/>
      </c>
    </row>
    <row r="95" spans="1:10" ht="25.5" customHeight="1" x14ac:dyDescent="0.2">
      <c r="A95" s="126"/>
      <c r="B95" s="131" t="s">
        <v>147</v>
      </c>
      <c r="C95" s="200" t="s">
        <v>148</v>
      </c>
      <c r="D95" s="201"/>
      <c r="E95" s="201"/>
      <c r="F95" s="136" t="s">
        <v>25</v>
      </c>
      <c r="G95" s="137"/>
      <c r="H95" s="137"/>
      <c r="I95" s="137">
        <f>'01 01 Pol'!G658</f>
        <v>0</v>
      </c>
      <c r="J95" s="134" t="str">
        <f>IF(I113=0,"",I95/I113*100)</f>
        <v/>
      </c>
    </row>
    <row r="96" spans="1:10" ht="25.5" customHeight="1" x14ac:dyDescent="0.2">
      <c r="A96" s="126"/>
      <c r="B96" s="131" t="s">
        <v>149</v>
      </c>
      <c r="C96" s="200" t="s">
        <v>150</v>
      </c>
      <c r="D96" s="201"/>
      <c r="E96" s="201"/>
      <c r="F96" s="136" t="s">
        <v>25</v>
      </c>
      <c r="G96" s="137"/>
      <c r="H96" s="137"/>
      <c r="I96" s="137">
        <f>'01 01 Pol'!G661</f>
        <v>0</v>
      </c>
      <c r="J96" s="134" t="str">
        <f>IF(I113=0,"",I96/I113*100)</f>
        <v/>
      </c>
    </row>
    <row r="97" spans="1:10" ht="25.5" customHeight="1" x14ac:dyDescent="0.2">
      <c r="A97" s="126"/>
      <c r="B97" s="131" t="s">
        <v>151</v>
      </c>
      <c r="C97" s="200" t="s">
        <v>152</v>
      </c>
      <c r="D97" s="201"/>
      <c r="E97" s="201"/>
      <c r="F97" s="136" t="s">
        <v>25</v>
      </c>
      <c r="G97" s="137"/>
      <c r="H97" s="137"/>
      <c r="I97" s="137">
        <f>'01 01 Pol'!G711</f>
        <v>0</v>
      </c>
      <c r="J97" s="134" t="str">
        <f>IF(I113=0,"",I97/I113*100)</f>
        <v/>
      </c>
    </row>
    <row r="98" spans="1:10" ht="25.5" customHeight="1" x14ac:dyDescent="0.2">
      <c r="A98" s="126"/>
      <c r="B98" s="131" t="s">
        <v>153</v>
      </c>
      <c r="C98" s="200" t="s">
        <v>154</v>
      </c>
      <c r="D98" s="201"/>
      <c r="E98" s="201"/>
      <c r="F98" s="136" t="s">
        <v>25</v>
      </c>
      <c r="G98" s="137"/>
      <c r="H98" s="137"/>
      <c r="I98" s="137">
        <f>'01 01 Pol'!G720</f>
        <v>0</v>
      </c>
      <c r="J98" s="134" t="str">
        <f>IF(I113=0,"",I98/I113*100)</f>
        <v/>
      </c>
    </row>
    <row r="99" spans="1:10" ht="25.5" customHeight="1" x14ac:dyDescent="0.2">
      <c r="A99" s="126"/>
      <c r="B99" s="131" t="s">
        <v>155</v>
      </c>
      <c r="C99" s="200" t="s">
        <v>156</v>
      </c>
      <c r="D99" s="201"/>
      <c r="E99" s="201"/>
      <c r="F99" s="136" t="s">
        <v>25</v>
      </c>
      <c r="G99" s="137"/>
      <c r="H99" s="137"/>
      <c r="I99" s="137">
        <f>'01 01 Pol'!G802</f>
        <v>0</v>
      </c>
      <c r="J99" s="134" t="str">
        <f>IF(I113=0,"",I99/I113*100)</f>
        <v/>
      </c>
    </row>
    <row r="100" spans="1:10" ht="25.5" customHeight="1" x14ac:dyDescent="0.2">
      <c r="A100" s="126"/>
      <c r="B100" s="131" t="s">
        <v>157</v>
      </c>
      <c r="C100" s="200" t="s">
        <v>158</v>
      </c>
      <c r="D100" s="201"/>
      <c r="E100" s="201"/>
      <c r="F100" s="136" t="s">
        <v>25</v>
      </c>
      <c r="G100" s="137"/>
      <c r="H100" s="137"/>
      <c r="I100" s="137">
        <f>'01 01 Pol'!G827</f>
        <v>0</v>
      </c>
      <c r="J100" s="134" t="str">
        <f>IF(I113=0,"",I100/I113*100)</f>
        <v/>
      </c>
    </row>
    <row r="101" spans="1:10" ht="25.5" customHeight="1" x14ac:dyDescent="0.2">
      <c r="A101" s="126"/>
      <c r="B101" s="131" t="s">
        <v>159</v>
      </c>
      <c r="C101" s="200" t="s">
        <v>160</v>
      </c>
      <c r="D101" s="201"/>
      <c r="E101" s="201"/>
      <c r="F101" s="136" t="s">
        <v>25</v>
      </c>
      <c r="G101" s="137"/>
      <c r="H101" s="137"/>
      <c r="I101" s="137">
        <f>'01 01 Pol'!G884</f>
        <v>0</v>
      </c>
      <c r="J101" s="134" t="str">
        <f>IF(I113=0,"",I101/I113*100)</f>
        <v/>
      </c>
    </row>
    <row r="102" spans="1:10" ht="25.5" customHeight="1" x14ac:dyDescent="0.2">
      <c r="A102" s="126"/>
      <c r="B102" s="131" t="s">
        <v>161</v>
      </c>
      <c r="C102" s="200" t="s">
        <v>162</v>
      </c>
      <c r="D102" s="201"/>
      <c r="E102" s="201"/>
      <c r="F102" s="136" t="s">
        <v>25</v>
      </c>
      <c r="G102" s="137"/>
      <c r="H102" s="137"/>
      <c r="I102" s="137">
        <f>'01 01 Pol'!G934</f>
        <v>0</v>
      </c>
      <c r="J102" s="134" t="str">
        <f>IF(I113=0,"",I102/I113*100)</f>
        <v/>
      </c>
    </row>
    <row r="103" spans="1:10" ht="25.5" customHeight="1" x14ac:dyDescent="0.2">
      <c r="A103" s="126"/>
      <c r="B103" s="131" t="s">
        <v>163</v>
      </c>
      <c r="C103" s="200" t="s">
        <v>164</v>
      </c>
      <c r="D103" s="201"/>
      <c r="E103" s="201"/>
      <c r="F103" s="136" t="s">
        <v>25</v>
      </c>
      <c r="G103" s="137"/>
      <c r="H103" s="137"/>
      <c r="I103" s="137">
        <f>'01 01 Pol'!G976</f>
        <v>0</v>
      </c>
      <c r="J103" s="134" t="str">
        <f>IF(I113=0,"",I103/I113*100)</f>
        <v/>
      </c>
    </row>
    <row r="104" spans="1:10" ht="25.5" customHeight="1" x14ac:dyDescent="0.2">
      <c r="A104" s="126"/>
      <c r="B104" s="131" t="s">
        <v>165</v>
      </c>
      <c r="C104" s="200" t="s">
        <v>166</v>
      </c>
      <c r="D104" s="201"/>
      <c r="E104" s="201"/>
      <c r="F104" s="136" t="s">
        <v>25</v>
      </c>
      <c r="G104" s="137"/>
      <c r="H104" s="137"/>
      <c r="I104" s="137">
        <f>'01 01 Pol'!G992</f>
        <v>0</v>
      </c>
      <c r="J104" s="134" t="str">
        <f>IF(I113=0,"",I104/I113*100)</f>
        <v/>
      </c>
    </row>
    <row r="105" spans="1:10" ht="25.5" customHeight="1" x14ac:dyDescent="0.2">
      <c r="A105" s="126"/>
      <c r="B105" s="131" t="s">
        <v>167</v>
      </c>
      <c r="C105" s="200" t="s">
        <v>168</v>
      </c>
      <c r="D105" s="201"/>
      <c r="E105" s="201"/>
      <c r="F105" s="136" t="s">
        <v>25</v>
      </c>
      <c r="G105" s="137"/>
      <c r="H105" s="137"/>
      <c r="I105" s="137">
        <f>'01 01 Pol'!G1012</f>
        <v>0</v>
      </c>
      <c r="J105" s="134" t="str">
        <f>IF(I113=0,"",I105/I113*100)</f>
        <v/>
      </c>
    </row>
    <row r="106" spans="1:10" ht="25.5" customHeight="1" x14ac:dyDescent="0.2">
      <c r="A106" s="126"/>
      <c r="B106" s="131" t="s">
        <v>169</v>
      </c>
      <c r="C106" s="200" t="s">
        <v>170</v>
      </c>
      <c r="D106" s="201"/>
      <c r="E106" s="201"/>
      <c r="F106" s="136" t="s">
        <v>26</v>
      </c>
      <c r="G106" s="137"/>
      <c r="H106" s="137"/>
      <c r="I106" s="137">
        <f>'01 01 Pol'!G1018+'05 05 Pol'!G62</f>
        <v>0</v>
      </c>
      <c r="J106" s="134" t="str">
        <f>IF(I113=0,"",I106/I113*100)</f>
        <v/>
      </c>
    </row>
    <row r="107" spans="1:10" ht="25.5" customHeight="1" x14ac:dyDescent="0.2">
      <c r="A107" s="126"/>
      <c r="B107" s="131" t="s">
        <v>171</v>
      </c>
      <c r="C107" s="200" t="s">
        <v>172</v>
      </c>
      <c r="D107" s="201"/>
      <c r="E107" s="201"/>
      <c r="F107" s="136" t="s">
        <v>26</v>
      </c>
      <c r="G107" s="137"/>
      <c r="H107" s="137"/>
      <c r="I107" s="137">
        <f>'01 01 Pol'!G1022</f>
        <v>0</v>
      </c>
      <c r="J107" s="134" t="str">
        <f>IF(I113=0,"",I107/I113*100)</f>
        <v/>
      </c>
    </row>
    <row r="108" spans="1:10" ht="25.5" customHeight="1" x14ac:dyDescent="0.2">
      <c r="A108" s="126"/>
      <c r="B108" s="131" t="s">
        <v>173</v>
      </c>
      <c r="C108" s="200" t="s">
        <v>174</v>
      </c>
      <c r="D108" s="201"/>
      <c r="E108" s="201"/>
      <c r="F108" s="136" t="s">
        <v>26</v>
      </c>
      <c r="G108" s="137"/>
      <c r="H108" s="137"/>
      <c r="I108" s="137">
        <f>'05 05 Pol'!G66</f>
        <v>0</v>
      </c>
      <c r="J108" s="134" t="str">
        <f>IF(I113=0,"",I108/I113*100)</f>
        <v/>
      </c>
    </row>
    <row r="109" spans="1:10" ht="25.5" customHeight="1" x14ac:dyDescent="0.2">
      <c r="A109" s="126"/>
      <c r="B109" s="131" t="s">
        <v>175</v>
      </c>
      <c r="C109" s="200" t="s">
        <v>176</v>
      </c>
      <c r="D109" s="201"/>
      <c r="E109" s="201"/>
      <c r="F109" s="136" t="s">
        <v>26</v>
      </c>
      <c r="G109" s="137"/>
      <c r="H109" s="137"/>
      <c r="I109" s="137">
        <f>'05 05 Pol'!G80</f>
        <v>0</v>
      </c>
      <c r="J109" s="134" t="str">
        <f>IF(I113=0,"",I109/I113*100)</f>
        <v/>
      </c>
    </row>
    <row r="110" spans="1:10" ht="25.5" customHeight="1" x14ac:dyDescent="0.2">
      <c r="A110" s="126"/>
      <c r="B110" s="131" t="s">
        <v>177</v>
      </c>
      <c r="C110" s="200" t="s">
        <v>178</v>
      </c>
      <c r="D110" s="201"/>
      <c r="E110" s="201"/>
      <c r="F110" s="136" t="s">
        <v>179</v>
      </c>
      <c r="G110" s="137"/>
      <c r="H110" s="137"/>
      <c r="I110" s="137">
        <f>'01 01 Pol'!G1024+'02 02 Pol'!G40+'04 04 Pol'!G21+'05 05 Pol'!G84</f>
        <v>0</v>
      </c>
      <c r="J110" s="134" t="str">
        <f>IF(I113=0,"",I110/I113*100)</f>
        <v/>
      </c>
    </row>
    <row r="111" spans="1:10" ht="25.5" customHeight="1" x14ac:dyDescent="0.2">
      <c r="A111" s="126"/>
      <c r="B111" s="131" t="s">
        <v>180</v>
      </c>
      <c r="C111" s="200" t="s">
        <v>27</v>
      </c>
      <c r="D111" s="201"/>
      <c r="E111" s="201"/>
      <c r="F111" s="136" t="s">
        <v>180</v>
      </c>
      <c r="G111" s="137"/>
      <c r="H111" s="137"/>
      <c r="I111" s="137">
        <f>'00 00 Naklady'!G8</f>
        <v>0</v>
      </c>
      <c r="J111" s="134" t="str">
        <f>IF(I113=0,"",I111/I113*100)</f>
        <v/>
      </c>
    </row>
    <row r="112" spans="1:10" ht="25.5" customHeight="1" x14ac:dyDescent="0.2">
      <c r="A112" s="126"/>
      <c r="B112" s="131" t="s">
        <v>181</v>
      </c>
      <c r="C112" s="200" t="s">
        <v>28</v>
      </c>
      <c r="D112" s="201"/>
      <c r="E112" s="201"/>
      <c r="F112" s="136" t="s">
        <v>181</v>
      </c>
      <c r="G112" s="137"/>
      <c r="H112" s="137"/>
      <c r="I112" s="137">
        <f>'00 00 Naklady'!G21</f>
        <v>0</v>
      </c>
      <c r="J112" s="134" t="str">
        <f>IF(I113=0,"",I112/I113*100)</f>
        <v/>
      </c>
    </row>
    <row r="113" spans="1:10" ht="25.5" customHeight="1" x14ac:dyDescent="0.2">
      <c r="A113" s="127"/>
      <c r="B113" s="132" t="s">
        <v>1</v>
      </c>
      <c r="C113" s="132"/>
      <c r="D113" s="133"/>
      <c r="E113" s="133"/>
      <c r="F113" s="138"/>
      <c r="G113" s="139"/>
      <c r="H113" s="139"/>
      <c r="I113" s="139">
        <f>SUM(I59:I112)</f>
        <v>0</v>
      </c>
      <c r="J113" s="135">
        <f>SUM(J59:J112)</f>
        <v>0</v>
      </c>
    </row>
    <row r="114" spans="1:10" x14ac:dyDescent="0.2">
      <c r="F114" s="91"/>
      <c r="G114" s="90"/>
      <c r="H114" s="91"/>
      <c r="I114" s="90"/>
      <c r="J114" s="92"/>
    </row>
    <row r="115" spans="1:10" x14ac:dyDescent="0.2">
      <c r="F115" s="91"/>
      <c r="G115" s="90"/>
      <c r="H115" s="91"/>
      <c r="I115" s="90"/>
      <c r="J115" s="92"/>
    </row>
    <row r="116" spans="1:10" x14ac:dyDescent="0.2">
      <c r="F116" s="91"/>
      <c r="G116" s="90"/>
      <c r="H116" s="91"/>
      <c r="I116" s="90"/>
      <c r="J116" s="92"/>
    </row>
  </sheetData>
  <sheetProtection algorithmName="SHA-512" hashValue="6mfn5cGBCgjRyXB0kWlRb4QzQ4A+Q5jy4ioIR2D8VKSSJMC09l60kbregfYmyepO4J/7Se1hLBFO5tylE5gWqg==" saltValue="AINlpQ15oG29nVUA+P01a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110:E110"/>
    <mergeCell ref="C111:E111"/>
    <mergeCell ref="C112:E112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73" t="s">
        <v>7</v>
      </c>
      <c r="B2" s="72"/>
      <c r="C2" s="244"/>
      <c r="D2" s="244"/>
      <c r="E2" s="244"/>
      <c r="F2" s="244"/>
      <c r="G2" s="245"/>
    </row>
    <row r="3" spans="1:7" ht="24.95" customHeight="1" x14ac:dyDescent="0.2">
      <c r="A3" s="73" t="s">
        <v>8</v>
      </c>
      <c r="B3" s="72"/>
      <c r="C3" s="244"/>
      <c r="D3" s="244"/>
      <c r="E3" s="244"/>
      <c r="F3" s="244"/>
      <c r="G3" s="245"/>
    </row>
    <row r="4" spans="1:7" ht="24.95" customHeight="1" x14ac:dyDescent="0.2">
      <c r="A4" s="73" t="s">
        <v>9</v>
      </c>
      <c r="B4" s="72"/>
      <c r="C4" s="244"/>
      <c r="D4" s="244"/>
      <c r="E4" s="244"/>
      <c r="F4" s="244"/>
      <c r="G4" s="245"/>
    </row>
    <row r="5" spans="1:7" x14ac:dyDescent="0.2">
      <c r="B5" s="6"/>
      <c r="C5" s="7"/>
      <c r="D5" s="8"/>
    </row>
  </sheetData>
  <sheetProtection algorithmName="SHA-512" hashValue="KHUDOPsN2Qz4WhRH6Qb8Xe7tHmqweO9RSuVgOeg15jeKmqYA3RReyViL/jH+qdmEiM8d7R1+zjhM1yCBPwh20w==" saltValue="Xpm1xb2AXmZjMskCBoLkK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182</v>
      </c>
      <c r="B1" s="248"/>
      <c r="C1" s="248"/>
      <c r="D1" s="248"/>
      <c r="E1" s="248"/>
      <c r="F1" s="248"/>
      <c r="G1" s="248"/>
      <c r="AG1" t="s">
        <v>183</v>
      </c>
    </row>
    <row r="2" spans="1:60" ht="24.95" customHeight="1" x14ac:dyDescent="0.2">
      <c r="A2" s="142" t="s">
        <v>7</v>
      </c>
      <c r="B2" s="72" t="s">
        <v>43</v>
      </c>
      <c r="C2" s="249" t="s">
        <v>44</v>
      </c>
      <c r="D2" s="250"/>
      <c r="E2" s="250"/>
      <c r="F2" s="250"/>
      <c r="G2" s="251"/>
      <c r="AG2" t="s">
        <v>184</v>
      </c>
    </row>
    <row r="3" spans="1:60" ht="24.95" customHeight="1" x14ac:dyDescent="0.2">
      <c r="A3" s="142" t="s">
        <v>8</v>
      </c>
      <c r="B3" s="72" t="s">
        <v>58</v>
      </c>
      <c r="C3" s="249" t="s">
        <v>59</v>
      </c>
      <c r="D3" s="250"/>
      <c r="E3" s="250"/>
      <c r="F3" s="250"/>
      <c r="G3" s="251"/>
      <c r="AC3" s="89" t="s">
        <v>185</v>
      </c>
      <c r="AG3" t="s">
        <v>186</v>
      </c>
    </row>
    <row r="4" spans="1:60" ht="24.95" customHeight="1" x14ac:dyDescent="0.2">
      <c r="A4" s="143" t="s">
        <v>9</v>
      </c>
      <c r="B4" s="144" t="s">
        <v>58</v>
      </c>
      <c r="C4" s="252" t="s">
        <v>59</v>
      </c>
      <c r="D4" s="253"/>
      <c r="E4" s="253"/>
      <c r="F4" s="253"/>
      <c r="G4" s="254"/>
      <c r="AG4" t="s">
        <v>187</v>
      </c>
    </row>
    <row r="5" spans="1:60" x14ac:dyDescent="0.2">
      <c r="D5" s="141"/>
    </row>
    <row r="6" spans="1:60" ht="38.25" x14ac:dyDescent="0.2">
      <c r="A6" s="146" t="s">
        <v>188</v>
      </c>
      <c r="B6" s="148" t="s">
        <v>189</v>
      </c>
      <c r="C6" s="148" t="s">
        <v>190</v>
      </c>
      <c r="D6" s="147" t="s">
        <v>191</v>
      </c>
      <c r="E6" s="146" t="s">
        <v>192</v>
      </c>
      <c r="F6" s="145" t="s">
        <v>193</v>
      </c>
      <c r="G6" s="146" t="s">
        <v>29</v>
      </c>
      <c r="H6" s="149" t="s">
        <v>30</v>
      </c>
      <c r="I6" s="149" t="s">
        <v>194</v>
      </c>
      <c r="J6" s="149" t="s">
        <v>31</v>
      </c>
      <c r="K6" s="149" t="s">
        <v>195</v>
      </c>
      <c r="L6" s="149" t="s">
        <v>196</v>
      </c>
      <c r="M6" s="149" t="s">
        <v>197</v>
      </c>
      <c r="N6" s="149" t="s">
        <v>198</v>
      </c>
      <c r="O6" s="149" t="s">
        <v>199</v>
      </c>
      <c r="P6" s="149" t="s">
        <v>200</v>
      </c>
      <c r="Q6" s="149" t="s">
        <v>201</v>
      </c>
      <c r="R6" s="149" t="s">
        <v>202</v>
      </c>
      <c r="S6" s="149" t="s">
        <v>203</v>
      </c>
      <c r="T6" s="149" t="s">
        <v>204</v>
      </c>
      <c r="U6" s="149" t="s">
        <v>205</v>
      </c>
      <c r="V6" s="149" t="s">
        <v>206</v>
      </c>
      <c r="W6" s="149" t="s">
        <v>207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208</v>
      </c>
      <c r="B8" s="162" t="s">
        <v>180</v>
      </c>
      <c r="C8" s="183" t="s">
        <v>27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</v>
      </c>
      <c r="P8" s="165"/>
      <c r="Q8" s="165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AG8" t="s">
        <v>209</v>
      </c>
    </row>
    <row r="9" spans="1:60" outlineLevel="1" x14ac:dyDescent="0.2">
      <c r="A9" s="174">
        <v>1</v>
      </c>
      <c r="B9" s="175" t="s">
        <v>210</v>
      </c>
      <c r="C9" s="184" t="s">
        <v>211</v>
      </c>
      <c r="D9" s="176" t="s">
        <v>212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213</v>
      </c>
      <c r="T9" s="180" t="s">
        <v>214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67">
        <v>2</v>
      </c>
      <c r="B10" s="168" t="s">
        <v>216</v>
      </c>
      <c r="C10" s="185" t="s">
        <v>217</v>
      </c>
      <c r="D10" s="169" t="s">
        <v>212</v>
      </c>
      <c r="E10" s="170">
        <v>1</v>
      </c>
      <c r="F10" s="171"/>
      <c r="G10" s="172">
        <f>ROUND(E10*F10,2)</f>
        <v>0</v>
      </c>
      <c r="H10" s="171"/>
      <c r="I10" s="172">
        <f>ROUND(E10*H10,2)</f>
        <v>0</v>
      </c>
      <c r="J10" s="171"/>
      <c r="K10" s="172">
        <f>ROUND(E10*J10,2)</f>
        <v>0</v>
      </c>
      <c r="L10" s="172">
        <v>21</v>
      </c>
      <c r="M10" s="172">
        <f>G10*(1+L10/100)</f>
        <v>0</v>
      </c>
      <c r="N10" s="172">
        <v>0</v>
      </c>
      <c r="O10" s="172">
        <f>ROUND(E10*N10,2)</f>
        <v>0</v>
      </c>
      <c r="P10" s="172">
        <v>0</v>
      </c>
      <c r="Q10" s="172">
        <f>ROUND(E10*P10,2)</f>
        <v>0</v>
      </c>
      <c r="R10" s="172"/>
      <c r="S10" s="172" t="s">
        <v>213</v>
      </c>
      <c r="T10" s="173" t="s">
        <v>214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46" t="s">
        <v>241</v>
      </c>
      <c r="D11" s="247"/>
      <c r="E11" s="247"/>
      <c r="F11" s="247"/>
      <c r="G11" s="247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55" t="s">
        <v>219</v>
      </c>
      <c r="D12" s="256"/>
      <c r="E12" s="256"/>
      <c r="F12" s="256"/>
      <c r="G12" s="256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7">
        <v>3</v>
      </c>
      <c r="B13" s="168" t="s">
        <v>220</v>
      </c>
      <c r="C13" s="185" t="s">
        <v>221</v>
      </c>
      <c r="D13" s="169" t="s">
        <v>212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213</v>
      </c>
      <c r="T13" s="173" t="s">
        <v>214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215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46" t="s">
        <v>222</v>
      </c>
      <c r="D14" s="247"/>
      <c r="E14" s="247"/>
      <c r="F14" s="247"/>
      <c r="G14" s="247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7">
        <v>4</v>
      </c>
      <c r="B15" s="168" t="s">
        <v>223</v>
      </c>
      <c r="C15" s="185" t="s">
        <v>224</v>
      </c>
      <c r="D15" s="169" t="s">
        <v>212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213</v>
      </c>
      <c r="T15" s="173" t="s">
        <v>214</v>
      </c>
      <c r="U15" s="159">
        <v>0</v>
      </c>
      <c r="V15" s="159">
        <f>ROUND(E15*U15,2)</f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46" t="s">
        <v>225</v>
      </c>
      <c r="D16" s="247"/>
      <c r="E16" s="247"/>
      <c r="F16" s="247"/>
      <c r="G16" s="247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218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7">
        <v>5</v>
      </c>
      <c r="B17" s="168" t="s">
        <v>226</v>
      </c>
      <c r="C17" s="185" t="s">
        <v>227</v>
      </c>
      <c r="D17" s="169" t="s">
        <v>212</v>
      </c>
      <c r="E17" s="170">
        <v>1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213</v>
      </c>
      <c r="T17" s="173" t="s">
        <v>214</v>
      </c>
      <c r="U17" s="159">
        <v>0</v>
      </c>
      <c r="V17" s="159">
        <f>ROUND(E17*U17,2)</f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228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33.75" outlineLevel="1" x14ac:dyDescent="0.2">
      <c r="A18" s="157"/>
      <c r="B18" s="158"/>
      <c r="C18" s="246" t="s">
        <v>229</v>
      </c>
      <c r="D18" s="247"/>
      <c r="E18" s="247"/>
      <c r="F18" s="247"/>
      <c r="G18" s="247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218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81" t="str">
        <f>C18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7">
        <v>6</v>
      </c>
      <c r="B19" s="168" t="s">
        <v>230</v>
      </c>
      <c r="C19" s="185" t="s">
        <v>231</v>
      </c>
      <c r="D19" s="169" t="s">
        <v>212</v>
      </c>
      <c r="E19" s="170">
        <v>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213</v>
      </c>
      <c r="T19" s="173" t="s">
        <v>214</v>
      </c>
      <c r="U19" s="159">
        <v>0</v>
      </c>
      <c r="V19" s="159">
        <f>ROUND(E19*U19,2)</f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232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46" t="s">
        <v>233</v>
      </c>
      <c r="D20" s="247"/>
      <c r="E20" s="247"/>
      <c r="F20" s="247"/>
      <c r="G20" s="247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61" t="s">
        <v>208</v>
      </c>
      <c r="B21" s="162" t="s">
        <v>181</v>
      </c>
      <c r="C21" s="183" t="s">
        <v>28</v>
      </c>
      <c r="D21" s="163"/>
      <c r="E21" s="164"/>
      <c r="F21" s="165"/>
      <c r="G21" s="165">
        <f>SUMIF(AG22:AG25,"&lt;&gt;NOR",G22:G25)</f>
        <v>0</v>
      </c>
      <c r="H21" s="165"/>
      <c r="I21" s="165">
        <f>SUM(I22:I25)</f>
        <v>0</v>
      </c>
      <c r="J21" s="165"/>
      <c r="K21" s="165">
        <f>SUM(K22:K25)</f>
        <v>0</v>
      </c>
      <c r="L21" s="165"/>
      <c r="M21" s="165">
        <f>SUM(M22:M25)</f>
        <v>0</v>
      </c>
      <c r="N21" s="165"/>
      <c r="O21" s="165">
        <f>SUM(O22:O25)</f>
        <v>0</v>
      </c>
      <c r="P21" s="165"/>
      <c r="Q21" s="165">
        <f>SUM(Q22:Q25)</f>
        <v>0</v>
      </c>
      <c r="R21" s="165"/>
      <c r="S21" s="165"/>
      <c r="T21" s="166"/>
      <c r="U21" s="160"/>
      <c r="V21" s="160">
        <f>SUM(V22:V25)</f>
        <v>0</v>
      </c>
      <c r="W21" s="160"/>
      <c r="AG21" t="s">
        <v>209</v>
      </c>
    </row>
    <row r="22" spans="1:60" outlineLevel="1" x14ac:dyDescent="0.2">
      <c r="A22" s="167">
        <v>7</v>
      </c>
      <c r="B22" s="168" t="s">
        <v>234</v>
      </c>
      <c r="C22" s="185" t="s">
        <v>235</v>
      </c>
      <c r="D22" s="169" t="s">
        <v>212</v>
      </c>
      <c r="E22" s="170">
        <v>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213</v>
      </c>
      <c r="T22" s="173" t="s">
        <v>214</v>
      </c>
      <c r="U22" s="159">
        <v>0</v>
      </c>
      <c r="V22" s="159">
        <f>ROUND(E22*U22,2)</f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215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46" t="s">
        <v>236</v>
      </c>
      <c r="D23" s="247"/>
      <c r="E23" s="247"/>
      <c r="F23" s="247"/>
      <c r="G23" s="247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218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7">
        <v>8</v>
      </c>
      <c r="B24" s="168" t="s">
        <v>237</v>
      </c>
      <c r="C24" s="185" t="s">
        <v>238</v>
      </c>
      <c r="D24" s="169" t="s">
        <v>212</v>
      </c>
      <c r="E24" s="170">
        <v>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213</v>
      </c>
      <c r="T24" s="173" t="s">
        <v>214</v>
      </c>
      <c r="U24" s="159">
        <v>0</v>
      </c>
      <c r="V24" s="159">
        <f>ROUND(E24*U24,2)</f>
        <v>0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232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46" t="s">
        <v>239</v>
      </c>
      <c r="D25" s="247"/>
      <c r="E25" s="247"/>
      <c r="F25" s="247"/>
      <c r="G25" s="247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5"/>
      <c r="B26" s="6"/>
      <c r="C26" s="186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E26">
        <v>15</v>
      </c>
      <c r="AF26">
        <v>21</v>
      </c>
    </row>
    <row r="27" spans="1:60" x14ac:dyDescent="0.2">
      <c r="A27" s="153"/>
      <c r="B27" s="154" t="s">
        <v>29</v>
      </c>
      <c r="C27" s="187"/>
      <c r="D27" s="155"/>
      <c r="E27" s="156"/>
      <c r="F27" s="156"/>
      <c r="G27" s="182">
        <f>G8+G21</f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E27">
        <f>SUMIF(L7:L25,AE26,G7:G25)</f>
        <v>0</v>
      </c>
      <c r="AF27">
        <f>SUMIF(L7:L25,AF26,G7:G25)</f>
        <v>0</v>
      </c>
      <c r="AG27" t="s">
        <v>240</v>
      </c>
    </row>
    <row r="28" spans="1:60" x14ac:dyDescent="0.2">
      <c r="C28" s="188"/>
      <c r="D28" s="141"/>
      <c r="AG28" t="s">
        <v>242</v>
      </c>
    </row>
    <row r="29" spans="1:60" x14ac:dyDescent="0.2">
      <c r="D29" s="141"/>
    </row>
    <row r="30" spans="1:60" x14ac:dyDescent="0.2">
      <c r="D30" s="141"/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V8998s4ptXMWidIS7JFS+paf5wV7O+PlVk2ukhdyi72rWZvyGUdk3EslJabSshDVbSB3c3CcH/0oiCLHfTWriQ==" saltValue="GoQKtIxT7bvxg6TjLnrpUA==" spinCount="100000" sheet="1"/>
  <mergeCells count="12">
    <mergeCell ref="C25:G25"/>
    <mergeCell ref="A1:G1"/>
    <mergeCell ref="C2:G2"/>
    <mergeCell ref="C3:G3"/>
    <mergeCell ref="C4:G4"/>
    <mergeCell ref="C11:G11"/>
    <mergeCell ref="C12:G12"/>
    <mergeCell ref="C14:G14"/>
    <mergeCell ref="C16:G16"/>
    <mergeCell ref="C18:G18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243</v>
      </c>
      <c r="B1" s="248"/>
      <c r="C1" s="248"/>
      <c r="D1" s="248"/>
      <c r="E1" s="248"/>
      <c r="F1" s="248"/>
      <c r="G1" s="248"/>
      <c r="AG1" t="s">
        <v>183</v>
      </c>
    </row>
    <row r="2" spans="1:60" ht="24.95" customHeight="1" x14ac:dyDescent="0.2">
      <c r="A2" s="142" t="s">
        <v>7</v>
      </c>
      <c r="B2" s="72" t="s">
        <v>43</v>
      </c>
      <c r="C2" s="249" t="s">
        <v>44</v>
      </c>
      <c r="D2" s="250"/>
      <c r="E2" s="250"/>
      <c r="F2" s="250"/>
      <c r="G2" s="251"/>
      <c r="AG2" t="s">
        <v>184</v>
      </c>
    </row>
    <row r="3" spans="1:60" ht="24.95" customHeight="1" x14ac:dyDescent="0.2">
      <c r="A3" s="142" t="s">
        <v>8</v>
      </c>
      <c r="B3" s="72" t="s">
        <v>60</v>
      </c>
      <c r="C3" s="249" t="s">
        <v>61</v>
      </c>
      <c r="D3" s="250"/>
      <c r="E3" s="250"/>
      <c r="F3" s="250"/>
      <c r="G3" s="251"/>
      <c r="AC3" s="89" t="s">
        <v>184</v>
      </c>
      <c r="AG3" t="s">
        <v>186</v>
      </c>
    </row>
    <row r="4" spans="1:60" ht="24.95" customHeight="1" x14ac:dyDescent="0.2">
      <c r="A4" s="143" t="s">
        <v>9</v>
      </c>
      <c r="B4" s="144" t="s">
        <v>60</v>
      </c>
      <c r="C4" s="252" t="s">
        <v>62</v>
      </c>
      <c r="D4" s="253"/>
      <c r="E4" s="253"/>
      <c r="F4" s="253"/>
      <c r="G4" s="254"/>
      <c r="AG4" t="s">
        <v>187</v>
      </c>
    </row>
    <row r="5" spans="1:60" x14ac:dyDescent="0.2">
      <c r="D5" s="141"/>
    </row>
    <row r="6" spans="1:60" ht="38.25" x14ac:dyDescent="0.2">
      <c r="A6" s="146" t="s">
        <v>188</v>
      </c>
      <c r="B6" s="148" t="s">
        <v>189</v>
      </c>
      <c r="C6" s="148" t="s">
        <v>190</v>
      </c>
      <c r="D6" s="147" t="s">
        <v>191</v>
      </c>
      <c r="E6" s="146" t="s">
        <v>192</v>
      </c>
      <c r="F6" s="145" t="s">
        <v>193</v>
      </c>
      <c r="G6" s="146" t="s">
        <v>29</v>
      </c>
      <c r="H6" s="149" t="s">
        <v>30</v>
      </c>
      <c r="I6" s="149" t="s">
        <v>194</v>
      </c>
      <c r="J6" s="149" t="s">
        <v>31</v>
      </c>
      <c r="K6" s="149" t="s">
        <v>195</v>
      </c>
      <c r="L6" s="149" t="s">
        <v>196</v>
      </c>
      <c r="M6" s="149" t="s">
        <v>197</v>
      </c>
      <c r="N6" s="149" t="s">
        <v>198</v>
      </c>
      <c r="O6" s="149" t="s">
        <v>199</v>
      </c>
      <c r="P6" s="149" t="s">
        <v>200</v>
      </c>
      <c r="Q6" s="149" t="s">
        <v>201</v>
      </c>
      <c r="R6" s="149" t="s">
        <v>202</v>
      </c>
      <c r="S6" s="149" t="s">
        <v>203</v>
      </c>
      <c r="T6" s="149" t="s">
        <v>204</v>
      </c>
      <c r="U6" s="149" t="s">
        <v>205</v>
      </c>
      <c r="V6" s="149" t="s">
        <v>206</v>
      </c>
      <c r="W6" s="149" t="s">
        <v>207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208</v>
      </c>
      <c r="B8" s="162" t="s">
        <v>77</v>
      </c>
      <c r="C8" s="183" t="s">
        <v>78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8.67</v>
      </c>
      <c r="W8" s="160"/>
      <c r="AG8" t="s">
        <v>209</v>
      </c>
    </row>
    <row r="9" spans="1:60" ht="22.5" outlineLevel="1" x14ac:dyDescent="0.2">
      <c r="A9" s="167">
        <v>1</v>
      </c>
      <c r="B9" s="168" t="s">
        <v>244</v>
      </c>
      <c r="C9" s="185" t="s">
        <v>245</v>
      </c>
      <c r="D9" s="169" t="s">
        <v>246</v>
      </c>
      <c r="E9" s="170">
        <v>22.512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247</v>
      </c>
      <c r="S9" s="172" t="s">
        <v>213</v>
      </c>
      <c r="T9" s="173" t="s">
        <v>213</v>
      </c>
      <c r="U9" s="159">
        <v>0.36799999999999999</v>
      </c>
      <c r="V9" s="159">
        <f>ROUND(E9*U9,2)</f>
        <v>8.2799999999999994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7" t="s">
        <v>249</v>
      </c>
      <c r="D10" s="258"/>
      <c r="E10" s="258"/>
      <c r="F10" s="258"/>
      <c r="G10" s="2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5" t="s">
        <v>251</v>
      </c>
      <c r="D11" s="189"/>
      <c r="E11" s="190">
        <v>22.512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67">
        <v>2</v>
      </c>
      <c r="B12" s="168" t="s">
        <v>253</v>
      </c>
      <c r="C12" s="185" t="s">
        <v>254</v>
      </c>
      <c r="D12" s="169" t="s">
        <v>246</v>
      </c>
      <c r="E12" s="170">
        <v>6.7535999999999996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247</v>
      </c>
      <c r="S12" s="172" t="s">
        <v>213</v>
      </c>
      <c r="T12" s="173" t="s">
        <v>213</v>
      </c>
      <c r="U12" s="159">
        <v>5.8000000000000003E-2</v>
      </c>
      <c r="V12" s="159">
        <f>ROUND(E12*U12,2)</f>
        <v>0.39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248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57" t="s">
        <v>249</v>
      </c>
      <c r="D13" s="258"/>
      <c r="E13" s="258"/>
      <c r="F13" s="258"/>
      <c r="G13" s="2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250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5" t="s">
        <v>255</v>
      </c>
      <c r="D14" s="189"/>
      <c r="E14" s="190">
        <v>6.7535999999999996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252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1" t="s">
        <v>208</v>
      </c>
      <c r="B15" s="162" t="s">
        <v>79</v>
      </c>
      <c r="C15" s="183" t="s">
        <v>80</v>
      </c>
      <c r="D15" s="163"/>
      <c r="E15" s="164"/>
      <c r="F15" s="165"/>
      <c r="G15" s="165">
        <f>SUMIF(AG16:AG21,"&lt;&gt;NOR",G16:G21)</f>
        <v>0</v>
      </c>
      <c r="H15" s="165"/>
      <c r="I15" s="165">
        <f>SUM(I16:I21)</f>
        <v>0</v>
      </c>
      <c r="J15" s="165"/>
      <c r="K15" s="165">
        <f>SUM(K16:K21)</f>
        <v>0</v>
      </c>
      <c r="L15" s="165"/>
      <c r="M15" s="165">
        <f>SUM(M16:M21)</f>
        <v>0</v>
      </c>
      <c r="N15" s="165"/>
      <c r="O15" s="165">
        <f>SUM(O16:O21)</f>
        <v>0</v>
      </c>
      <c r="P15" s="165"/>
      <c r="Q15" s="165">
        <f>SUM(Q16:Q21)</f>
        <v>0</v>
      </c>
      <c r="R15" s="165"/>
      <c r="S15" s="165"/>
      <c r="T15" s="166"/>
      <c r="U15" s="160"/>
      <c r="V15" s="160">
        <f>SUM(V16:V21)</f>
        <v>6.15</v>
      </c>
      <c r="W15" s="160"/>
      <c r="AG15" t="s">
        <v>209</v>
      </c>
    </row>
    <row r="16" spans="1:60" outlineLevel="1" x14ac:dyDescent="0.2">
      <c r="A16" s="167">
        <v>3</v>
      </c>
      <c r="B16" s="168" t="s">
        <v>256</v>
      </c>
      <c r="C16" s="185" t="s">
        <v>257</v>
      </c>
      <c r="D16" s="169" t="s">
        <v>246</v>
      </c>
      <c r="E16" s="170">
        <v>14.5038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247</v>
      </c>
      <c r="S16" s="172" t="s">
        <v>213</v>
      </c>
      <c r="T16" s="173" t="s">
        <v>213</v>
      </c>
      <c r="U16" s="159">
        <v>0.23</v>
      </c>
      <c r="V16" s="159">
        <f>ROUND(E16*U16,2)</f>
        <v>3.34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248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7"/>
      <c r="B17" s="158"/>
      <c r="C17" s="257" t="s">
        <v>258</v>
      </c>
      <c r="D17" s="258"/>
      <c r="E17" s="258"/>
      <c r="F17" s="258"/>
      <c r="G17" s="258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81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5" t="s">
        <v>259</v>
      </c>
      <c r="D18" s="189"/>
      <c r="E18" s="190">
        <v>14.5038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252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7">
        <v>4</v>
      </c>
      <c r="B19" s="168" t="s">
        <v>260</v>
      </c>
      <c r="C19" s="185" t="s">
        <v>261</v>
      </c>
      <c r="D19" s="169" t="s">
        <v>246</v>
      </c>
      <c r="E19" s="170">
        <v>4.35114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 t="s">
        <v>247</v>
      </c>
      <c r="S19" s="172" t="s">
        <v>213</v>
      </c>
      <c r="T19" s="173" t="s">
        <v>213</v>
      </c>
      <c r="U19" s="159">
        <v>0.64680000000000004</v>
      </c>
      <c r="V19" s="159">
        <f>ROUND(E19*U19,2)</f>
        <v>2.81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248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7"/>
      <c r="B20" s="158"/>
      <c r="C20" s="257" t="s">
        <v>258</v>
      </c>
      <c r="D20" s="258"/>
      <c r="E20" s="258"/>
      <c r="F20" s="258"/>
      <c r="G20" s="258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81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5" t="s">
        <v>262</v>
      </c>
      <c r="D21" s="189"/>
      <c r="E21" s="190">
        <v>4.35114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252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1" t="s">
        <v>208</v>
      </c>
      <c r="B22" s="162" t="s">
        <v>85</v>
      </c>
      <c r="C22" s="183" t="s">
        <v>86</v>
      </c>
      <c r="D22" s="163"/>
      <c r="E22" s="164"/>
      <c r="F22" s="165"/>
      <c r="G22" s="165">
        <f>SUMIF(AG23:AG25,"&lt;&gt;NOR",G23:G25)</f>
        <v>0</v>
      </c>
      <c r="H22" s="165"/>
      <c r="I22" s="165">
        <f>SUM(I23:I25)</f>
        <v>0</v>
      </c>
      <c r="J22" s="165"/>
      <c r="K22" s="165">
        <f>SUM(K23:K25)</f>
        <v>0</v>
      </c>
      <c r="L22" s="165"/>
      <c r="M22" s="165">
        <f>SUM(M23:M25)</f>
        <v>0</v>
      </c>
      <c r="N22" s="165"/>
      <c r="O22" s="165">
        <f>SUM(O23:O25)</f>
        <v>0</v>
      </c>
      <c r="P22" s="165"/>
      <c r="Q22" s="165">
        <f>SUM(Q23:Q25)</f>
        <v>0</v>
      </c>
      <c r="R22" s="165"/>
      <c r="S22" s="165"/>
      <c r="T22" s="166"/>
      <c r="U22" s="160"/>
      <c r="V22" s="160">
        <f>SUM(V23:V25)</f>
        <v>1.93</v>
      </c>
      <c r="W22" s="160"/>
      <c r="AG22" t="s">
        <v>209</v>
      </c>
    </row>
    <row r="23" spans="1:60" outlineLevel="1" x14ac:dyDescent="0.2">
      <c r="A23" s="167">
        <v>5</v>
      </c>
      <c r="B23" s="168" t="s">
        <v>263</v>
      </c>
      <c r="C23" s="185" t="s">
        <v>264</v>
      </c>
      <c r="D23" s="169" t="s">
        <v>265</v>
      </c>
      <c r="E23" s="170">
        <v>107.2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247</v>
      </c>
      <c r="S23" s="172" t="s">
        <v>213</v>
      </c>
      <c r="T23" s="173" t="s">
        <v>213</v>
      </c>
      <c r="U23" s="159">
        <v>1.7999999999999999E-2</v>
      </c>
      <c r="V23" s="159">
        <f>ROUND(E23*U23,2)</f>
        <v>1.93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248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57" t="s">
        <v>266</v>
      </c>
      <c r="D24" s="258"/>
      <c r="E24" s="258"/>
      <c r="F24" s="258"/>
      <c r="G24" s="258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250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5" t="s">
        <v>267</v>
      </c>
      <c r="D25" s="189"/>
      <c r="E25" s="190">
        <v>107.2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252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1" t="s">
        <v>208</v>
      </c>
      <c r="B26" s="162" t="s">
        <v>87</v>
      </c>
      <c r="C26" s="183" t="s">
        <v>88</v>
      </c>
      <c r="D26" s="163"/>
      <c r="E26" s="164"/>
      <c r="F26" s="165"/>
      <c r="G26" s="165">
        <f>SUMIF(AG27:AG36,"&lt;&gt;NOR",G27:G36)</f>
        <v>0</v>
      </c>
      <c r="H26" s="165"/>
      <c r="I26" s="165">
        <f>SUM(I27:I36)</f>
        <v>0</v>
      </c>
      <c r="J26" s="165"/>
      <c r="K26" s="165">
        <f>SUM(K27:K36)</f>
        <v>0</v>
      </c>
      <c r="L26" s="165"/>
      <c r="M26" s="165">
        <f>SUM(M27:M36)</f>
        <v>0</v>
      </c>
      <c r="N26" s="165"/>
      <c r="O26" s="165">
        <f>SUM(O27:O36)</f>
        <v>35.9</v>
      </c>
      <c r="P26" s="165"/>
      <c r="Q26" s="165">
        <f>SUM(Q27:Q36)</f>
        <v>0</v>
      </c>
      <c r="R26" s="165"/>
      <c r="S26" s="165"/>
      <c r="T26" s="166"/>
      <c r="U26" s="160"/>
      <c r="V26" s="160">
        <f>SUM(V27:V36)</f>
        <v>21.56</v>
      </c>
      <c r="W26" s="160"/>
      <c r="AG26" t="s">
        <v>209</v>
      </c>
    </row>
    <row r="27" spans="1:60" outlineLevel="1" x14ac:dyDescent="0.2">
      <c r="A27" s="167">
        <v>6</v>
      </c>
      <c r="B27" s="168" t="s">
        <v>268</v>
      </c>
      <c r="C27" s="185" t="s">
        <v>269</v>
      </c>
      <c r="D27" s="169" t="s">
        <v>246</v>
      </c>
      <c r="E27" s="170">
        <v>1.81298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2.16</v>
      </c>
      <c r="O27" s="172">
        <f>ROUND(E27*N27,2)</f>
        <v>3.92</v>
      </c>
      <c r="P27" s="172">
        <v>0</v>
      </c>
      <c r="Q27" s="172">
        <f>ROUND(E27*P27,2)</f>
        <v>0</v>
      </c>
      <c r="R27" s="172"/>
      <c r="S27" s="172" t="s">
        <v>213</v>
      </c>
      <c r="T27" s="173" t="s">
        <v>213</v>
      </c>
      <c r="U27" s="159">
        <v>1.085</v>
      </c>
      <c r="V27" s="159">
        <f>ROUND(E27*U27,2)</f>
        <v>1.97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248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5" t="s">
        <v>270</v>
      </c>
      <c r="D28" s="189"/>
      <c r="E28" s="190">
        <v>1.81298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252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67">
        <v>7</v>
      </c>
      <c r="B29" s="168" t="s">
        <v>271</v>
      </c>
      <c r="C29" s="185" t="s">
        <v>272</v>
      </c>
      <c r="D29" s="169" t="s">
        <v>246</v>
      </c>
      <c r="E29" s="170">
        <v>12.51224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2.5249999999999999</v>
      </c>
      <c r="O29" s="172">
        <f>ROUND(E29*N29,2)</f>
        <v>31.59</v>
      </c>
      <c r="P29" s="172">
        <v>0</v>
      </c>
      <c r="Q29" s="172">
        <f>ROUND(E29*P29,2)</f>
        <v>0</v>
      </c>
      <c r="R29" s="172" t="s">
        <v>273</v>
      </c>
      <c r="S29" s="172" t="s">
        <v>213</v>
      </c>
      <c r="T29" s="173" t="s">
        <v>274</v>
      </c>
      <c r="U29" s="159">
        <v>0.47699999999999998</v>
      </c>
      <c r="V29" s="159">
        <f>ROUND(E29*U29,2)</f>
        <v>5.97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248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5" t="s">
        <v>275</v>
      </c>
      <c r="D30" s="189"/>
      <c r="E30" s="190">
        <v>12.51224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252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67">
        <v>8</v>
      </c>
      <c r="B31" s="168" t="s">
        <v>276</v>
      </c>
      <c r="C31" s="185" t="s">
        <v>277</v>
      </c>
      <c r="D31" s="169" t="s">
        <v>265</v>
      </c>
      <c r="E31" s="170">
        <v>9.9435000000000002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3.916E-2</v>
      </c>
      <c r="O31" s="172">
        <f>ROUND(E31*N31,2)</f>
        <v>0.39</v>
      </c>
      <c r="P31" s="172">
        <v>0</v>
      </c>
      <c r="Q31" s="172">
        <f>ROUND(E31*P31,2)</f>
        <v>0</v>
      </c>
      <c r="R31" s="172" t="s">
        <v>273</v>
      </c>
      <c r="S31" s="172" t="s">
        <v>213</v>
      </c>
      <c r="T31" s="173" t="s">
        <v>213</v>
      </c>
      <c r="U31" s="159">
        <v>1.05</v>
      </c>
      <c r="V31" s="159">
        <f>ROUND(E31*U31,2)</f>
        <v>10.44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248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57"/>
      <c r="B32" s="158"/>
      <c r="C32" s="257" t="s">
        <v>278</v>
      </c>
      <c r="D32" s="258"/>
      <c r="E32" s="258"/>
      <c r="F32" s="258"/>
      <c r="G32" s="258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81" t="str">
        <f>C32</f>
        <v>svislé nebo šikmé (odkloněné), půdorysně přímé nebo zalomené, stěn základových pasů ve volných nebo zapažených jámách, rýhách, šachtách, včetně případných vzpěr,</v>
      </c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5" t="s">
        <v>279</v>
      </c>
      <c r="D33" s="189"/>
      <c r="E33" s="190">
        <v>9.9435000000000002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252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9</v>
      </c>
      <c r="B34" s="168" t="s">
        <v>280</v>
      </c>
      <c r="C34" s="185" t="s">
        <v>281</v>
      </c>
      <c r="D34" s="169" t="s">
        <v>265</v>
      </c>
      <c r="E34" s="170">
        <v>9.9435000000000002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 t="s">
        <v>273</v>
      </c>
      <c r="S34" s="172" t="s">
        <v>213</v>
      </c>
      <c r="T34" s="173" t="s">
        <v>213</v>
      </c>
      <c r="U34" s="159">
        <v>0.32</v>
      </c>
      <c r="V34" s="159">
        <f>ROUND(E34*U34,2)</f>
        <v>3.18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248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57"/>
      <c r="B35" s="158"/>
      <c r="C35" s="257" t="s">
        <v>278</v>
      </c>
      <c r="D35" s="258"/>
      <c r="E35" s="258"/>
      <c r="F35" s="258"/>
      <c r="G35" s="258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250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81" t="str">
        <f>C35</f>
        <v>svislé nebo šikmé (odkloněné), půdorysně přímé nebo zalomené, stěn základových pasů ve volných nebo zapažených jámách, rýhách, šachtách, včetně případných vzpěr,</v>
      </c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55" t="s">
        <v>282</v>
      </c>
      <c r="D36" s="256"/>
      <c r="E36" s="256"/>
      <c r="F36" s="256"/>
      <c r="G36" s="256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218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1" t="s">
        <v>208</v>
      </c>
      <c r="B37" s="162" t="s">
        <v>89</v>
      </c>
      <c r="C37" s="183" t="s">
        <v>90</v>
      </c>
      <c r="D37" s="163"/>
      <c r="E37" s="164"/>
      <c r="F37" s="165"/>
      <c r="G37" s="165">
        <f>SUMIF(AG38:AG76,"&lt;&gt;NOR",G38:G76)</f>
        <v>0</v>
      </c>
      <c r="H37" s="165"/>
      <c r="I37" s="165">
        <f>SUM(I38:I76)</f>
        <v>0</v>
      </c>
      <c r="J37" s="165"/>
      <c r="K37" s="165">
        <f>SUM(K38:K76)</f>
        <v>0</v>
      </c>
      <c r="L37" s="165"/>
      <c r="M37" s="165">
        <f>SUM(M38:M76)</f>
        <v>0</v>
      </c>
      <c r="N37" s="165"/>
      <c r="O37" s="165">
        <f>SUM(O38:O76)</f>
        <v>59.909999999999989</v>
      </c>
      <c r="P37" s="165"/>
      <c r="Q37" s="165">
        <f>SUM(Q38:Q76)</f>
        <v>0</v>
      </c>
      <c r="R37" s="165"/>
      <c r="S37" s="165"/>
      <c r="T37" s="166"/>
      <c r="U37" s="160"/>
      <c r="V37" s="160">
        <f>SUM(V38:V76)</f>
        <v>310.25999999999993</v>
      </c>
      <c r="W37" s="160"/>
      <c r="AG37" t="s">
        <v>209</v>
      </c>
    </row>
    <row r="38" spans="1:60" ht="22.5" outlineLevel="1" x14ac:dyDescent="0.2">
      <c r="A38" s="167">
        <v>10</v>
      </c>
      <c r="B38" s="168" t="s">
        <v>283</v>
      </c>
      <c r="C38" s="185" t="s">
        <v>284</v>
      </c>
      <c r="D38" s="169" t="s">
        <v>246</v>
      </c>
      <c r="E38" s="170">
        <v>0.69599999999999995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0.46179999999999999</v>
      </c>
      <c r="O38" s="172">
        <f>ROUND(E38*N38,2)</f>
        <v>0.32</v>
      </c>
      <c r="P38" s="172">
        <v>0</v>
      </c>
      <c r="Q38" s="172">
        <f>ROUND(E38*P38,2)</f>
        <v>0</v>
      </c>
      <c r="R38" s="172" t="s">
        <v>285</v>
      </c>
      <c r="S38" s="172" t="s">
        <v>213</v>
      </c>
      <c r="T38" s="173" t="s">
        <v>213</v>
      </c>
      <c r="U38" s="159">
        <v>7.3976800000000003</v>
      </c>
      <c r="V38" s="159">
        <f>ROUND(E38*U38,2)</f>
        <v>5.15</v>
      </c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248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57" t="s">
        <v>286</v>
      </c>
      <c r="D39" s="258"/>
      <c r="E39" s="258"/>
      <c r="F39" s="258"/>
      <c r="G39" s="258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250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5" t="s">
        <v>287</v>
      </c>
      <c r="D40" s="189"/>
      <c r="E40" s="190">
        <v>0.69599999999999995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252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67">
        <v>11</v>
      </c>
      <c r="B41" s="168" t="s">
        <v>288</v>
      </c>
      <c r="C41" s="185" t="s">
        <v>289</v>
      </c>
      <c r="D41" s="169" t="s">
        <v>265</v>
      </c>
      <c r="E41" s="170">
        <v>347.05624999999998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0.15729000000000001</v>
      </c>
      <c r="O41" s="172">
        <f>ROUND(E41*N41,2)</f>
        <v>54.59</v>
      </c>
      <c r="P41" s="172">
        <v>0</v>
      </c>
      <c r="Q41" s="172">
        <f>ROUND(E41*P41,2)</f>
        <v>0</v>
      </c>
      <c r="R41" s="172" t="s">
        <v>273</v>
      </c>
      <c r="S41" s="172" t="s">
        <v>213</v>
      </c>
      <c r="T41" s="173" t="s">
        <v>213</v>
      </c>
      <c r="U41" s="159">
        <v>0.79649999999999999</v>
      </c>
      <c r="V41" s="159">
        <f>ROUND(E41*U41,2)</f>
        <v>276.43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248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5" t="s">
        <v>290</v>
      </c>
      <c r="D42" s="189"/>
      <c r="E42" s="190">
        <v>202.99625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252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5" t="s">
        <v>291</v>
      </c>
      <c r="D43" s="189"/>
      <c r="E43" s="190">
        <v>-25.35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252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5" t="s">
        <v>292</v>
      </c>
      <c r="D44" s="189"/>
      <c r="E44" s="190">
        <v>-2.8675000000000002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252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5" t="s">
        <v>293</v>
      </c>
      <c r="D45" s="189"/>
      <c r="E45" s="190">
        <v>209.41249999999999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252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5" t="s">
        <v>294</v>
      </c>
      <c r="D46" s="189"/>
      <c r="E46" s="190">
        <v>-42.664999999999999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252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5" t="s">
        <v>295</v>
      </c>
      <c r="D47" s="189"/>
      <c r="E47" s="190">
        <v>-7.7809999999999997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252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5" t="s">
        <v>296</v>
      </c>
      <c r="D48" s="189"/>
      <c r="E48" s="190">
        <v>12.831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252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95" t="s">
        <v>297</v>
      </c>
      <c r="D49" s="189"/>
      <c r="E49" s="190">
        <v>0.48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252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67">
        <v>12</v>
      </c>
      <c r="B50" s="168" t="s">
        <v>298</v>
      </c>
      <c r="C50" s="185" t="s">
        <v>299</v>
      </c>
      <c r="D50" s="169" t="s">
        <v>300</v>
      </c>
      <c r="E50" s="170">
        <v>8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8.2619999999999999E-2</v>
      </c>
      <c r="O50" s="172">
        <f>ROUND(E50*N50,2)</f>
        <v>0.66</v>
      </c>
      <c r="P50" s="172">
        <v>0</v>
      </c>
      <c r="Q50" s="172">
        <f>ROUND(E50*P50,2)</f>
        <v>0</v>
      </c>
      <c r="R50" s="172" t="s">
        <v>273</v>
      </c>
      <c r="S50" s="172" t="s">
        <v>213</v>
      </c>
      <c r="T50" s="173" t="s">
        <v>213</v>
      </c>
      <c r="U50" s="159">
        <v>0.24199999999999999</v>
      </c>
      <c r="V50" s="159">
        <f>ROUND(E50*U50,2)</f>
        <v>1.94</v>
      </c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248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5" t="s">
        <v>301</v>
      </c>
      <c r="D51" s="189"/>
      <c r="E51" s="190">
        <v>8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252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7">
        <v>13</v>
      </c>
      <c r="B52" s="168" t="s">
        <v>302</v>
      </c>
      <c r="C52" s="185" t="s">
        <v>303</v>
      </c>
      <c r="D52" s="169" t="s">
        <v>300</v>
      </c>
      <c r="E52" s="170">
        <v>15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0.1109</v>
      </c>
      <c r="O52" s="172">
        <f>ROUND(E52*N52,2)</f>
        <v>1.66</v>
      </c>
      <c r="P52" s="172">
        <v>0</v>
      </c>
      <c r="Q52" s="172">
        <f>ROUND(E52*P52,2)</f>
        <v>0</v>
      </c>
      <c r="R52" s="172" t="s">
        <v>273</v>
      </c>
      <c r="S52" s="172" t="s">
        <v>213</v>
      </c>
      <c r="T52" s="173" t="s">
        <v>213</v>
      </c>
      <c r="U52" s="159">
        <v>0.30099999999999999</v>
      </c>
      <c r="V52" s="159">
        <f>ROUND(E52*U52,2)</f>
        <v>4.5199999999999996</v>
      </c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248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5" t="s">
        <v>304</v>
      </c>
      <c r="D53" s="189"/>
      <c r="E53" s="190">
        <v>5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252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5" t="s">
        <v>305</v>
      </c>
      <c r="D54" s="189"/>
      <c r="E54" s="190">
        <v>10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252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14</v>
      </c>
      <c r="B55" s="168" t="s">
        <v>306</v>
      </c>
      <c r="C55" s="185" t="s">
        <v>307</v>
      </c>
      <c r="D55" s="169" t="s">
        <v>246</v>
      </c>
      <c r="E55" s="170">
        <v>0.87619999999999998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1.9332</v>
      </c>
      <c r="O55" s="172">
        <f>ROUND(E55*N55,2)</f>
        <v>1.69</v>
      </c>
      <c r="P55" s="172">
        <v>0</v>
      </c>
      <c r="Q55" s="172">
        <f>ROUND(E55*P55,2)</f>
        <v>0</v>
      </c>
      <c r="R55" s="172" t="s">
        <v>285</v>
      </c>
      <c r="S55" s="172" t="s">
        <v>213</v>
      </c>
      <c r="T55" s="173" t="s">
        <v>213</v>
      </c>
      <c r="U55" s="159">
        <v>6.77</v>
      </c>
      <c r="V55" s="159">
        <f>ROUND(E55*U55,2)</f>
        <v>5.93</v>
      </c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248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57" t="s">
        <v>308</v>
      </c>
      <c r="D56" s="258"/>
      <c r="E56" s="258"/>
      <c r="F56" s="258"/>
      <c r="G56" s="258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250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5" t="s">
        <v>309</v>
      </c>
      <c r="D57" s="189"/>
      <c r="E57" s="190">
        <v>0.27200000000000002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252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5" t="s">
        <v>310</v>
      </c>
      <c r="D58" s="189"/>
      <c r="E58" s="190">
        <v>0.104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252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5" t="s">
        <v>311</v>
      </c>
      <c r="D59" s="189"/>
      <c r="E59" s="190">
        <v>5.6000000000000001E-2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252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5" t="s">
        <v>312</v>
      </c>
      <c r="D60" s="189"/>
      <c r="E60" s="190">
        <v>0.27200000000000002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252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5" t="s">
        <v>313</v>
      </c>
      <c r="D61" s="189"/>
      <c r="E61" s="190">
        <v>0.17219999999999999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252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67">
        <v>15</v>
      </c>
      <c r="B62" s="168" t="s">
        <v>314</v>
      </c>
      <c r="C62" s="185" t="s">
        <v>315</v>
      </c>
      <c r="D62" s="169" t="s">
        <v>316</v>
      </c>
      <c r="E62" s="170">
        <v>0.34689999999999999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1.7090000000000001E-2</v>
      </c>
      <c r="O62" s="172">
        <f>ROUND(E62*N62,2)</f>
        <v>0.01</v>
      </c>
      <c r="P62" s="172">
        <v>0</v>
      </c>
      <c r="Q62" s="172">
        <f>ROUND(E62*P62,2)</f>
        <v>0</v>
      </c>
      <c r="R62" s="172" t="s">
        <v>273</v>
      </c>
      <c r="S62" s="172" t="s">
        <v>213</v>
      </c>
      <c r="T62" s="173" t="s">
        <v>213</v>
      </c>
      <c r="U62" s="159">
        <v>16.582999999999998</v>
      </c>
      <c r="V62" s="159">
        <f>ROUND(E62*U62,2)</f>
        <v>5.75</v>
      </c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248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57" t="s">
        <v>317</v>
      </c>
      <c r="D63" s="258"/>
      <c r="E63" s="258"/>
      <c r="F63" s="258"/>
      <c r="G63" s="258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250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5" t="s">
        <v>318</v>
      </c>
      <c r="D64" s="189"/>
      <c r="E64" s="190">
        <v>0.17816000000000001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252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5" t="s">
        <v>319</v>
      </c>
      <c r="D65" s="189"/>
      <c r="E65" s="190">
        <v>0.16874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252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67">
        <v>16</v>
      </c>
      <c r="B66" s="168" t="s">
        <v>320</v>
      </c>
      <c r="C66" s="185" t="s">
        <v>321</v>
      </c>
      <c r="D66" s="169" t="s">
        <v>316</v>
      </c>
      <c r="E66" s="170">
        <v>5.7200000000000001E-2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1.0900000000000001</v>
      </c>
      <c r="O66" s="172">
        <f>ROUND(E66*N66,2)</f>
        <v>0.06</v>
      </c>
      <c r="P66" s="172">
        <v>0</v>
      </c>
      <c r="Q66" s="172">
        <f>ROUND(E66*P66,2)</f>
        <v>0</v>
      </c>
      <c r="R66" s="172" t="s">
        <v>285</v>
      </c>
      <c r="S66" s="172" t="s">
        <v>213</v>
      </c>
      <c r="T66" s="173" t="s">
        <v>213</v>
      </c>
      <c r="U66" s="159">
        <v>18.8</v>
      </c>
      <c r="V66" s="159">
        <f>ROUND(E66*U66,2)</f>
        <v>1.08</v>
      </c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248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57" t="s">
        <v>322</v>
      </c>
      <c r="D67" s="258"/>
      <c r="E67" s="258"/>
      <c r="F67" s="258"/>
      <c r="G67" s="258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250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5" t="s">
        <v>323</v>
      </c>
      <c r="D68" s="189"/>
      <c r="E68" s="190">
        <v>5.7200000000000001E-2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252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7">
        <v>17</v>
      </c>
      <c r="B69" s="168" t="s">
        <v>324</v>
      </c>
      <c r="C69" s="185" t="s">
        <v>325</v>
      </c>
      <c r="D69" s="169" t="s">
        <v>316</v>
      </c>
      <c r="E69" s="170">
        <v>0.50304000000000004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1.0900000000000001</v>
      </c>
      <c r="O69" s="172">
        <f>ROUND(E69*N69,2)</f>
        <v>0.55000000000000004</v>
      </c>
      <c r="P69" s="172">
        <v>0</v>
      </c>
      <c r="Q69" s="172">
        <f>ROUND(E69*P69,2)</f>
        <v>0</v>
      </c>
      <c r="R69" s="172" t="s">
        <v>285</v>
      </c>
      <c r="S69" s="172" t="s">
        <v>213</v>
      </c>
      <c r="T69" s="173" t="s">
        <v>213</v>
      </c>
      <c r="U69" s="159">
        <v>18.8</v>
      </c>
      <c r="V69" s="159">
        <f>ROUND(E69*U69,2)</f>
        <v>9.4600000000000009</v>
      </c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248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57" t="s">
        <v>322</v>
      </c>
      <c r="D70" s="258"/>
      <c r="E70" s="258"/>
      <c r="F70" s="258"/>
      <c r="G70" s="258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250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5" t="s">
        <v>326</v>
      </c>
      <c r="D71" s="189"/>
      <c r="E71" s="190">
        <v>0.35632000000000003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252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5" t="s">
        <v>327</v>
      </c>
      <c r="D72" s="189"/>
      <c r="E72" s="190">
        <v>0.14671999999999999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252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18</v>
      </c>
      <c r="B73" s="168" t="s">
        <v>328</v>
      </c>
      <c r="C73" s="185" t="s">
        <v>329</v>
      </c>
      <c r="D73" s="169" t="s">
        <v>316</v>
      </c>
      <c r="E73" s="170">
        <v>0.18224000000000001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1</v>
      </c>
      <c r="O73" s="172">
        <f>ROUND(E73*N73,2)</f>
        <v>0.18</v>
      </c>
      <c r="P73" s="172">
        <v>0</v>
      </c>
      <c r="Q73" s="172">
        <f>ROUND(E73*P73,2)</f>
        <v>0</v>
      </c>
      <c r="R73" s="172" t="s">
        <v>330</v>
      </c>
      <c r="S73" s="172" t="s">
        <v>213</v>
      </c>
      <c r="T73" s="173" t="s">
        <v>213</v>
      </c>
      <c r="U73" s="159">
        <v>0</v>
      </c>
      <c r="V73" s="159">
        <f>ROUND(E73*U73,2)</f>
        <v>0</v>
      </c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331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5" t="s">
        <v>332</v>
      </c>
      <c r="D74" s="189"/>
      <c r="E74" s="190">
        <v>0.18224000000000001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252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19</v>
      </c>
      <c r="B75" s="168" t="s">
        <v>333</v>
      </c>
      <c r="C75" s="185" t="s">
        <v>334</v>
      </c>
      <c r="D75" s="169" t="s">
        <v>316</v>
      </c>
      <c r="E75" s="170">
        <v>0.19241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1</v>
      </c>
      <c r="O75" s="172">
        <f>ROUND(E75*N75,2)</f>
        <v>0.19</v>
      </c>
      <c r="P75" s="172">
        <v>0</v>
      </c>
      <c r="Q75" s="172">
        <f>ROUND(E75*P75,2)</f>
        <v>0</v>
      </c>
      <c r="R75" s="172" t="s">
        <v>330</v>
      </c>
      <c r="S75" s="172" t="s">
        <v>213</v>
      </c>
      <c r="T75" s="173" t="s">
        <v>213</v>
      </c>
      <c r="U75" s="159">
        <v>0</v>
      </c>
      <c r="V75" s="159">
        <f>ROUND(E75*U75,2)</f>
        <v>0</v>
      </c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331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5" t="s">
        <v>335</v>
      </c>
      <c r="D76" s="189"/>
      <c r="E76" s="190">
        <v>0.19241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252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61" t="s">
        <v>208</v>
      </c>
      <c r="B77" s="162" t="s">
        <v>91</v>
      </c>
      <c r="C77" s="183" t="s">
        <v>92</v>
      </c>
      <c r="D77" s="163"/>
      <c r="E77" s="164"/>
      <c r="F77" s="165"/>
      <c r="G77" s="165">
        <f>SUMIF(AG78:AG93,"&lt;&gt;NOR",G78:G93)</f>
        <v>0</v>
      </c>
      <c r="H77" s="165"/>
      <c r="I77" s="165">
        <f>SUM(I78:I93)</f>
        <v>0</v>
      </c>
      <c r="J77" s="165"/>
      <c r="K77" s="165">
        <f>SUM(K78:K93)</f>
        <v>0</v>
      </c>
      <c r="L77" s="165"/>
      <c r="M77" s="165">
        <f>SUM(M78:M93)</f>
        <v>0</v>
      </c>
      <c r="N77" s="165"/>
      <c r="O77" s="165">
        <f>SUM(O78:O93)</f>
        <v>3.05</v>
      </c>
      <c r="P77" s="165"/>
      <c r="Q77" s="165">
        <f>SUM(Q78:Q93)</f>
        <v>0</v>
      </c>
      <c r="R77" s="165"/>
      <c r="S77" s="165"/>
      <c r="T77" s="166"/>
      <c r="U77" s="160"/>
      <c r="V77" s="160">
        <f>SUM(V78:V93)</f>
        <v>19.990000000000002</v>
      </c>
      <c r="W77" s="160"/>
      <c r="AG77" t="s">
        <v>209</v>
      </c>
    </row>
    <row r="78" spans="1:60" ht="22.5" outlineLevel="1" x14ac:dyDescent="0.2">
      <c r="A78" s="167">
        <v>20</v>
      </c>
      <c r="B78" s="168" t="s">
        <v>336</v>
      </c>
      <c r="C78" s="185" t="s">
        <v>337</v>
      </c>
      <c r="D78" s="169" t="s">
        <v>265</v>
      </c>
      <c r="E78" s="170">
        <v>15.3805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7.782E-2</v>
      </c>
      <c r="O78" s="172">
        <f>ROUND(E78*N78,2)</f>
        <v>1.2</v>
      </c>
      <c r="P78" s="172">
        <v>0</v>
      </c>
      <c r="Q78" s="172">
        <f>ROUND(E78*P78,2)</f>
        <v>0</v>
      </c>
      <c r="R78" s="172" t="s">
        <v>273</v>
      </c>
      <c r="S78" s="172" t="s">
        <v>213</v>
      </c>
      <c r="T78" s="173" t="s">
        <v>213</v>
      </c>
      <c r="U78" s="159">
        <v>0.49390000000000001</v>
      </c>
      <c r="V78" s="159">
        <f>ROUND(E78*U78,2)</f>
        <v>7.6</v>
      </c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248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57"/>
      <c r="B79" s="158"/>
      <c r="C79" s="257" t="s">
        <v>338</v>
      </c>
      <c r="D79" s="258"/>
      <c r="E79" s="258"/>
      <c r="F79" s="258"/>
      <c r="G79" s="258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250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1" t="str">
        <f>C79</f>
        <v>jednoduché nebo příčky zděné do svislé dřevěné, cihelné, betonové nebo ocelové konstrukce na jakoukoliv maltu vápenocementovou (MVC) nebo cementovou (MC),</v>
      </c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5" t="s">
        <v>339</v>
      </c>
      <c r="D80" s="189"/>
      <c r="E80" s="190">
        <v>10.022500000000001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252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5" t="s">
        <v>340</v>
      </c>
      <c r="D81" s="189"/>
      <c r="E81" s="190">
        <v>5.3579999999999997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252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67">
        <v>21</v>
      </c>
      <c r="B82" s="168" t="s">
        <v>341</v>
      </c>
      <c r="C82" s="185" t="s">
        <v>342</v>
      </c>
      <c r="D82" s="169" t="s">
        <v>265</v>
      </c>
      <c r="E82" s="170">
        <v>5.8140000000000001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9.9849999999999994E-2</v>
      </c>
      <c r="O82" s="172">
        <f>ROUND(E82*N82,2)</f>
        <v>0.57999999999999996</v>
      </c>
      <c r="P82" s="172">
        <v>0</v>
      </c>
      <c r="Q82" s="172">
        <f>ROUND(E82*P82,2)</f>
        <v>0</v>
      </c>
      <c r="R82" s="172" t="s">
        <v>273</v>
      </c>
      <c r="S82" s="172" t="s">
        <v>213</v>
      </c>
      <c r="T82" s="173" t="s">
        <v>213</v>
      </c>
      <c r="U82" s="159">
        <v>0.52090000000000003</v>
      </c>
      <c r="V82" s="159">
        <f>ROUND(E82*U82,2)</f>
        <v>3.03</v>
      </c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248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57"/>
      <c r="B83" s="158"/>
      <c r="C83" s="257" t="s">
        <v>338</v>
      </c>
      <c r="D83" s="258"/>
      <c r="E83" s="258"/>
      <c r="F83" s="258"/>
      <c r="G83" s="258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250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81" t="str">
        <f>C83</f>
        <v>jednoduché nebo příčky zděné do svislé dřevěné, cihelné, betonové nebo ocelové konstrukce na jakoukoliv maltu vápenocementovou (MVC) nebo cementovou (MC),</v>
      </c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5" t="s">
        <v>343</v>
      </c>
      <c r="D84" s="189"/>
      <c r="E84" s="190">
        <v>5.8140000000000001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252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67">
        <v>22</v>
      </c>
      <c r="B85" s="168" t="s">
        <v>344</v>
      </c>
      <c r="C85" s="185" t="s">
        <v>345</v>
      </c>
      <c r="D85" s="169" t="s">
        <v>265</v>
      </c>
      <c r="E85" s="170">
        <v>1.6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2.597E-2</v>
      </c>
      <c r="O85" s="172">
        <f>ROUND(E85*N85,2)</f>
        <v>0.04</v>
      </c>
      <c r="P85" s="172">
        <v>0</v>
      </c>
      <c r="Q85" s="172">
        <f>ROUND(E85*P85,2)</f>
        <v>0</v>
      </c>
      <c r="R85" s="172" t="s">
        <v>273</v>
      </c>
      <c r="S85" s="172" t="s">
        <v>213</v>
      </c>
      <c r="T85" s="173" t="s">
        <v>213</v>
      </c>
      <c r="U85" s="159">
        <v>0.75800000000000001</v>
      </c>
      <c r="V85" s="159">
        <f>ROUND(E85*U85,2)</f>
        <v>1.21</v>
      </c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248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95" t="s">
        <v>346</v>
      </c>
      <c r="D86" s="189"/>
      <c r="E86" s="190">
        <v>1.6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252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67">
        <v>23</v>
      </c>
      <c r="B87" s="168" t="s">
        <v>347</v>
      </c>
      <c r="C87" s="185" t="s">
        <v>348</v>
      </c>
      <c r="D87" s="169" t="s">
        <v>265</v>
      </c>
      <c r="E87" s="170">
        <v>6.7320000000000002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0.18323999999999999</v>
      </c>
      <c r="O87" s="172">
        <f>ROUND(E87*N87,2)</f>
        <v>1.23</v>
      </c>
      <c r="P87" s="172">
        <v>0</v>
      </c>
      <c r="Q87" s="172">
        <f>ROUND(E87*P87,2)</f>
        <v>0</v>
      </c>
      <c r="R87" s="172" t="s">
        <v>273</v>
      </c>
      <c r="S87" s="172" t="s">
        <v>213</v>
      </c>
      <c r="T87" s="173" t="s">
        <v>213</v>
      </c>
      <c r="U87" s="159">
        <v>1.21</v>
      </c>
      <c r="V87" s="159">
        <f>ROUND(E87*U87,2)</f>
        <v>8.15</v>
      </c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248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57" t="s">
        <v>349</v>
      </c>
      <c r="D88" s="258"/>
      <c r="E88" s="258"/>
      <c r="F88" s="258"/>
      <c r="G88" s="2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250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5" t="s">
        <v>350</v>
      </c>
      <c r="D89" s="189"/>
      <c r="E89" s="190">
        <v>2.72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252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5" t="s">
        <v>351</v>
      </c>
      <c r="D90" s="189"/>
      <c r="E90" s="190">
        <v>1.1200000000000001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252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5" t="s">
        <v>352</v>
      </c>
      <c r="D91" s="189"/>
      <c r="E91" s="190">
        <v>0.56000000000000005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252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5" t="s">
        <v>353</v>
      </c>
      <c r="D92" s="189"/>
      <c r="E92" s="190">
        <v>0.68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252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5" t="s">
        <v>354</v>
      </c>
      <c r="D93" s="189"/>
      <c r="E93" s="190">
        <v>1.6519999999999999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252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2">
      <c r="A94" s="161" t="s">
        <v>208</v>
      </c>
      <c r="B94" s="162" t="s">
        <v>93</v>
      </c>
      <c r="C94" s="183" t="s">
        <v>94</v>
      </c>
      <c r="D94" s="163"/>
      <c r="E94" s="164"/>
      <c r="F94" s="165"/>
      <c r="G94" s="165">
        <f>SUMIF(AG95:AG140,"&lt;&gt;NOR",G95:G140)</f>
        <v>0</v>
      </c>
      <c r="H94" s="165"/>
      <c r="I94" s="165">
        <f>SUM(I95:I140)</f>
        <v>0</v>
      </c>
      <c r="J94" s="165"/>
      <c r="K94" s="165">
        <f>SUM(K95:K140)</f>
        <v>0</v>
      </c>
      <c r="L94" s="165"/>
      <c r="M94" s="165">
        <f>SUM(M95:M140)</f>
        <v>0</v>
      </c>
      <c r="N94" s="165"/>
      <c r="O94" s="165">
        <f>SUM(O95:O140)</f>
        <v>20.8</v>
      </c>
      <c r="P94" s="165"/>
      <c r="Q94" s="165">
        <f>SUM(Q95:Q140)</f>
        <v>0</v>
      </c>
      <c r="R94" s="165"/>
      <c r="S94" s="165"/>
      <c r="T94" s="166"/>
      <c r="U94" s="160"/>
      <c r="V94" s="160">
        <f>SUM(V95:V140)</f>
        <v>766.94</v>
      </c>
      <c r="W94" s="160"/>
      <c r="AG94" t="s">
        <v>209</v>
      </c>
    </row>
    <row r="95" spans="1:60" ht="33.75" outlineLevel="1" x14ac:dyDescent="0.2">
      <c r="A95" s="167">
        <v>24</v>
      </c>
      <c r="B95" s="168" t="s">
        <v>355</v>
      </c>
      <c r="C95" s="185" t="s">
        <v>356</v>
      </c>
      <c r="D95" s="169" t="s">
        <v>265</v>
      </c>
      <c r="E95" s="170">
        <v>228.79409999999999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72">
        <v>5.3789999999999998E-2</v>
      </c>
      <c r="O95" s="172">
        <f>ROUND(E95*N95,2)</f>
        <v>12.31</v>
      </c>
      <c r="P95" s="172">
        <v>0</v>
      </c>
      <c r="Q95" s="172">
        <f>ROUND(E95*P95,2)</f>
        <v>0</v>
      </c>
      <c r="R95" s="172" t="s">
        <v>273</v>
      </c>
      <c r="S95" s="172" t="s">
        <v>213</v>
      </c>
      <c r="T95" s="173" t="s">
        <v>213</v>
      </c>
      <c r="U95" s="159">
        <v>1.452</v>
      </c>
      <c r="V95" s="159">
        <f>ROUND(E95*U95,2)</f>
        <v>332.21</v>
      </c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248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57" t="s">
        <v>357</v>
      </c>
      <c r="D96" s="258"/>
      <c r="E96" s="258"/>
      <c r="F96" s="258"/>
      <c r="G96" s="2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250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5" t="s">
        <v>358</v>
      </c>
      <c r="D97" s="189"/>
      <c r="E97" s="190">
        <v>247.5941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252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5" t="s">
        <v>359</v>
      </c>
      <c r="D98" s="189"/>
      <c r="E98" s="190">
        <v>-18.8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252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33.75" outlineLevel="1" x14ac:dyDescent="0.2">
      <c r="A99" s="167">
        <v>25</v>
      </c>
      <c r="B99" s="168" t="s">
        <v>360</v>
      </c>
      <c r="C99" s="185" t="s">
        <v>361</v>
      </c>
      <c r="D99" s="169" t="s">
        <v>300</v>
      </c>
      <c r="E99" s="170">
        <v>4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2">
        <v>5.1399999999999996E-3</v>
      </c>
      <c r="O99" s="172">
        <f>ROUND(E99*N99,2)</f>
        <v>0.02</v>
      </c>
      <c r="P99" s="172">
        <v>0</v>
      </c>
      <c r="Q99" s="172">
        <f>ROUND(E99*P99,2)</f>
        <v>0</v>
      </c>
      <c r="R99" s="172" t="s">
        <v>273</v>
      </c>
      <c r="S99" s="172" t="s">
        <v>213</v>
      </c>
      <c r="T99" s="173" t="s">
        <v>213</v>
      </c>
      <c r="U99" s="159">
        <v>0.36</v>
      </c>
      <c r="V99" s="159">
        <f>ROUND(E99*U99,2)</f>
        <v>1.44</v>
      </c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248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5" t="s">
        <v>362</v>
      </c>
      <c r="D100" s="189"/>
      <c r="E100" s="190">
        <v>4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252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67">
        <v>26</v>
      </c>
      <c r="B101" s="168" t="s">
        <v>363</v>
      </c>
      <c r="C101" s="185" t="s">
        <v>364</v>
      </c>
      <c r="D101" s="169" t="s">
        <v>265</v>
      </c>
      <c r="E101" s="170">
        <v>34.909500000000001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0</v>
      </c>
      <c r="O101" s="172">
        <f>ROUND(E101*N101,2)</f>
        <v>0</v>
      </c>
      <c r="P101" s="172">
        <v>0</v>
      </c>
      <c r="Q101" s="172">
        <f>ROUND(E101*P101,2)</f>
        <v>0</v>
      </c>
      <c r="R101" s="172"/>
      <c r="S101" s="172" t="s">
        <v>365</v>
      </c>
      <c r="T101" s="173" t="s">
        <v>366</v>
      </c>
      <c r="U101" s="159">
        <v>0</v>
      </c>
      <c r="V101" s="159">
        <f>ROUND(E101*U101,2)</f>
        <v>0</v>
      </c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248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246" t="s">
        <v>367</v>
      </c>
      <c r="D102" s="247"/>
      <c r="E102" s="247"/>
      <c r="F102" s="247"/>
      <c r="G102" s="247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218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5" t="s">
        <v>368</v>
      </c>
      <c r="D103" s="189"/>
      <c r="E103" s="190">
        <v>37.709499999999998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252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5" t="s">
        <v>369</v>
      </c>
      <c r="D104" s="189"/>
      <c r="E104" s="190">
        <v>-2.8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252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67">
        <v>27</v>
      </c>
      <c r="B105" s="168" t="s">
        <v>370</v>
      </c>
      <c r="C105" s="185" t="s">
        <v>371</v>
      </c>
      <c r="D105" s="169" t="s">
        <v>265</v>
      </c>
      <c r="E105" s="170">
        <v>1.28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2">
        <v>1.5720000000000001E-2</v>
      </c>
      <c r="O105" s="172">
        <f>ROUND(E105*N105,2)</f>
        <v>0.02</v>
      </c>
      <c r="P105" s="172">
        <v>0</v>
      </c>
      <c r="Q105" s="172">
        <f>ROUND(E105*P105,2)</f>
        <v>0</v>
      </c>
      <c r="R105" s="172" t="s">
        <v>273</v>
      </c>
      <c r="S105" s="172" t="s">
        <v>213</v>
      </c>
      <c r="T105" s="173" t="s">
        <v>213</v>
      </c>
      <c r="U105" s="159">
        <v>0.76900000000000002</v>
      </c>
      <c r="V105" s="159">
        <f>ROUND(E105*U105,2)</f>
        <v>0.98</v>
      </c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248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5" t="s">
        <v>372</v>
      </c>
      <c r="D106" s="189"/>
      <c r="E106" s="190">
        <v>1.28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252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167">
        <v>28</v>
      </c>
      <c r="B107" s="168" t="s">
        <v>373</v>
      </c>
      <c r="C107" s="185" t="s">
        <v>374</v>
      </c>
      <c r="D107" s="169" t="s">
        <v>265</v>
      </c>
      <c r="E107" s="170">
        <v>192.08240000000001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1.8519999999999998E-2</v>
      </c>
      <c r="O107" s="172">
        <f>ROUND(E107*N107,2)</f>
        <v>3.56</v>
      </c>
      <c r="P107" s="172">
        <v>0</v>
      </c>
      <c r="Q107" s="172">
        <f>ROUND(E107*P107,2)</f>
        <v>0</v>
      </c>
      <c r="R107" s="172" t="s">
        <v>273</v>
      </c>
      <c r="S107" s="172" t="s">
        <v>213</v>
      </c>
      <c r="T107" s="173" t="s">
        <v>213</v>
      </c>
      <c r="U107" s="159">
        <v>1.0109999999999999</v>
      </c>
      <c r="V107" s="159">
        <f>ROUND(E107*U107,2)</f>
        <v>194.2</v>
      </c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248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5" t="s">
        <v>375</v>
      </c>
      <c r="D108" s="189"/>
      <c r="E108" s="190">
        <v>192.08240000000001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252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67">
        <v>29</v>
      </c>
      <c r="B109" s="168" t="s">
        <v>376</v>
      </c>
      <c r="C109" s="185" t="s">
        <v>377</v>
      </c>
      <c r="D109" s="169" t="s">
        <v>265</v>
      </c>
      <c r="E109" s="170">
        <v>175.7843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2.01E-2</v>
      </c>
      <c r="O109" s="172">
        <f>ROUND(E109*N109,2)</f>
        <v>3.53</v>
      </c>
      <c r="P109" s="172">
        <v>0</v>
      </c>
      <c r="Q109" s="172">
        <f>ROUND(E109*P109,2)</f>
        <v>0</v>
      </c>
      <c r="R109" s="172" t="s">
        <v>273</v>
      </c>
      <c r="S109" s="172" t="s">
        <v>213</v>
      </c>
      <c r="T109" s="173" t="s">
        <v>213</v>
      </c>
      <c r="U109" s="159">
        <v>1.0109999999999999</v>
      </c>
      <c r="V109" s="159">
        <f>ROUND(E109*U109,2)</f>
        <v>177.72</v>
      </c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248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5" t="s">
        <v>378</v>
      </c>
      <c r="D110" s="189"/>
      <c r="E110" s="190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252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5" t="s">
        <v>379</v>
      </c>
      <c r="D111" s="189"/>
      <c r="E111" s="190">
        <v>31.472950000000001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252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5" t="s">
        <v>380</v>
      </c>
      <c r="D112" s="189"/>
      <c r="E112" s="190">
        <v>38.142499999999998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252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5" t="s">
        <v>381</v>
      </c>
      <c r="D113" s="189"/>
      <c r="E113" s="190">
        <v>6.8250000000000002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252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5" t="s">
        <v>382</v>
      </c>
      <c r="D114" s="189"/>
      <c r="E114" s="190">
        <v>24.79785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252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5" t="s">
        <v>383</v>
      </c>
      <c r="D115" s="189"/>
      <c r="E115" s="190">
        <v>21.646000000000001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252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95" t="s">
        <v>384</v>
      </c>
      <c r="D116" s="189"/>
      <c r="E116" s="190">
        <v>24.51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252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95" t="s">
        <v>385</v>
      </c>
      <c r="D117" s="189"/>
      <c r="E117" s="190">
        <v>28.39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252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33.75" outlineLevel="1" x14ac:dyDescent="0.2">
      <c r="A118" s="167">
        <v>30</v>
      </c>
      <c r="B118" s="168" t="s">
        <v>386</v>
      </c>
      <c r="C118" s="185" t="s">
        <v>387</v>
      </c>
      <c r="D118" s="169" t="s">
        <v>265</v>
      </c>
      <c r="E118" s="170">
        <v>46.339179999999999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2.01E-2</v>
      </c>
      <c r="O118" s="172">
        <f>ROUND(E118*N118,2)</f>
        <v>0.93</v>
      </c>
      <c r="P118" s="172">
        <v>0</v>
      </c>
      <c r="Q118" s="172">
        <f>ROUND(E118*P118,2)</f>
        <v>0</v>
      </c>
      <c r="R118" s="172" t="s">
        <v>273</v>
      </c>
      <c r="S118" s="172" t="s">
        <v>213</v>
      </c>
      <c r="T118" s="173" t="s">
        <v>213</v>
      </c>
      <c r="U118" s="159">
        <v>1.0109999999999999</v>
      </c>
      <c r="V118" s="159">
        <f>ROUND(E118*U118,2)</f>
        <v>46.85</v>
      </c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248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5" t="s">
        <v>378</v>
      </c>
      <c r="D119" s="189"/>
      <c r="E119" s="190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252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5" t="s">
        <v>388</v>
      </c>
      <c r="D120" s="189"/>
      <c r="E120" s="190">
        <v>3.5350000000000001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252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5" t="s">
        <v>389</v>
      </c>
      <c r="D121" s="189"/>
      <c r="E121" s="190">
        <v>9.0280000000000005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252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5" t="s">
        <v>390</v>
      </c>
      <c r="D122" s="189"/>
      <c r="E122" s="190">
        <v>33.776179999999997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252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67">
        <v>31</v>
      </c>
      <c r="B123" s="168" t="s">
        <v>391</v>
      </c>
      <c r="C123" s="185" t="s">
        <v>392</v>
      </c>
      <c r="D123" s="169" t="s">
        <v>265</v>
      </c>
      <c r="E123" s="170">
        <v>237.00348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2">
        <v>1.81E-3</v>
      </c>
      <c r="O123" s="172">
        <f>ROUND(E123*N123,2)</f>
        <v>0.43</v>
      </c>
      <c r="P123" s="172">
        <v>0</v>
      </c>
      <c r="Q123" s="172">
        <f>ROUND(E123*P123,2)</f>
        <v>0</v>
      </c>
      <c r="R123" s="172" t="s">
        <v>273</v>
      </c>
      <c r="S123" s="172" t="s">
        <v>213</v>
      </c>
      <c r="T123" s="173" t="s">
        <v>213</v>
      </c>
      <c r="U123" s="159">
        <v>3.2000000000000001E-2</v>
      </c>
      <c r="V123" s="159">
        <f>ROUND(E123*U123,2)</f>
        <v>7.58</v>
      </c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248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5" t="s">
        <v>393</v>
      </c>
      <c r="D124" s="189"/>
      <c r="E124" s="190">
        <v>14.88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252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5" t="s">
        <v>378</v>
      </c>
      <c r="D125" s="189"/>
      <c r="E125" s="190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252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5" t="s">
        <v>388</v>
      </c>
      <c r="D126" s="189"/>
      <c r="E126" s="190">
        <v>3.5350000000000001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252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5" t="s">
        <v>389</v>
      </c>
      <c r="D127" s="189"/>
      <c r="E127" s="190">
        <v>9.0280000000000005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252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5" t="s">
        <v>390</v>
      </c>
      <c r="D128" s="189"/>
      <c r="E128" s="190">
        <v>33.776179999999997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252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5" t="s">
        <v>379</v>
      </c>
      <c r="D129" s="189"/>
      <c r="E129" s="190">
        <v>31.472950000000001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252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5" t="s">
        <v>380</v>
      </c>
      <c r="D130" s="189"/>
      <c r="E130" s="190">
        <v>38.142499999999998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252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5" t="s">
        <v>381</v>
      </c>
      <c r="D131" s="189"/>
      <c r="E131" s="190">
        <v>6.8250000000000002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252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5" t="s">
        <v>382</v>
      </c>
      <c r="D132" s="189"/>
      <c r="E132" s="190">
        <v>24.79785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252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5" t="s">
        <v>383</v>
      </c>
      <c r="D133" s="189"/>
      <c r="E133" s="190">
        <v>21.646000000000001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252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5" t="s">
        <v>384</v>
      </c>
      <c r="D134" s="189"/>
      <c r="E134" s="190">
        <v>24.51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252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5" t="s">
        <v>385</v>
      </c>
      <c r="D135" s="189"/>
      <c r="E135" s="190">
        <v>28.39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252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 x14ac:dyDescent="0.2">
      <c r="A136" s="167">
        <v>32</v>
      </c>
      <c r="B136" s="168" t="s">
        <v>394</v>
      </c>
      <c r="C136" s="185" t="s">
        <v>395</v>
      </c>
      <c r="D136" s="169" t="s">
        <v>265</v>
      </c>
      <c r="E136" s="170">
        <v>3.5350000000000001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0</v>
      </c>
      <c r="O136" s="172">
        <f>ROUND(E136*N136,2)</f>
        <v>0</v>
      </c>
      <c r="P136" s="172">
        <v>0</v>
      </c>
      <c r="Q136" s="172">
        <f>ROUND(E136*P136,2)</f>
        <v>0</v>
      </c>
      <c r="R136" s="172" t="s">
        <v>273</v>
      </c>
      <c r="S136" s="172" t="s">
        <v>213</v>
      </c>
      <c r="T136" s="173" t="s">
        <v>213</v>
      </c>
      <c r="U136" s="159">
        <v>0.43</v>
      </c>
      <c r="V136" s="159">
        <f>ROUND(E136*U136,2)</f>
        <v>1.52</v>
      </c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248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5" t="s">
        <v>388</v>
      </c>
      <c r="D137" s="189"/>
      <c r="E137" s="190">
        <v>3.5350000000000001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252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2.5" outlineLevel="1" x14ac:dyDescent="0.2">
      <c r="A138" s="167">
        <v>33</v>
      </c>
      <c r="B138" s="168" t="s">
        <v>396</v>
      </c>
      <c r="C138" s="185" t="s">
        <v>397</v>
      </c>
      <c r="D138" s="169" t="s">
        <v>265</v>
      </c>
      <c r="E138" s="170">
        <v>15.853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</v>
      </c>
      <c r="O138" s="172">
        <f>ROUND(E138*N138,2)</f>
        <v>0</v>
      </c>
      <c r="P138" s="172">
        <v>0</v>
      </c>
      <c r="Q138" s="172">
        <f>ROUND(E138*P138,2)</f>
        <v>0</v>
      </c>
      <c r="R138" s="172" t="s">
        <v>273</v>
      </c>
      <c r="S138" s="172" t="s">
        <v>213</v>
      </c>
      <c r="T138" s="173" t="s">
        <v>213</v>
      </c>
      <c r="U138" s="159">
        <v>0.28000000000000003</v>
      </c>
      <c r="V138" s="159">
        <f>ROUND(E138*U138,2)</f>
        <v>4.4400000000000004</v>
      </c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248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5" t="s">
        <v>389</v>
      </c>
      <c r="D139" s="189"/>
      <c r="E139" s="190">
        <v>9.0280000000000005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252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5" t="s">
        <v>381</v>
      </c>
      <c r="D140" s="189"/>
      <c r="E140" s="190">
        <v>6.8250000000000002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252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x14ac:dyDescent="0.2">
      <c r="A141" s="161" t="s">
        <v>208</v>
      </c>
      <c r="B141" s="162" t="s">
        <v>95</v>
      </c>
      <c r="C141" s="183" t="s">
        <v>96</v>
      </c>
      <c r="D141" s="163"/>
      <c r="E141" s="164"/>
      <c r="F141" s="165"/>
      <c r="G141" s="165">
        <f>SUMIF(AG142:AG161,"&lt;&gt;NOR",G142:G161)</f>
        <v>0</v>
      </c>
      <c r="H141" s="165"/>
      <c r="I141" s="165">
        <f>SUM(I142:I161)</f>
        <v>0</v>
      </c>
      <c r="J141" s="165"/>
      <c r="K141" s="165">
        <f>SUM(K142:K161)</f>
        <v>0</v>
      </c>
      <c r="L141" s="165"/>
      <c r="M141" s="165">
        <f>SUM(M142:M161)</f>
        <v>0</v>
      </c>
      <c r="N141" s="165"/>
      <c r="O141" s="165">
        <f>SUM(O142:O161)</f>
        <v>118.53</v>
      </c>
      <c r="P141" s="165"/>
      <c r="Q141" s="165">
        <f>SUM(Q142:Q161)</f>
        <v>0</v>
      </c>
      <c r="R141" s="165"/>
      <c r="S141" s="165"/>
      <c r="T141" s="166"/>
      <c r="U141" s="160"/>
      <c r="V141" s="160">
        <f>SUM(V142:V161)</f>
        <v>182.21</v>
      </c>
      <c r="W141" s="160"/>
      <c r="AG141" t="s">
        <v>209</v>
      </c>
    </row>
    <row r="142" spans="1:60" ht="22.5" outlineLevel="1" x14ac:dyDescent="0.2">
      <c r="A142" s="167">
        <v>34</v>
      </c>
      <c r="B142" s="168" t="s">
        <v>398</v>
      </c>
      <c r="C142" s="185" t="s">
        <v>399</v>
      </c>
      <c r="D142" s="169" t="s">
        <v>316</v>
      </c>
      <c r="E142" s="170">
        <v>0.14065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1.6629999999999999E-2</v>
      </c>
      <c r="O142" s="172">
        <f>ROUND(E142*N142,2)</f>
        <v>0</v>
      </c>
      <c r="P142" s="172">
        <v>0</v>
      </c>
      <c r="Q142" s="172">
        <f>ROUND(E142*P142,2)</f>
        <v>0</v>
      </c>
      <c r="R142" s="172" t="s">
        <v>273</v>
      </c>
      <c r="S142" s="172" t="s">
        <v>213</v>
      </c>
      <c r="T142" s="173" t="s">
        <v>274</v>
      </c>
      <c r="U142" s="159">
        <v>16.582999999999998</v>
      </c>
      <c r="V142" s="159">
        <f>ROUND(E142*U142,2)</f>
        <v>2.33</v>
      </c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248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257" t="s">
        <v>400</v>
      </c>
      <c r="D143" s="258"/>
      <c r="E143" s="258"/>
      <c r="F143" s="258"/>
      <c r="G143" s="258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250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5" t="s">
        <v>401</v>
      </c>
      <c r="D144" s="189"/>
      <c r="E144" s="190">
        <v>0.14065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252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67">
        <v>35</v>
      </c>
      <c r="B145" s="168" t="s">
        <v>402</v>
      </c>
      <c r="C145" s="185" t="s">
        <v>403</v>
      </c>
      <c r="D145" s="169" t="s">
        <v>246</v>
      </c>
      <c r="E145" s="170">
        <v>7.5995999999999997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72">
        <v>2.5251100000000002</v>
      </c>
      <c r="O145" s="172">
        <f>ROUND(E145*N145,2)</f>
        <v>19.190000000000001</v>
      </c>
      <c r="P145" s="172">
        <v>0</v>
      </c>
      <c r="Q145" s="172">
        <f>ROUND(E145*P145,2)</f>
        <v>0</v>
      </c>
      <c r="R145" s="172" t="s">
        <v>273</v>
      </c>
      <c r="S145" s="172" t="s">
        <v>213</v>
      </c>
      <c r="T145" s="173" t="s">
        <v>213</v>
      </c>
      <c r="U145" s="159">
        <v>1.448</v>
      </c>
      <c r="V145" s="159">
        <f>ROUND(E145*U145,2)</f>
        <v>11</v>
      </c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248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5" t="s">
        <v>404</v>
      </c>
      <c r="D146" s="189"/>
      <c r="E146" s="190">
        <v>4.7497499999999997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252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5" t="s">
        <v>405</v>
      </c>
      <c r="D147" s="189"/>
      <c r="E147" s="190">
        <v>2.84985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252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67">
        <v>36</v>
      </c>
      <c r="B148" s="168" t="s">
        <v>406</v>
      </c>
      <c r="C148" s="185" t="s">
        <v>407</v>
      </c>
      <c r="D148" s="169" t="s">
        <v>265</v>
      </c>
      <c r="E148" s="170">
        <v>50.664000000000001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7.8200000000000006E-3</v>
      </c>
      <c r="O148" s="172">
        <f>ROUND(E148*N148,2)</f>
        <v>0.4</v>
      </c>
      <c r="P148" s="172">
        <v>0</v>
      </c>
      <c r="Q148" s="172">
        <f>ROUND(E148*P148,2)</f>
        <v>0</v>
      </c>
      <c r="R148" s="172" t="s">
        <v>273</v>
      </c>
      <c r="S148" s="172" t="s">
        <v>213</v>
      </c>
      <c r="T148" s="173" t="s">
        <v>213</v>
      </c>
      <c r="U148" s="159">
        <v>0.79</v>
      </c>
      <c r="V148" s="159">
        <f>ROUND(E148*U148,2)</f>
        <v>40.020000000000003</v>
      </c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248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5" t="s">
        <v>408</v>
      </c>
      <c r="D149" s="189"/>
      <c r="E149" s="190">
        <v>31.664999999999999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252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95" t="s">
        <v>409</v>
      </c>
      <c r="D150" s="189"/>
      <c r="E150" s="190">
        <v>18.998999999999999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252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67">
        <v>37</v>
      </c>
      <c r="B151" s="168" t="s">
        <v>410</v>
      </c>
      <c r="C151" s="185" t="s">
        <v>411</v>
      </c>
      <c r="D151" s="169" t="s">
        <v>265</v>
      </c>
      <c r="E151" s="170">
        <v>50.664000000000001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0</v>
      </c>
      <c r="O151" s="172">
        <f>ROUND(E151*N151,2)</f>
        <v>0</v>
      </c>
      <c r="P151" s="172">
        <v>0</v>
      </c>
      <c r="Q151" s="172">
        <f>ROUND(E151*P151,2)</f>
        <v>0</v>
      </c>
      <c r="R151" s="172" t="s">
        <v>273</v>
      </c>
      <c r="S151" s="172" t="s">
        <v>213</v>
      </c>
      <c r="T151" s="173" t="s">
        <v>213</v>
      </c>
      <c r="U151" s="159">
        <v>0.24</v>
      </c>
      <c r="V151" s="159">
        <f>ROUND(E151*U151,2)</f>
        <v>12.16</v>
      </c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248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5" t="s">
        <v>408</v>
      </c>
      <c r="D152" s="189"/>
      <c r="E152" s="190">
        <v>31.664999999999999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252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5" t="s">
        <v>409</v>
      </c>
      <c r="D153" s="189"/>
      <c r="E153" s="190">
        <v>18.998999999999999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252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67">
        <v>38</v>
      </c>
      <c r="B154" s="168" t="s">
        <v>412</v>
      </c>
      <c r="C154" s="185" t="s">
        <v>413</v>
      </c>
      <c r="D154" s="169" t="s">
        <v>316</v>
      </c>
      <c r="E154" s="170">
        <v>0.53197000000000005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2">
        <v>1.0166500000000001</v>
      </c>
      <c r="O154" s="172">
        <f>ROUND(E154*N154,2)</f>
        <v>0.54</v>
      </c>
      <c r="P154" s="172">
        <v>0</v>
      </c>
      <c r="Q154" s="172">
        <f>ROUND(E154*P154,2)</f>
        <v>0</v>
      </c>
      <c r="R154" s="172" t="s">
        <v>273</v>
      </c>
      <c r="S154" s="172" t="s">
        <v>213</v>
      </c>
      <c r="T154" s="173" t="s">
        <v>213</v>
      </c>
      <c r="U154" s="159">
        <v>27.672999999999998</v>
      </c>
      <c r="V154" s="159">
        <f>ROUND(E154*U154,2)</f>
        <v>14.72</v>
      </c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248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5" t="s">
        <v>414</v>
      </c>
      <c r="D155" s="189"/>
      <c r="E155" s="190">
        <v>0.33248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252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5" t="s">
        <v>415</v>
      </c>
      <c r="D156" s="189"/>
      <c r="E156" s="190">
        <v>0.19949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252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 x14ac:dyDescent="0.2">
      <c r="A157" s="167">
        <v>39</v>
      </c>
      <c r="B157" s="168" t="s">
        <v>416</v>
      </c>
      <c r="C157" s="185" t="s">
        <v>417</v>
      </c>
      <c r="D157" s="169" t="s">
        <v>265</v>
      </c>
      <c r="E157" s="170">
        <v>229.3364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72">
        <v>0.42838999999999999</v>
      </c>
      <c r="O157" s="172">
        <f>ROUND(E157*N157,2)</f>
        <v>98.25</v>
      </c>
      <c r="P157" s="172">
        <v>0</v>
      </c>
      <c r="Q157" s="172">
        <f>ROUND(E157*P157,2)</f>
        <v>0</v>
      </c>
      <c r="R157" s="172" t="s">
        <v>418</v>
      </c>
      <c r="S157" s="172" t="s">
        <v>213</v>
      </c>
      <c r="T157" s="173" t="s">
        <v>213</v>
      </c>
      <c r="U157" s="159">
        <v>0.44468000000000002</v>
      </c>
      <c r="V157" s="159">
        <f>ROUND(E157*U157,2)</f>
        <v>101.98</v>
      </c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419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257" t="s">
        <v>420</v>
      </c>
      <c r="D158" s="258"/>
      <c r="E158" s="258"/>
      <c r="F158" s="258"/>
      <c r="G158" s="258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250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5" t="s">
        <v>421</v>
      </c>
      <c r="D159" s="189"/>
      <c r="E159" s="190">
        <v>229.3364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252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67">
        <v>40</v>
      </c>
      <c r="B160" s="168" t="s">
        <v>422</v>
      </c>
      <c r="C160" s="185" t="s">
        <v>423</v>
      </c>
      <c r="D160" s="169" t="s">
        <v>316</v>
      </c>
      <c r="E160" s="170">
        <v>0.15190000000000001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72">
        <v>1</v>
      </c>
      <c r="O160" s="172">
        <f>ROUND(E160*N160,2)</f>
        <v>0.15</v>
      </c>
      <c r="P160" s="172">
        <v>0</v>
      </c>
      <c r="Q160" s="172">
        <f>ROUND(E160*P160,2)</f>
        <v>0</v>
      </c>
      <c r="R160" s="172" t="s">
        <v>330</v>
      </c>
      <c r="S160" s="172" t="s">
        <v>213</v>
      </c>
      <c r="T160" s="173" t="s">
        <v>274</v>
      </c>
      <c r="U160" s="159">
        <v>0</v>
      </c>
      <c r="V160" s="159">
        <f>ROUND(E160*U160,2)</f>
        <v>0</v>
      </c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331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5" t="s">
        <v>424</v>
      </c>
      <c r="D161" s="189"/>
      <c r="E161" s="190">
        <v>0.15190000000000001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252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x14ac:dyDescent="0.2">
      <c r="A162" s="161" t="s">
        <v>208</v>
      </c>
      <c r="B162" s="162" t="s">
        <v>97</v>
      </c>
      <c r="C162" s="183" t="s">
        <v>98</v>
      </c>
      <c r="D162" s="163"/>
      <c r="E162" s="164"/>
      <c r="F162" s="165"/>
      <c r="G162" s="165">
        <f>SUMIF(AG163:AG165,"&lt;&gt;NOR",G163:G165)</f>
        <v>0</v>
      </c>
      <c r="H162" s="165"/>
      <c r="I162" s="165">
        <f>SUM(I163:I165)</f>
        <v>0</v>
      </c>
      <c r="J162" s="165"/>
      <c r="K162" s="165">
        <f>SUM(K163:K165)</f>
        <v>0</v>
      </c>
      <c r="L162" s="165"/>
      <c r="M162" s="165">
        <f>SUM(M163:M165)</f>
        <v>0</v>
      </c>
      <c r="N162" s="165"/>
      <c r="O162" s="165">
        <f>SUM(O163:O165)</f>
        <v>1.82</v>
      </c>
      <c r="P162" s="165"/>
      <c r="Q162" s="165">
        <f>SUM(Q163:Q165)</f>
        <v>0</v>
      </c>
      <c r="R162" s="165"/>
      <c r="S162" s="165"/>
      <c r="T162" s="166"/>
      <c r="U162" s="160"/>
      <c r="V162" s="160">
        <f>SUM(V163:V165)</f>
        <v>93.04</v>
      </c>
      <c r="W162" s="160"/>
      <c r="AG162" t="s">
        <v>209</v>
      </c>
    </row>
    <row r="163" spans="1:60" outlineLevel="1" x14ac:dyDescent="0.2">
      <c r="A163" s="167">
        <v>41</v>
      </c>
      <c r="B163" s="168" t="s">
        <v>425</v>
      </c>
      <c r="C163" s="185" t="s">
        <v>426</v>
      </c>
      <c r="D163" s="169" t="s">
        <v>427</v>
      </c>
      <c r="E163" s="170">
        <v>13.0512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0.13963999999999999</v>
      </c>
      <c r="O163" s="172">
        <f>ROUND(E163*N163,2)</f>
        <v>1.82</v>
      </c>
      <c r="P163" s="172">
        <v>0</v>
      </c>
      <c r="Q163" s="172">
        <f>ROUND(E163*P163,2)</f>
        <v>0</v>
      </c>
      <c r="R163" s="172"/>
      <c r="S163" s="172" t="s">
        <v>365</v>
      </c>
      <c r="T163" s="173" t="s">
        <v>366</v>
      </c>
      <c r="U163" s="159">
        <v>7.1288400000000003</v>
      </c>
      <c r="V163" s="159">
        <f>ROUND(E163*U163,2)</f>
        <v>93.04</v>
      </c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419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57"/>
      <c r="B164" s="158"/>
      <c r="C164" s="246" t="s">
        <v>428</v>
      </c>
      <c r="D164" s="247"/>
      <c r="E164" s="247"/>
      <c r="F164" s="247"/>
      <c r="G164" s="247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218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81" t="str">
        <f>C164</f>
        <v>Výroba a osazení podesty a schodišťového ramene se stupni svařováním, výroba a osazení ocelového zábradlí z trubek, nátěr ocelové konstrukce základní + 2x email.</v>
      </c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5" t="s">
        <v>429</v>
      </c>
      <c r="D165" s="189"/>
      <c r="E165" s="190">
        <v>13.0512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252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x14ac:dyDescent="0.2">
      <c r="A166" s="161" t="s">
        <v>208</v>
      </c>
      <c r="B166" s="162" t="s">
        <v>105</v>
      </c>
      <c r="C166" s="183" t="s">
        <v>106</v>
      </c>
      <c r="D166" s="163"/>
      <c r="E166" s="164"/>
      <c r="F166" s="165"/>
      <c r="G166" s="165">
        <f>SUMIF(AG167:AG229,"&lt;&gt;NOR",G167:G229)</f>
        <v>0</v>
      </c>
      <c r="H166" s="165"/>
      <c r="I166" s="165">
        <f>SUM(I167:I229)</f>
        <v>0</v>
      </c>
      <c r="J166" s="165"/>
      <c r="K166" s="165">
        <f>SUM(K167:K229)</f>
        <v>0</v>
      </c>
      <c r="L166" s="165"/>
      <c r="M166" s="165">
        <f>SUM(M167:M229)</f>
        <v>0</v>
      </c>
      <c r="N166" s="165"/>
      <c r="O166" s="165">
        <f>SUM(O167:O229)</f>
        <v>22.279999999999998</v>
      </c>
      <c r="P166" s="165"/>
      <c r="Q166" s="165">
        <f>SUM(Q167:Q229)</f>
        <v>0</v>
      </c>
      <c r="R166" s="165"/>
      <c r="S166" s="165"/>
      <c r="T166" s="166"/>
      <c r="U166" s="160"/>
      <c r="V166" s="160">
        <f>SUM(V167:V229)</f>
        <v>344.12</v>
      </c>
      <c r="W166" s="160"/>
      <c r="AG166" t="s">
        <v>209</v>
      </c>
    </row>
    <row r="167" spans="1:60" outlineLevel="1" x14ac:dyDescent="0.2">
      <c r="A167" s="167">
        <v>42</v>
      </c>
      <c r="B167" s="168" t="s">
        <v>430</v>
      </c>
      <c r="C167" s="185" t="s">
        <v>431</v>
      </c>
      <c r="D167" s="169" t="s">
        <v>265</v>
      </c>
      <c r="E167" s="170">
        <v>96.52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4.0000000000000003E-5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273</v>
      </c>
      <c r="S167" s="172" t="s">
        <v>213</v>
      </c>
      <c r="T167" s="173" t="s">
        <v>213</v>
      </c>
      <c r="U167" s="159">
        <v>7.8E-2</v>
      </c>
      <c r="V167" s="159">
        <f>ROUND(E167*U167,2)</f>
        <v>7.53</v>
      </c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248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57"/>
      <c r="B168" s="158"/>
      <c r="C168" s="257" t="s">
        <v>432</v>
      </c>
      <c r="D168" s="258"/>
      <c r="E168" s="258"/>
      <c r="F168" s="258"/>
      <c r="G168" s="258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250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81" t="str">
        <f>C168</f>
        <v>které se zřizují před úpravami povrchu, a obalení osazených dveřních zárubní před znečištěním při úpravách povrchu nástřikem plastických maltovin včetně pozdějšího odkrytí,</v>
      </c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5" t="s">
        <v>433</v>
      </c>
      <c r="D169" s="189"/>
      <c r="E169" s="190">
        <v>52.54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252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5" t="s">
        <v>434</v>
      </c>
      <c r="D170" s="189"/>
      <c r="E170" s="190">
        <v>43.98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252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67">
        <v>43</v>
      </c>
      <c r="B171" s="168" t="s">
        <v>435</v>
      </c>
      <c r="C171" s="185" t="s">
        <v>436</v>
      </c>
      <c r="D171" s="169" t="s">
        <v>437</v>
      </c>
      <c r="E171" s="170">
        <v>87.63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3.7100000000000002E-3</v>
      </c>
      <c r="O171" s="172">
        <f>ROUND(E171*N171,2)</f>
        <v>0.33</v>
      </c>
      <c r="P171" s="172">
        <v>0</v>
      </c>
      <c r="Q171" s="172">
        <f>ROUND(E171*P171,2)</f>
        <v>0</v>
      </c>
      <c r="R171" s="172" t="s">
        <v>285</v>
      </c>
      <c r="S171" s="172" t="s">
        <v>213</v>
      </c>
      <c r="T171" s="173" t="s">
        <v>213</v>
      </c>
      <c r="U171" s="159">
        <v>0.18179999999999999</v>
      </c>
      <c r="V171" s="159">
        <f>ROUND(E171*U171,2)</f>
        <v>15.93</v>
      </c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248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5" t="s">
        <v>438</v>
      </c>
      <c r="D172" s="189"/>
      <c r="E172" s="190">
        <v>45.1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252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5" t="s">
        <v>439</v>
      </c>
      <c r="D173" s="189"/>
      <c r="E173" s="190">
        <v>15.53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252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5" t="s">
        <v>440</v>
      </c>
      <c r="D174" s="189"/>
      <c r="E174" s="190">
        <v>27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252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67">
        <v>44</v>
      </c>
      <c r="B175" s="168" t="s">
        <v>441</v>
      </c>
      <c r="C175" s="185" t="s">
        <v>442</v>
      </c>
      <c r="D175" s="169" t="s">
        <v>265</v>
      </c>
      <c r="E175" s="170">
        <v>38.758499999999998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21</v>
      </c>
      <c r="M175" s="172">
        <f>G175*(1+L175/100)</f>
        <v>0</v>
      </c>
      <c r="N175" s="172">
        <v>4.4139999999999999E-2</v>
      </c>
      <c r="O175" s="172">
        <f>ROUND(E175*N175,2)</f>
        <v>1.71</v>
      </c>
      <c r="P175" s="172">
        <v>0</v>
      </c>
      <c r="Q175" s="172">
        <f>ROUND(E175*P175,2)</f>
        <v>0</v>
      </c>
      <c r="R175" s="172" t="s">
        <v>273</v>
      </c>
      <c r="S175" s="172" t="s">
        <v>213</v>
      </c>
      <c r="T175" s="173" t="s">
        <v>213</v>
      </c>
      <c r="U175" s="159">
        <v>0.504</v>
      </c>
      <c r="V175" s="159">
        <f>ROUND(E175*U175,2)</f>
        <v>19.53</v>
      </c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248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5" t="s">
        <v>443</v>
      </c>
      <c r="D176" s="189"/>
      <c r="E176" s="190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252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5" t="s">
        <v>444</v>
      </c>
      <c r="D177" s="189"/>
      <c r="E177" s="190">
        <v>4.5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252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95" t="s">
        <v>445</v>
      </c>
      <c r="D178" s="189"/>
      <c r="E178" s="190">
        <v>3.3624999999999998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252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5" t="s">
        <v>446</v>
      </c>
      <c r="D179" s="189"/>
      <c r="E179" s="190">
        <v>3.4249999999999998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252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5" t="s">
        <v>447</v>
      </c>
      <c r="D180" s="189"/>
      <c r="E180" s="190">
        <v>27.471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252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67">
        <v>45</v>
      </c>
      <c r="B181" s="168" t="s">
        <v>448</v>
      </c>
      <c r="C181" s="185" t="s">
        <v>449</v>
      </c>
      <c r="D181" s="169" t="s">
        <v>265</v>
      </c>
      <c r="E181" s="170">
        <v>372.04944999999998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2">
        <v>4.7660000000000001E-2</v>
      </c>
      <c r="O181" s="172">
        <f>ROUND(E181*N181,2)</f>
        <v>17.73</v>
      </c>
      <c r="P181" s="172">
        <v>0</v>
      </c>
      <c r="Q181" s="172">
        <f>ROUND(E181*P181,2)</f>
        <v>0</v>
      </c>
      <c r="R181" s="172" t="s">
        <v>273</v>
      </c>
      <c r="S181" s="172" t="s">
        <v>213</v>
      </c>
      <c r="T181" s="173" t="s">
        <v>213</v>
      </c>
      <c r="U181" s="159">
        <v>0.65600000000000003</v>
      </c>
      <c r="V181" s="159">
        <f>ROUND(E181*U181,2)</f>
        <v>244.06</v>
      </c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248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95" t="s">
        <v>450</v>
      </c>
      <c r="D182" s="189"/>
      <c r="E182" s="190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252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95" t="s">
        <v>451</v>
      </c>
      <c r="D183" s="189"/>
      <c r="E183" s="190">
        <v>29.504000000000001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252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5" t="s">
        <v>452</v>
      </c>
      <c r="D184" s="189"/>
      <c r="E184" s="190">
        <v>21.456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252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5" t="s">
        <v>453</v>
      </c>
      <c r="D185" s="189"/>
      <c r="E185" s="190">
        <v>16.888000000000002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252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5" t="s">
        <v>454</v>
      </c>
      <c r="D186" s="189"/>
      <c r="E186" s="190">
        <v>4.8959999999999999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252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5" t="s">
        <v>455</v>
      </c>
      <c r="D187" s="189"/>
      <c r="E187" s="190">
        <v>76.466999999999999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252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5" t="s">
        <v>456</v>
      </c>
      <c r="D188" s="189"/>
      <c r="E188" s="190">
        <v>76.370199999999997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252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5" t="s">
        <v>378</v>
      </c>
      <c r="D189" s="189"/>
      <c r="E189" s="190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252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5" t="s">
        <v>457</v>
      </c>
      <c r="D190" s="189"/>
      <c r="E190" s="190">
        <v>5.5119999999999996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252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5" t="s">
        <v>458</v>
      </c>
      <c r="D191" s="189"/>
      <c r="E191" s="190">
        <v>25.443000000000001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252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5" t="s">
        <v>459</v>
      </c>
      <c r="D192" s="189"/>
      <c r="E192" s="190">
        <v>27.556000000000001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252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5" t="s">
        <v>460</v>
      </c>
      <c r="D193" s="189"/>
      <c r="E193" s="190">
        <v>23.72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252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5" t="s">
        <v>461</v>
      </c>
      <c r="D194" s="189"/>
      <c r="E194" s="190">
        <v>22.672999999999998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252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1" x14ac:dyDescent="0.2">
      <c r="A195" s="157"/>
      <c r="B195" s="158"/>
      <c r="C195" s="195" t="s">
        <v>462</v>
      </c>
      <c r="D195" s="189"/>
      <c r="E195" s="190">
        <v>28.754999999999999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252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5" t="s">
        <v>463</v>
      </c>
      <c r="D196" s="189"/>
      <c r="E196" s="190">
        <v>3.69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252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5" t="s">
        <v>464</v>
      </c>
      <c r="D197" s="189"/>
      <c r="E197" s="190">
        <v>4.5062499999999996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252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5" t="s">
        <v>465</v>
      </c>
      <c r="D198" s="189"/>
      <c r="E198" s="190">
        <v>4.7662500000000003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252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22.5" outlineLevel="1" x14ac:dyDescent="0.2">
      <c r="A199" s="157"/>
      <c r="B199" s="158"/>
      <c r="C199" s="195" t="s">
        <v>466</v>
      </c>
      <c r="D199" s="189"/>
      <c r="E199" s="190">
        <v>38.605249999999998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252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5" t="s">
        <v>467</v>
      </c>
      <c r="D200" s="189"/>
      <c r="E200" s="190">
        <v>-38.758499999999998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252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6" t="s">
        <v>468</v>
      </c>
      <c r="D201" s="191"/>
      <c r="E201" s="192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252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197" t="s">
        <v>469</v>
      </c>
      <c r="D202" s="191"/>
      <c r="E202" s="192">
        <v>4.5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252</v>
      </c>
      <c r="AH202" s="150">
        <v>2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7" t="s">
        <v>470</v>
      </c>
      <c r="D203" s="191"/>
      <c r="E203" s="192">
        <v>3.3624999999999998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252</v>
      </c>
      <c r="AH203" s="150">
        <v>2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7" t="s">
        <v>471</v>
      </c>
      <c r="D204" s="191"/>
      <c r="E204" s="192">
        <v>3.4249999999999998</v>
      </c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252</v>
      </c>
      <c r="AH204" s="150">
        <v>2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97" t="s">
        <v>472</v>
      </c>
      <c r="D205" s="191"/>
      <c r="E205" s="192">
        <v>27.471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252</v>
      </c>
      <c r="AH205" s="150">
        <v>2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6" t="s">
        <v>473</v>
      </c>
      <c r="D206" s="191"/>
      <c r="E206" s="192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252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ht="22.5" outlineLevel="1" x14ac:dyDescent="0.2">
      <c r="A207" s="167">
        <v>46</v>
      </c>
      <c r="B207" s="168" t="s">
        <v>474</v>
      </c>
      <c r="C207" s="185" t="s">
        <v>475</v>
      </c>
      <c r="D207" s="169" t="s">
        <v>265</v>
      </c>
      <c r="E207" s="170">
        <v>194.4365</v>
      </c>
      <c r="F207" s="171"/>
      <c r="G207" s="172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21</v>
      </c>
      <c r="M207" s="172">
        <f>G207*(1+L207/100)</f>
        <v>0</v>
      </c>
      <c r="N207" s="172">
        <v>5.4299999999999999E-3</v>
      </c>
      <c r="O207" s="172">
        <f>ROUND(E207*N207,2)</f>
        <v>1.06</v>
      </c>
      <c r="P207" s="172">
        <v>0</v>
      </c>
      <c r="Q207" s="172">
        <f>ROUND(E207*P207,2)</f>
        <v>0</v>
      </c>
      <c r="R207" s="172" t="s">
        <v>285</v>
      </c>
      <c r="S207" s="172" t="s">
        <v>213</v>
      </c>
      <c r="T207" s="173" t="s">
        <v>213</v>
      </c>
      <c r="U207" s="159">
        <v>0.16941999999999999</v>
      </c>
      <c r="V207" s="159">
        <f>ROUND(E207*U207,2)</f>
        <v>32.94</v>
      </c>
      <c r="W207" s="159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248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95" t="s">
        <v>476</v>
      </c>
      <c r="D208" s="189"/>
      <c r="E208" s="190">
        <v>89.412000000000006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252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195" t="s">
        <v>477</v>
      </c>
      <c r="D209" s="189"/>
      <c r="E209" s="190">
        <v>52.906999999999996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252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5" t="s">
        <v>478</v>
      </c>
      <c r="D210" s="189"/>
      <c r="E210" s="190">
        <v>28.447500000000002</v>
      </c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252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5" t="s">
        <v>479</v>
      </c>
      <c r="D211" s="189"/>
      <c r="E211" s="190">
        <v>23.67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252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67">
        <v>47</v>
      </c>
      <c r="B212" s="168" t="s">
        <v>480</v>
      </c>
      <c r="C212" s="185" t="s">
        <v>481</v>
      </c>
      <c r="D212" s="169" t="s">
        <v>265</v>
      </c>
      <c r="E212" s="170">
        <v>4.05</v>
      </c>
      <c r="F212" s="171"/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21</v>
      </c>
      <c r="M212" s="172">
        <f>G212*(1+L212/100)</f>
        <v>0</v>
      </c>
      <c r="N212" s="172">
        <v>5.629E-2</v>
      </c>
      <c r="O212" s="172">
        <f>ROUND(E212*N212,2)</f>
        <v>0.23</v>
      </c>
      <c r="P212" s="172">
        <v>0</v>
      </c>
      <c r="Q212" s="172">
        <f>ROUND(E212*P212,2)</f>
        <v>0</v>
      </c>
      <c r="R212" s="172" t="s">
        <v>285</v>
      </c>
      <c r="S212" s="172" t="s">
        <v>213</v>
      </c>
      <c r="T212" s="173" t="s">
        <v>213</v>
      </c>
      <c r="U212" s="159">
        <v>1.5729900000000001</v>
      </c>
      <c r="V212" s="159">
        <f>ROUND(E212*U212,2)</f>
        <v>6.37</v>
      </c>
      <c r="W212" s="159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248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257" t="s">
        <v>286</v>
      </c>
      <c r="D213" s="258"/>
      <c r="E213" s="258"/>
      <c r="F213" s="258"/>
      <c r="G213" s="258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250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5" t="s">
        <v>482</v>
      </c>
      <c r="D214" s="189"/>
      <c r="E214" s="190">
        <v>4.05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252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67">
        <v>48</v>
      </c>
      <c r="B215" s="168" t="s">
        <v>483</v>
      </c>
      <c r="C215" s="185" t="s">
        <v>484</v>
      </c>
      <c r="D215" s="169" t="s">
        <v>265</v>
      </c>
      <c r="E215" s="170">
        <v>10.092000000000001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72">
        <v>5.3690000000000002E-2</v>
      </c>
      <c r="O215" s="172">
        <f>ROUND(E215*N215,2)</f>
        <v>0.54</v>
      </c>
      <c r="P215" s="172">
        <v>0</v>
      </c>
      <c r="Q215" s="172">
        <f>ROUND(E215*P215,2)</f>
        <v>0</v>
      </c>
      <c r="R215" s="172" t="s">
        <v>285</v>
      </c>
      <c r="S215" s="172" t="s">
        <v>213</v>
      </c>
      <c r="T215" s="173" t="s">
        <v>213</v>
      </c>
      <c r="U215" s="159">
        <v>1.17717</v>
      </c>
      <c r="V215" s="159">
        <f>ROUND(E215*U215,2)</f>
        <v>11.88</v>
      </c>
      <c r="W215" s="159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248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257" t="s">
        <v>485</v>
      </c>
      <c r="D216" s="258"/>
      <c r="E216" s="258"/>
      <c r="F216" s="258"/>
      <c r="G216" s="258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250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5" t="s">
        <v>486</v>
      </c>
      <c r="D217" s="189"/>
      <c r="E217" s="190">
        <v>6.6779999999999999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252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95" t="s">
        <v>487</v>
      </c>
      <c r="D218" s="189"/>
      <c r="E218" s="190">
        <v>3.4140000000000001</v>
      </c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252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67">
        <v>49</v>
      </c>
      <c r="B219" s="168" t="s">
        <v>488</v>
      </c>
      <c r="C219" s="185" t="s">
        <v>489</v>
      </c>
      <c r="D219" s="169" t="s">
        <v>437</v>
      </c>
      <c r="E219" s="170">
        <v>48</v>
      </c>
      <c r="F219" s="171"/>
      <c r="G219" s="172">
        <f>ROUND(E219*F219,2)</f>
        <v>0</v>
      </c>
      <c r="H219" s="171"/>
      <c r="I219" s="172">
        <f>ROUND(E219*H219,2)</f>
        <v>0</v>
      </c>
      <c r="J219" s="171"/>
      <c r="K219" s="172">
        <f>ROUND(E219*J219,2)</f>
        <v>0</v>
      </c>
      <c r="L219" s="172">
        <v>21</v>
      </c>
      <c r="M219" s="172">
        <f>G219*(1+L219/100)</f>
        <v>0</v>
      </c>
      <c r="N219" s="172">
        <v>4.6000000000000001E-4</v>
      </c>
      <c r="O219" s="172">
        <f>ROUND(E219*N219,2)</f>
        <v>0.02</v>
      </c>
      <c r="P219" s="172">
        <v>0</v>
      </c>
      <c r="Q219" s="172">
        <f>ROUND(E219*P219,2)</f>
        <v>0</v>
      </c>
      <c r="R219" s="172" t="s">
        <v>273</v>
      </c>
      <c r="S219" s="172" t="s">
        <v>213</v>
      </c>
      <c r="T219" s="173" t="s">
        <v>213</v>
      </c>
      <c r="U219" s="159">
        <v>0</v>
      </c>
      <c r="V219" s="159">
        <f>ROUND(E219*U219,2)</f>
        <v>0</v>
      </c>
      <c r="W219" s="159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248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257" t="s">
        <v>490</v>
      </c>
      <c r="D220" s="258"/>
      <c r="E220" s="258"/>
      <c r="F220" s="258"/>
      <c r="G220" s="258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250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5" t="s">
        <v>491</v>
      </c>
      <c r="D221" s="189"/>
      <c r="E221" s="190">
        <v>44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252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5" t="s">
        <v>492</v>
      </c>
      <c r="D222" s="189"/>
      <c r="E222" s="190">
        <v>4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252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67">
        <v>50</v>
      </c>
      <c r="B223" s="168" t="s">
        <v>493</v>
      </c>
      <c r="C223" s="185" t="s">
        <v>494</v>
      </c>
      <c r="D223" s="169" t="s">
        <v>265</v>
      </c>
      <c r="E223" s="170">
        <v>13.84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2">
        <v>4.777E-2</v>
      </c>
      <c r="O223" s="172">
        <f>ROUND(E223*N223,2)</f>
        <v>0.66</v>
      </c>
      <c r="P223" s="172">
        <v>0</v>
      </c>
      <c r="Q223" s="172">
        <f>ROUND(E223*P223,2)</f>
        <v>0</v>
      </c>
      <c r="R223" s="172" t="s">
        <v>285</v>
      </c>
      <c r="S223" s="172" t="s">
        <v>213</v>
      </c>
      <c r="T223" s="173" t="s">
        <v>213</v>
      </c>
      <c r="U223" s="159">
        <v>0.42480000000000001</v>
      </c>
      <c r="V223" s="159">
        <f>ROUND(E223*U223,2)</f>
        <v>5.88</v>
      </c>
      <c r="W223" s="159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248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257" t="s">
        <v>495</v>
      </c>
      <c r="D224" s="258"/>
      <c r="E224" s="258"/>
      <c r="F224" s="258"/>
      <c r="G224" s="258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250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5" t="s">
        <v>496</v>
      </c>
      <c r="D225" s="189"/>
      <c r="E225" s="190">
        <v>4.76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252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5" t="s">
        <v>497</v>
      </c>
      <c r="D226" s="189"/>
      <c r="E226" s="190">
        <v>1.96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252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5" t="s">
        <v>498</v>
      </c>
      <c r="D227" s="189"/>
      <c r="E227" s="190">
        <v>1.2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252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5" t="s">
        <v>499</v>
      </c>
      <c r="D228" s="189"/>
      <c r="E228" s="190">
        <v>2.38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252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5" t="s">
        <v>500</v>
      </c>
      <c r="D229" s="189"/>
      <c r="E229" s="190">
        <v>3.54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252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x14ac:dyDescent="0.2">
      <c r="A230" s="161" t="s">
        <v>208</v>
      </c>
      <c r="B230" s="162" t="s">
        <v>107</v>
      </c>
      <c r="C230" s="183" t="s">
        <v>108</v>
      </c>
      <c r="D230" s="163"/>
      <c r="E230" s="164"/>
      <c r="F230" s="165"/>
      <c r="G230" s="165">
        <f>SUMIF(AG231:AG274,"&lt;&gt;NOR",G231:G274)</f>
        <v>0</v>
      </c>
      <c r="H230" s="165"/>
      <c r="I230" s="165">
        <f>SUM(I231:I274)</f>
        <v>0</v>
      </c>
      <c r="J230" s="165"/>
      <c r="K230" s="165">
        <f>SUM(K231:K274)</f>
        <v>0</v>
      </c>
      <c r="L230" s="165"/>
      <c r="M230" s="165">
        <f>SUM(M231:M274)</f>
        <v>0</v>
      </c>
      <c r="N230" s="165"/>
      <c r="O230" s="165">
        <f>SUM(O231:O274)</f>
        <v>7.3400000000000007</v>
      </c>
      <c r="P230" s="165"/>
      <c r="Q230" s="165">
        <f>SUM(Q231:Q274)</f>
        <v>0</v>
      </c>
      <c r="R230" s="165"/>
      <c r="S230" s="165"/>
      <c r="T230" s="166"/>
      <c r="U230" s="160"/>
      <c r="V230" s="160">
        <f>SUM(V231:V274)</f>
        <v>613.71</v>
      </c>
      <c r="W230" s="160"/>
      <c r="AG230" t="s">
        <v>209</v>
      </c>
    </row>
    <row r="231" spans="1:60" outlineLevel="1" x14ac:dyDescent="0.2">
      <c r="A231" s="167">
        <v>51</v>
      </c>
      <c r="B231" s="168" t="s">
        <v>501</v>
      </c>
      <c r="C231" s="185" t="s">
        <v>502</v>
      </c>
      <c r="D231" s="169" t="s">
        <v>265</v>
      </c>
      <c r="E231" s="170">
        <v>96.52</v>
      </c>
      <c r="F231" s="171"/>
      <c r="G231" s="172">
        <f>ROUND(E231*F231,2)</f>
        <v>0</v>
      </c>
      <c r="H231" s="171"/>
      <c r="I231" s="172">
        <f>ROUND(E231*H231,2)</f>
        <v>0</v>
      </c>
      <c r="J231" s="171"/>
      <c r="K231" s="172">
        <f>ROUND(E231*J231,2)</f>
        <v>0</v>
      </c>
      <c r="L231" s="172">
        <v>21</v>
      </c>
      <c r="M231" s="172">
        <f>G231*(1+L231/100)</f>
        <v>0</v>
      </c>
      <c r="N231" s="172">
        <v>4.0000000000000003E-5</v>
      </c>
      <c r="O231" s="172">
        <f>ROUND(E231*N231,2)</f>
        <v>0</v>
      </c>
      <c r="P231" s="172">
        <v>0</v>
      </c>
      <c r="Q231" s="172">
        <f>ROUND(E231*P231,2)</f>
        <v>0</v>
      </c>
      <c r="R231" s="172" t="s">
        <v>273</v>
      </c>
      <c r="S231" s="172" t="s">
        <v>213</v>
      </c>
      <c r="T231" s="173" t="s">
        <v>213</v>
      </c>
      <c r="U231" s="159">
        <v>7.8E-2</v>
      </c>
      <c r="V231" s="159">
        <f>ROUND(E231*U231,2)</f>
        <v>7.53</v>
      </c>
      <c r="W231" s="159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503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ht="22.5" outlineLevel="1" x14ac:dyDescent="0.2">
      <c r="A232" s="157"/>
      <c r="B232" s="158"/>
      <c r="C232" s="257" t="s">
        <v>504</v>
      </c>
      <c r="D232" s="258"/>
      <c r="E232" s="258"/>
      <c r="F232" s="258"/>
      <c r="G232" s="258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250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81" t="str">
        <f>C232</f>
        <v>s rámy a zárubněmi, zábradlí, předmětů oplechování apod., které se zřizují ještě před úpravami povrchu, před jejich znečištěním při úpravách povrchu nástřikem plastických (lepivých) maltovin</v>
      </c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5" t="s">
        <v>433</v>
      </c>
      <c r="D233" s="189"/>
      <c r="E233" s="190">
        <v>52.54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252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5" t="s">
        <v>434</v>
      </c>
      <c r="D234" s="189"/>
      <c r="E234" s="190">
        <v>43.98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252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ht="22.5" outlineLevel="1" x14ac:dyDescent="0.2">
      <c r="A235" s="167">
        <v>52</v>
      </c>
      <c r="B235" s="168" t="s">
        <v>505</v>
      </c>
      <c r="C235" s="185" t="s">
        <v>506</v>
      </c>
      <c r="D235" s="169" t="s">
        <v>265</v>
      </c>
      <c r="E235" s="170">
        <v>9.7260000000000009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21</v>
      </c>
      <c r="M235" s="172">
        <f>G235*(1+L235/100)</f>
        <v>0</v>
      </c>
      <c r="N235" s="172">
        <v>1.9269999999999999E-2</v>
      </c>
      <c r="O235" s="172">
        <f>ROUND(E235*N235,2)</f>
        <v>0.19</v>
      </c>
      <c r="P235" s="172">
        <v>0</v>
      </c>
      <c r="Q235" s="172">
        <f>ROUND(E235*P235,2)</f>
        <v>0</v>
      </c>
      <c r="R235" s="172" t="s">
        <v>273</v>
      </c>
      <c r="S235" s="172" t="s">
        <v>213</v>
      </c>
      <c r="T235" s="173" t="s">
        <v>213</v>
      </c>
      <c r="U235" s="159">
        <v>1.2558</v>
      </c>
      <c r="V235" s="159">
        <f>ROUND(E235*U235,2)</f>
        <v>12.21</v>
      </c>
      <c r="W235" s="159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248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22.5" outlineLevel="1" x14ac:dyDescent="0.2">
      <c r="A236" s="157"/>
      <c r="B236" s="158"/>
      <c r="C236" s="257" t="s">
        <v>507</v>
      </c>
      <c r="D236" s="258"/>
      <c r="E236" s="258"/>
      <c r="F236" s="258"/>
      <c r="G236" s="258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250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81" t="str">
        <f>C236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259" t="s">
        <v>508</v>
      </c>
      <c r="D237" s="260"/>
      <c r="E237" s="260"/>
      <c r="F237" s="260"/>
      <c r="G237" s="260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250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5" t="s">
        <v>509</v>
      </c>
      <c r="D238" s="189"/>
      <c r="E238" s="190">
        <v>4.1929999999999996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252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5" t="s">
        <v>510</v>
      </c>
      <c r="D239" s="189"/>
      <c r="E239" s="190">
        <v>2.4929999999999999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252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95" t="s">
        <v>511</v>
      </c>
      <c r="D240" s="189"/>
      <c r="E240" s="190">
        <v>0.53200000000000003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252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5" t="s">
        <v>512</v>
      </c>
      <c r="D241" s="189"/>
      <c r="E241" s="190">
        <v>2.508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252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ht="22.5" outlineLevel="1" x14ac:dyDescent="0.2">
      <c r="A242" s="167">
        <v>53</v>
      </c>
      <c r="B242" s="168" t="s">
        <v>513</v>
      </c>
      <c r="C242" s="185" t="s">
        <v>514</v>
      </c>
      <c r="D242" s="169" t="s">
        <v>265</v>
      </c>
      <c r="E242" s="170">
        <v>385.77300000000002</v>
      </c>
      <c r="F242" s="171"/>
      <c r="G242" s="172">
        <f>ROUND(E242*F242,2)</f>
        <v>0</v>
      </c>
      <c r="H242" s="171"/>
      <c r="I242" s="172">
        <f>ROUND(E242*H242,2)</f>
        <v>0</v>
      </c>
      <c r="J242" s="171"/>
      <c r="K242" s="172">
        <f>ROUND(E242*J242,2)</f>
        <v>0</v>
      </c>
      <c r="L242" s="172">
        <v>21</v>
      </c>
      <c r="M242" s="172">
        <f>G242*(1+L242/100)</f>
        <v>0</v>
      </c>
      <c r="N242" s="172">
        <v>1.4E-2</v>
      </c>
      <c r="O242" s="172">
        <f>ROUND(E242*N242,2)</f>
        <v>5.4</v>
      </c>
      <c r="P242" s="172">
        <v>0</v>
      </c>
      <c r="Q242" s="172">
        <f>ROUND(E242*P242,2)</f>
        <v>0</v>
      </c>
      <c r="R242" s="172" t="s">
        <v>273</v>
      </c>
      <c r="S242" s="172" t="s">
        <v>213</v>
      </c>
      <c r="T242" s="173" t="s">
        <v>213</v>
      </c>
      <c r="U242" s="159">
        <v>1.2558</v>
      </c>
      <c r="V242" s="159">
        <f>ROUND(E242*U242,2)</f>
        <v>484.45</v>
      </c>
      <c r="W242" s="159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248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ht="22.5" outlineLevel="1" x14ac:dyDescent="0.2">
      <c r="A243" s="157"/>
      <c r="B243" s="158"/>
      <c r="C243" s="257" t="s">
        <v>507</v>
      </c>
      <c r="D243" s="258"/>
      <c r="E243" s="258"/>
      <c r="F243" s="258"/>
      <c r="G243" s="258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250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81" t="str">
        <f>C243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259" t="s">
        <v>515</v>
      </c>
      <c r="D244" s="260"/>
      <c r="E244" s="260"/>
      <c r="F244" s="260"/>
      <c r="G244" s="260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250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95" t="s">
        <v>516</v>
      </c>
      <c r="D245" s="189"/>
      <c r="E245" s="190">
        <v>144.01499999999999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252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95" t="s">
        <v>517</v>
      </c>
      <c r="D246" s="189"/>
      <c r="E246" s="190">
        <v>97.206999999999994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252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5" t="s">
        <v>518</v>
      </c>
      <c r="D247" s="189"/>
      <c r="E247" s="190">
        <v>57.976999999999997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252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95" t="s">
        <v>519</v>
      </c>
      <c r="D248" s="189"/>
      <c r="E248" s="190">
        <v>96.3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252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95" t="s">
        <v>520</v>
      </c>
      <c r="D249" s="189"/>
      <c r="E249" s="190">
        <v>-9.7260000000000009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252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22.5" outlineLevel="1" x14ac:dyDescent="0.2">
      <c r="A250" s="167">
        <v>54</v>
      </c>
      <c r="B250" s="168" t="s">
        <v>521</v>
      </c>
      <c r="C250" s="185" t="s">
        <v>522</v>
      </c>
      <c r="D250" s="169" t="s">
        <v>265</v>
      </c>
      <c r="E250" s="170">
        <v>8.0399999999999991</v>
      </c>
      <c r="F250" s="171"/>
      <c r="G250" s="172">
        <f>ROUND(E250*F250,2)</f>
        <v>0</v>
      </c>
      <c r="H250" s="171"/>
      <c r="I250" s="172">
        <f>ROUND(E250*H250,2)</f>
        <v>0</v>
      </c>
      <c r="J250" s="171"/>
      <c r="K250" s="172">
        <f>ROUND(E250*J250,2)</f>
        <v>0</v>
      </c>
      <c r="L250" s="172">
        <v>21</v>
      </c>
      <c r="M250" s="172">
        <f>G250*(1+L250/100)</f>
        <v>0</v>
      </c>
      <c r="N250" s="172">
        <v>1.3270000000000001E-2</v>
      </c>
      <c r="O250" s="172">
        <f>ROUND(E250*N250,2)</f>
        <v>0.11</v>
      </c>
      <c r="P250" s="172">
        <v>0</v>
      </c>
      <c r="Q250" s="172">
        <f>ROUND(E250*P250,2)</f>
        <v>0</v>
      </c>
      <c r="R250" s="172" t="s">
        <v>273</v>
      </c>
      <c r="S250" s="172" t="s">
        <v>213</v>
      </c>
      <c r="T250" s="173" t="s">
        <v>213</v>
      </c>
      <c r="U250" s="159">
        <v>2.9020000000000001</v>
      </c>
      <c r="V250" s="159">
        <f>ROUND(E250*U250,2)</f>
        <v>23.33</v>
      </c>
      <c r="W250" s="159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248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22.5" outlineLevel="1" x14ac:dyDescent="0.2">
      <c r="A251" s="157"/>
      <c r="B251" s="158"/>
      <c r="C251" s="257" t="s">
        <v>523</v>
      </c>
      <c r="D251" s="258"/>
      <c r="E251" s="258"/>
      <c r="F251" s="258"/>
      <c r="G251" s="258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250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81" t="str">
        <f>C251</f>
        <v>nanesení lepicího tmelu na izolační desky, nalepení desek, přebroušení desek z polystyrénu, natažení stěrky, vtlačení výztužné tkaniny, přehlazení stěrky. Další vrstvy podle popisu položky.</v>
      </c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259" t="s">
        <v>524</v>
      </c>
      <c r="D252" s="260"/>
      <c r="E252" s="260"/>
      <c r="F252" s="260"/>
      <c r="G252" s="260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250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5" t="s">
        <v>525</v>
      </c>
      <c r="D253" s="189"/>
      <c r="E253" s="190">
        <v>8.0399999999999991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252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67">
        <v>55</v>
      </c>
      <c r="B254" s="168" t="s">
        <v>526</v>
      </c>
      <c r="C254" s="185" t="s">
        <v>527</v>
      </c>
      <c r="D254" s="169" t="s">
        <v>265</v>
      </c>
      <c r="E254" s="170">
        <v>24.8795</v>
      </c>
      <c r="F254" s="171"/>
      <c r="G254" s="172">
        <f>ROUND(E254*F254,2)</f>
        <v>0</v>
      </c>
      <c r="H254" s="171"/>
      <c r="I254" s="172">
        <f>ROUND(E254*H254,2)</f>
        <v>0</v>
      </c>
      <c r="J254" s="171"/>
      <c r="K254" s="172">
        <f>ROUND(E254*J254,2)</f>
        <v>0</v>
      </c>
      <c r="L254" s="172">
        <v>21</v>
      </c>
      <c r="M254" s="172">
        <f>G254*(1+L254/100)</f>
        <v>0</v>
      </c>
      <c r="N254" s="172">
        <v>1.013E-2</v>
      </c>
      <c r="O254" s="172">
        <f>ROUND(E254*N254,2)</f>
        <v>0.25</v>
      </c>
      <c r="P254" s="172">
        <v>0</v>
      </c>
      <c r="Q254" s="172">
        <f>ROUND(E254*P254,2)</f>
        <v>0</v>
      </c>
      <c r="R254" s="172" t="s">
        <v>273</v>
      </c>
      <c r="S254" s="172" t="s">
        <v>213</v>
      </c>
      <c r="T254" s="173" t="s">
        <v>213</v>
      </c>
      <c r="U254" s="159">
        <v>2.19</v>
      </c>
      <c r="V254" s="159">
        <f>ROUND(E254*U254,2)</f>
        <v>54.49</v>
      </c>
      <c r="W254" s="159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248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257" t="s">
        <v>528</v>
      </c>
      <c r="D255" s="258"/>
      <c r="E255" s="258"/>
      <c r="F255" s="258"/>
      <c r="G255" s="258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250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255" t="s">
        <v>529</v>
      </c>
      <c r="D256" s="256"/>
      <c r="E256" s="256"/>
      <c r="F256" s="256"/>
      <c r="G256" s="256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218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5" t="s">
        <v>530</v>
      </c>
      <c r="D257" s="189"/>
      <c r="E257" s="190">
        <v>12.1465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252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95" t="s">
        <v>531</v>
      </c>
      <c r="D258" s="189"/>
      <c r="E258" s="190">
        <v>8.1430000000000007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252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5" t="s">
        <v>532</v>
      </c>
      <c r="D259" s="189"/>
      <c r="E259" s="190">
        <v>1.53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252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5" t="s">
        <v>533</v>
      </c>
      <c r="D260" s="189"/>
      <c r="E260" s="190">
        <v>3.06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252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67">
        <v>56</v>
      </c>
      <c r="B261" s="168" t="s">
        <v>534</v>
      </c>
      <c r="C261" s="185" t="s">
        <v>535</v>
      </c>
      <c r="D261" s="169" t="s">
        <v>265</v>
      </c>
      <c r="E261" s="170">
        <v>0.27200000000000002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2">
        <v>1.29E-2</v>
      </c>
      <c r="O261" s="172">
        <f>ROUND(E261*N261,2)</f>
        <v>0</v>
      </c>
      <c r="P261" s="172">
        <v>0</v>
      </c>
      <c r="Q261" s="172">
        <f>ROUND(E261*P261,2)</f>
        <v>0</v>
      </c>
      <c r="R261" s="172" t="s">
        <v>273</v>
      </c>
      <c r="S261" s="172" t="s">
        <v>213</v>
      </c>
      <c r="T261" s="173" t="s">
        <v>213</v>
      </c>
      <c r="U261" s="159">
        <v>2.19</v>
      </c>
      <c r="V261" s="159">
        <f>ROUND(E261*U261,2)</f>
        <v>0.6</v>
      </c>
      <c r="W261" s="159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248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257" t="s">
        <v>528</v>
      </c>
      <c r="D262" s="258"/>
      <c r="E262" s="258"/>
      <c r="F262" s="258"/>
      <c r="G262" s="258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250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95" t="s">
        <v>536</v>
      </c>
      <c r="D263" s="189"/>
      <c r="E263" s="190">
        <v>0.27200000000000002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252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67">
        <v>57</v>
      </c>
      <c r="B264" s="168" t="s">
        <v>537</v>
      </c>
      <c r="C264" s="185" t="s">
        <v>538</v>
      </c>
      <c r="D264" s="169" t="s">
        <v>437</v>
      </c>
      <c r="E264" s="170">
        <v>55.61</v>
      </c>
      <c r="F264" s="171"/>
      <c r="G264" s="172">
        <f>ROUND(E264*F264,2)</f>
        <v>0</v>
      </c>
      <c r="H264" s="171"/>
      <c r="I264" s="172">
        <f>ROUND(E264*H264,2)</f>
        <v>0</v>
      </c>
      <c r="J264" s="171"/>
      <c r="K264" s="172">
        <f>ROUND(E264*J264,2)</f>
        <v>0</v>
      </c>
      <c r="L264" s="172">
        <v>21</v>
      </c>
      <c r="M264" s="172">
        <f>G264*(1+L264/100)</f>
        <v>0</v>
      </c>
      <c r="N264" s="172">
        <v>3.6999999999999999E-4</v>
      </c>
      <c r="O264" s="172">
        <f>ROUND(E264*N264,2)</f>
        <v>0.02</v>
      </c>
      <c r="P264" s="172">
        <v>0</v>
      </c>
      <c r="Q264" s="172">
        <f>ROUND(E264*P264,2)</f>
        <v>0</v>
      </c>
      <c r="R264" s="172" t="s">
        <v>273</v>
      </c>
      <c r="S264" s="172" t="s">
        <v>213</v>
      </c>
      <c r="T264" s="173" t="s">
        <v>213</v>
      </c>
      <c r="U264" s="159">
        <v>0.21360000000000001</v>
      </c>
      <c r="V264" s="159">
        <f>ROUND(E264*U264,2)</f>
        <v>11.88</v>
      </c>
      <c r="W264" s="159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248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95" t="s">
        <v>539</v>
      </c>
      <c r="D265" s="189"/>
      <c r="E265" s="190">
        <v>55.61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252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ht="22.5" outlineLevel="1" x14ac:dyDescent="0.2">
      <c r="A266" s="167">
        <v>58</v>
      </c>
      <c r="B266" s="168" t="s">
        <v>540</v>
      </c>
      <c r="C266" s="185" t="s">
        <v>541</v>
      </c>
      <c r="D266" s="169" t="s">
        <v>265</v>
      </c>
      <c r="E266" s="170">
        <v>87.73</v>
      </c>
      <c r="F266" s="171"/>
      <c r="G266" s="172">
        <f>ROUND(E266*F266,2)</f>
        <v>0</v>
      </c>
      <c r="H266" s="171"/>
      <c r="I266" s="172">
        <f>ROUND(E266*H266,2)</f>
        <v>0</v>
      </c>
      <c r="J266" s="171"/>
      <c r="K266" s="172">
        <f>ROUND(E266*J266,2)</f>
        <v>0</v>
      </c>
      <c r="L266" s="172">
        <v>21</v>
      </c>
      <c r="M266" s="172">
        <f>G266*(1+L266/100)</f>
        <v>0</v>
      </c>
      <c r="N266" s="172">
        <v>1.205E-2</v>
      </c>
      <c r="O266" s="172">
        <f>ROUND(E266*N266,2)</f>
        <v>1.06</v>
      </c>
      <c r="P266" s="172">
        <v>0</v>
      </c>
      <c r="Q266" s="172">
        <f>ROUND(E266*P266,2)</f>
        <v>0</v>
      </c>
      <c r="R266" s="172" t="s">
        <v>285</v>
      </c>
      <c r="S266" s="172" t="s">
        <v>213</v>
      </c>
      <c r="T266" s="173" t="s">
        <v>213</v>
      </c>
      <c r="U266" s="159">
        <v>0.1638</v>
      </c>
      <c r="V266" s="159">
        <f>ROUND(E266*U266,2)</f>
        <v>14.37</v>
      </c>
      <c r="W266" s="159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248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257" t="s">
        <v>542</v>
      </c>
      <c r="D267" s="258"/>
      <c r="E267" s="258"/>
      <c r="F267" s="258"/>
      <c r="G267" s="258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250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255" t="s">
        <v>543</v>
      </c>
      <c r="D268" s="256"/>
      <c r="E268" s="256"/>
      <c r="F268" s="256"/>
      <c r="G268" s="256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218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95" t="s">
        <v>544</v>
      </c>
      <c r="D269" s="189"/>
      <c r="E269" s="190">
        <v>44.85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252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95" t="s">
        <v>545</v>
      </c>
      <c r="D270" s="189"/>
      <c r="E270" s="190">
        <v>8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252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195" t="s">
        <v>546</v>
      </c>
      <c r="D271" s="189"/>
      <c r="E271" s="190">
        <v>34.880000000000003</v>
      </c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252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67">
        <v>59</v>
      </c>
      <c r="B272" s="168" t="s">
        <v>547</v>
      </c>
      <c r="C272" s="185" t="s">
        <v>548</v>
      </c>
      <c r="D272" s="169" t="s">
        <v>265</v>
      </c>
      <c r="E272" s="170">
        <v>6.53</v>
      </c>
      <c r="F272" s="171"/>
      <c r="G272" s="172">
        <f>ROUND(E272*F272,2)</f>
        <v>0</v>
      </c>
      <c r="H272" s="171"/>
      <c r="I272" s="172">
        <f>ROUND(E272*H272,2)</f>
        <v>0</v>
      </c>
      <c r="J272" s="171"/>
      <c r="K272" s="172">
        <f>ROUND(E272*J272,2)</f>
        <v>0</v>
      </c>
      <c r="L272" s="172">
        <v>21</v>
      </c>
      <c r="M272" s="172">
        <f>G272*(1+L272/100)</f>
        <v>0</v>
      </c>
      <c r="N272" s="172">
        <v>4.8169999999999998E-2</v>
      </c>
      <c r="O272" s="172">
        <f>ROUND(E272*N272,2)</f>
        <v>0.31</v>
      </c>
      <c r="P272" s="172">
        <v>0</v>
      </c>
      <c r="Q272" s="172">
        <f>ROUND(E272*P272,2)</f>
        <v>0</v>
      </c>
      <c r="R272" s="172" t="s">
        <v>273</v>
      </c>
      <c r="S272" s="172" t="s">
        <v>213</v>
      </c>
      <c r="T272" s="173" t="s">
        <v>213</v>
      </c>
      <c r="U272" s="159">
        <v>0.74299999999999999</v>
      </c>
      <c r="V272" s="159">
        <f>ROUND(E272*U272,2)</f>
        <v>4.8499999999999996</v>
      </c>
      <c r="W272" s="159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248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95" t="s">
        <v>549</v>
      </c>
      <c r="D273" s="189"/>
      <c r="E273" s="190">
        <v>5.7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252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5" t="s">
        <v>550</v>
      </c>
      <c r="D274" s="189"/>
      <c r="E274" s="190">
        <v>0.83</v>
      </c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252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x14ac:dyDescent="0.2">
      <c r="A275" s="161" t="s">
        <v>208</v>
      </c>
      <c r="B275" s="162" t="s">
        <v>109</v>
      </c>
      <c r="C275" s="183" t="s">
        <v>110</v>
      </c>
      <c r="D275" s="163"/>
      <c r="E275" s="164"/>
      <c r="F275" s="165"/>
      <c r="G275" s="165">
        <f>SUMIF(AG276:AG339,"&lt;&gt;NOR",G276:G339)</f>
        <v>0</v>
      </c>
      <c r="H275" s="165"/>
      <c r="I275" s="165">
        <f>SUM(I276:I339)</f>
        <v>0</v>
      </c>
      <c r="J275" s="165"/>
      <c r="K275" s="165">
        <f>SUM(K276:K339)</f>
        <v>0</v>
      </c>
      <c r="L275" s="165"/>
      <c r="M275" s="165">
        <f>SUM(M276:M339)</f>
        <v>0</v>
      </c>
      <c r="N275" s="165"/>
      <c r="O275" s="165">
        <f>SUM(O276:O339)</f>
        <v>97.639999999999986</v>
      </c>
      <c r="P275" s="165"/>
      <c r="Q275" s="165">
        <f>SUM(Q276:Q339)</f>
        <v>0</v>
      </c>
      <c r="R275" s="165"/>
      <c r="S275" s="165"/>
      <c r="T275" s="166"/>
      <c r="U275" s="160"/>
      <c r="V275" s="160">
        <f>SUM(V276:V339)</f>
        <v>295.12</v>
      </c>
      <c r="W275" s="160"/>
      <c r="AG275" t="s">
        <v>209</v>
      </c>
    </row>
    <row r="276" spans="1:60" outlineLevel="1" x14ac:dyDescent="0.2">
      <c r="A276" s="167">
        <v>60</v>
      </c>
      <c r="B276" s="168" t="s">
        <v>551</v>
      </c>
      <c r="C276" s="185" t="s">
        <v>552</v>
      </c>
      <c r="D276" s="169" t="s">
        <v>246</v>
      </c>
      <c r="E276" s="170">
        <v>6.7283200000000001</v>
      </c>
      <c r="F276" s="171"/>
      <c r="G276" s="172">
        <f>ROUND(E276*F276,2)</f>
        <v>0</v>
      </c>
      <c r="H276" s="171"/>
      <c r="I276" s="172">
        <f>ROUND(E276*H276,2)</f>
        <v>0</v>
      </c>
      <c r="J276" s="171"/>
      <c r="K276" s="172">
        <f>ROUND(E276*J276,2)</f>
        <v>0</v>
      </c>
      <c r="L276" s="172">
        <v>21</v>
      </c>
      <c r="M276" s="172">
        <f>G276*(1+L276/100)</f>
        <v>0</v>
      </c>
      <c r="N276" s="172">
        <v>2.5249999999999999</v>
      </c>
      <c r="O276" s="172">
        <f>ROUND(E276*N276,2)</f>
        <v>16.989999999999998</v>
      </c>
      <c r="P276" s="172">
        <v>0</v>
      </c>
      <c r="Q276" s="172">
        <f>ROUND(E276*P276,2)</f>
        <v>0</v>
      </c>
      <c r="R276" s="172" t="s">
        <v>273</v>
      </c>
      <c r="S276" s="172" t="s">
        <v>213</v>
      </c>
      <c r="T276" s="173" t="s">
        <v>213</v>
      </c>
      <c r="U276" s="159">
        <v>3.2130000000000001</v>
      </c>
      <c r="V276" s="159">
        <f>ROUND(E276*U276,2)</f>
        <v>21.62</v>
      </c>
      <c r="W276" s="159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248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257" t="s">
        <v>553</v>
      </c>
      <c r="D277" s="258"/>
      <c r="E277" s="258"/>
      <c r="F277" s="258"/>
      <c r="G277" s="258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250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255" t="s">
        <v>554</v>
      </c>
      <c r="D278" s="256"/>
      <c r="E278" s="256"/>
      <c r="F278" s="256"/>
      <c r="G278" s="256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218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5" t="s">
        <v>555</v>
      </c>
      <c r="D279" s="189"/>
      <c r="E279" s="190">
        <v>6.7283200000000001</v>
      </c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252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96" t="s">
        <v>468</v>
      </c>
      <c r="D280" s="191"/>
      <c r="E280" s="192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252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97" t="s">
        <v>556</v>
      </c>
      <c r="D281" s="191"/>
      <c r="E281" s="192">
        <v>49.91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252</v>
      </c>
      <c r="AH281" s="150">
        <v>2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97" t="s">
        <v>557</v>
      </c>
      <c r="D282" s="191"/>
      <c r="E282" s="192">
        <v>34.194000000000003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252</v>
      </c>
      <c r="AH282" s="150">
        <v>2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96" t="s">
        <v>473</v>
      </c>
      <c r="D283" s="191"/>
      <c r="E283" s="192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252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67">
        <v>61</v>
      </c>
      <c r="B284" s="168" t="s">
        <v>558</v>
      </c>
      <c r="C284" s="185" t="s">
        <v>559</v>
      </c>
      <c r="D284" s="169" t="s">
        <v>246</v>
      </c>
      <c r="E284" s="170">
        <v>14.203799999999999</v>
      </c>
      <c r="F284" s="171"/>
      <c r="G284" s="172">
        <f>ROUND(E284*F284,2)</f>
        <v>0</v>
      </c>
      <c r="H284" s="171"/>
      <c r="I284" s="172">
        <f>ROUND(E284*H284,2)</f>
        <v>0</v>
      </c>
      <c r="J284" s="171"/>
      <c r="K284" s="172">
        <f>ROUND(E284*J284,2)</f>
        <v>0</v>
      </c>
      <c r="L284" s="172">
        <v>21</v>
      </c>
      <c r="M284" s="172">
        <f>G284*(1+L284/100)</f>
        <v>0</v>
      </c>
      <c r="N284" s="172">
        <v>2.5249999999999999</v>
      </c>
      <c r="O284" s="172">
        <f>ROUND(E284*N284,2)</f>
        <v>35.86</v>
      </c>
      <c r="P284" s="172">
        <v>0</v>
      </c>
      <c r="Q284" s="172">
        <f>ROUND(E284*P284,2)</f>
        <v>0</v>
      </c>
      <c r="R284" s="172" t="s">
        <v>273</v>
      </c>
      <c r="S284" s="172" t="s">
        <v>213</v>
      </c>
      <c r="T284" s="173" t="s">
        <v>213</v>
      </c>
      <c r="U284" s="159">
        <v>2.3170000000000002</v>
      </c>
      <c r="V284" s="159">
        <f>ROUND(E284*U284,2)</f>
        <v>32.909999999999997</v>
      </c>
      <c r="W284" s="159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248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257" t="s">
        <v>553</v>
      </c>
      <c r="D285" s="258"/>
      <c r="E285" s="258"/>
      <c r="F285" s="258"/>
      <c r="G285" s="258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250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95" t="s">
        <v>560</v>
      </c>
      <c r="D286" s="189"/>
      <c r="E286" s="190">
        <v>14.203799999999999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252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67">
        <v>62</v>
      </c>
      <c r="B287" s="168" t="s">
        <v>561</v>
      </c>
      <c r="C287" s="185" t="s">
        <v>562</v>
      </c>
      <c r="D287" s="169" t="s">
        <v>246</v>
      </c>
      <c r="E287" s="170">
        <v>6.7283200000000001</v>
      </c>
      <c r="F287" s="171"/>
      <c r="G287" s="172">
        <f>ROUND(E287*F287,2)</f>
        <v>0</v>
      </c>
      <c r="H287" s="171"/>
      <c r="I287" s="172">
        <f>ROUND(E287*H287,2)</f>
        <v>0</v>
      </c>
      <c r="J287" s="171"/>
      <c r="K287" s="172">
        <f>ROUND(E287*J287,2)</f>
        <v>0</v>
      </c>
      <c r="L287" s="172">
        <v>21</v>
      </c>
      <c r="M287" s="172">
        <f>G287*(1+L287/100)</f>
        <v>0</v>
      </c>
      <c r="N287" s="172">
        <v>0</v>
      </c>
      <c r="O287" s="172">
        <f>ROUND(E287*N287,2)</f>
        <v>0</v>
      </c>
      <c r="P287" s="172">
        <v>0</v>
      </c>
      <c r="Q287" s="172">
        <f>ROUND(E287*P287,2)</f>
        <v>0</v>
      </c>
      <c r="R287" s="172" t="s">
        <v>273</v>
      </c>
      <c r="S287" s="172" t="s">
        <v>213</v>
      </c>
      <c r="T287" s="173" t="s">
        <v>213</v>
      </c>
      <c r="U287" s="159">
        <v>0.82</v>
      </c>
      <c r="V287" s="159">
        <f>ROUND(E287*U287,2)</f>
        <v>5.52</v>
      </c>
      <c r="W287" s="159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248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257" t="s">
        <v>563</v>
      </c>
      <c r="D288" s="258"/>
      <c r="E288" s="258"/>
      <c r="F288" s="258"/>
      <c r="G288" s="258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250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95" t="s">
        <v>555</v>
      </c>
      <c r="D289" s="189"/>
      <c r="E289" s="190">
        <v>6.7283200000000001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252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96" t="s">
        <v>468</v>
      </c>
      <c r="D290" s="191"/>
      <c r="E290" s="192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252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97" t="s">
        <v>556</v>
      </c>
      <c r="D291" s="191"/>
      <c r="E291" s="192">
        <v>49.91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252</v>
      </c>
      <c r="AH291" s="150">
        <v>2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97" t="s">
        <v>557</v>
      </c>
      <c r="D292" s="191"/>
      <c r="E292" s="192">
        <v>34.194000000000003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252</v>
      </c>
      <c r="AH292" s="150">
        <v>2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96" t="s">
        <v>473</v>
      </c>
      <c r="D293" s="191"/>
      <c r="E293" s="192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252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67">
        <v>63</v>
      </c>
      <c r="B294" s="168" t="s">
        <v>564</v>
      </c>
      <c r="C294" s="185" t="s">
        <v>565</v>
      </c>
      <c r="D294" s="169" t="s">
        <v>246</v>
      </c>
      <c r="E294" s="170">
        <v>9.4692000000000007</v>
      </c>
      <c r="F294" s="171"/>
      <c r="G294" s="172">
        <f>ROUND(E294*F294,2)</f>
        <v>0</v>
      </c>
      <c r="H294" s="171"/>
      <c r="I294" s="172">
        <f>ROUND(E294*H294,2)</f>
        <v>0</v>
      </c>
      <c r="J294" s="171"/>
      <c r="K294" s="172">
        <f>ROUND(E294*J294,2)</f>
        <v>0</v>
      </c>
      <c r="L294" s="172">
        <v>21</v>
      </c>
      <c r="M294" s="172">
        <f>G294*(1+L294/100)</f>
        <v>0</v>
      </c>
      <c r="N294" s="172">
        <v>0</v>
      </c>
      <c r="O294" s="172">
        <f>ROUND(E294*N294,2)</f>
        <v>0</v>
      </c>
      <c r="P294" s="172">
        <v>0</v>
      </c>
      <c r="Q294" s="172">
        <f>ROUND(E294*P294,2)</f>
        <v>0</v>
      </c>
      <c r="R294" s="172" t="s">
        <v>273</v>
      </c>
      <c r="S294" s="172" t="s">
        <v>213</v>
      </c>
      <c r="T294" s="173" t="s">
        <v>213</v>
      </c>
      <c r="U294" s="159">
        <v>0.20499999999999999</v>
      </c>
      <c r="V294" s="159">
        <f>ROUND(E294*U294,2)</f>
        <v>1.94</v>
      </c>
      <c r="W294" s="159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248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257" t="s">
        <v>563</v>
      </c>
      <c r="D295" s="258"/>
      <c r="E295" s="258"/>
      <c r="F295" s="258"/>
      <c r="G295" s="258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250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95" t="s">
        <v>566</v>
      </c>
      <c r="D296" s="189"/>
      <c r="E296" s="190">
        <v>9.4692000000000007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252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67">
        <v>64</v>
      </c>
      <c r="B297" s="168" t="s">
        <v>567</v>
      </c>
      <c r="C297" s="185" t="s">
        <v>568</v>
      </c>
      <c r="D297" s="169" t="s">
        <v>265</v>
      </c>
      <c r="E297" s="170">
        <v>4.7467499999999996</v>
      </c>
      <c r="F297" s="171"/>
      <c r="G297" s="172">
        <f>ROUND(E297*F297,2)</f>
        <v>0</v>
      </c>
      <c r="H297" s="171"/>
      <c r="I297" s="172">
        <f>ROUND(E297*H297,2)</f>
        <v>0</v>
      </c>
      <c r="J297" s="171"/>
      <c r="K297" s="172">
        <f>ROUND(E297*J297,2)</f>
        <v>0</v>
      </c>
      <c r="L297" s="172">
        <v>21</v>
      </c>
      <c r="M297" s="172">
        <f>G297*(1+L297/100)</f>
        <v>0</v>
      </c>
      <c r="N297" s="172">
        <v>1.41E-2</v>
      </c>
      <c r="O297" s="172">
        <f>ROUND(E297*N297,2)</f>
        <v>7.0000000000000007E-2</v>
      </c>
      <c r="P297" s="172">
        <v>0</v>
      </c>
      <c r="Q297" s="172">
        <f>ROUND(E297*P297,2)</f>
        <v>0</v>
      </c>
      <c r="R297" s="172" t="s">
        <v>273</v>
      </c>
      <c r="S297" s="172" t="s">
        <v>213</v>
      </c>
      <c r="T297" s="173" t="s">
        <v>213</v>
      </c>
      <c r="U297" s="159">
        <v>0.39600000000000002</v>
      </c>
      <c r="V297" s="159">
        <f>ROUND(E297*U297,2)</f>
        <v>1.88</v>
      </c>
      <c r="W297" s="159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248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95" t="s">
        <v>569</v>
      </c>
      <c r="D298" s="189"/>
      <c r="E298" s="190">
        <v>4.5067500000000003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252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95" t="s">
        <v>570</v>
      </c>
      <c r="D299" s="189"/>
      <c r="E299" s="190">
        <v>0.24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252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74">
        <v>65</v>
      </c>
      <c r="B300" s="175" t="s">
        <v>571</v>
      </c>
      <c r="C300" s="184" t="s">
        <v>572</v>
      </c>
      <c r="D300" s="176" t="s">
        <v>265</v>
      </c>
      <c r="E300" s="177">
        <v>4.7467499999999996</v>
      </c>
      <c r="F300" s="178"/>
      <c r="G300" s="179">
        <f>ROUND(E300*F300,2)</f>
        <v>0</v>
      </c>
      <c r="H300" s="178"/>
      <c r="I300" s="179">
        <f>ROUND(E300*H300,2)</f>
        <v>0</v>
      </c>
      <c r="J300" s="178"/>
      <c r="K300" s="179">
        <f>ROUND(E300*J300,2)</f>
        <v>0</v>
      </c>
      <c r="L300" s="179">
        <v>21</v>
      </c>
      <c r="M300" s="179">
        <f>G300*(1+L300/100)</f>
        <v>0</v>
      </c>
      <c r="N300" s="179">
        <v>0</v>
      </c>
      <c r="O300" s="179">
        <f>ROUND(E300*N300,2)</f>
        <v>0</v>
      </c>
      <c r="P300" s="179">
        <v>0</v>
      </c>
      <c r="Q300" s="179">
        <f>ROUND(E300*P300,2)</f>
        <v>0</v>
      </c>
      <c r="R300" s="179" t="s">
        <v>273</v>
      </c>
      <c r="S300" s="179" t="s">
        <v>213</v>
      </c>
      <c r="T300" s="180" t="s">
        <v>213</v>
      </c>
      <c r="U300" s="159">
        <v>0.24</v>
      </c>
      <c r="V300" s="159">
        <f>ROUND(E300*U300,2)</f>
        <v>1.1399999999999999</v>
      </c>
      <c r="W300" s="159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248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ht="22.5" outlineLevel="1" x14ac:dyDescent="0.2">
      <c r="A301" s="167">
        <v>66</v>
      </c>
      <c r="B301" s="168" t="s">
        <v>573</v>
      </c>
      <c r="C301" s="185" t="s">
        <v>574</v>
      </c>
      <c r="D301" s="169" t="s">
        <v>316</v>
      </c>
      <c r="E301" s="170">
        <v>0.86536999999999997</v>
      </c>
      <c r="F301" s="171"/>
      <c r="G301" s="172">
        <f>ROUND(E301*F301,2)</f>
        <v>0</v>
      </c>
      <c r="H301" s="171"/>
      <c r="I301" s="172">
        <f>ROUND(E301*H301,2)</f>
        <v>0</v>
      </c>
      <c r="J301" s="171"/>
      <c r="K301" s="172">
        <f>ROUND(E301*J301,2)</f>
        <v>0</v>
      </c>
      <c r="L301" s="172">
        <v>21</v>
      </c>
      <c r="M301" s="172">
        <f>G301*(1+L301/100)</f>
        <v>0</v>
      </c>
      <c r="N301" s="172">
        <v>1.0662499999999999</v>
      </c>
      <c r="O301" s="172">
        <f>ROUND(E301*N301,2)</f>
        <v>0.92</v>
      </c>
      <c r="P301" s="172">
        <v>0</v>
      </c>
      <c r="Q301" s="172">
        <f>ROUND(E301*P301,2)</f>
        <v>0</v>
      </c>
      <c r="R301" s="172" t="s">
        <v>273</v>
      </c>
      <c r="S301" s="172" t="s">
        <v>213</v>
      </c>
      <c r="T301" s="173" t="s">
        <v>213</v>
      </c>
      <c r="U301" s="159">
        <v>15.231</v>
      </c>
      <c r="V301" s="159">
        <f>ROUND(E301*U301,2)</f>
        <v>13.18</v>
      </c>
      <c r="W301" s="159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248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95" t="s">
        <v>575</v>
      </c>
      <c r="D302" s="189"/>
      <c r="E302" s="190">
        <v>0.45831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252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95" t="s">
        <v>576</v>
      </c>
      <c r="D303" s="189"/>
      <c r="E303" s="190">
        <v>0.40705999999999998</v>
      </c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252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196" t="s">
        <v>468</v>
      </c>
      <c r="D304" s="191"/>
      <c r="E304" s="192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252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97" t="s">
        <v>556</v>
      </c>
      <c r="D305" s="191"/>
      <c r="E305" s="192">
        <v>49.91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252</v>
      </c>
      <c r="AH305" s="150">
        <v>2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97" t="s">
        <v>557</v>
      </c>
      <c r="D306" s="191"/>
      <c r="E306" s="192">
        <v>34.194000000000003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252</v>
      </c>
      <c r="AH306" s="150">
        <v>2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96" t="s">
        <v>473</v>
      </c>
      <c r="D307" s="191"/>
      <c r="E307" s="192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252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ht="22.5" outlineLevel="1" x14ac:dyDescent="0.2">
      <c r="A308" s="167">
        <v>67</v>
      </c>
      <c r="B308" s="168" t="s">
        <v>577</v>
      </c>
      <c r="C308" s="185" t="s">
        <v>578</v>
      </c>
      <c r="D308" s="169" t="s">
        <v>246</v>
      </c>
      <c r="E308" s="170">
        <v>15.7239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0</v>
      </c>
      <c r="O308" s="172">
        <f>ROUND(E308*N308,2)</f>
        <v>0</v>
      </c>
      <c r="P308" s="172">
        <v>0</v>
      </c>
      <c r="Q308" s="172">
        <f>ROUND(E308*P308,2)</f>
        <v>0</v>
      </c>
      <c r="R308" s="172" t="s">
        <v>273</v>
      </c>
      <c r="S308" s="172" t="s">
        <v>213</v>
      </c>
      <c r="T308" s="173" t="s">
        <v>213</v>
      </c>
      <c r="U308" s="159">
        <v>1.8360000000000001</v>
      </c>
      <c r="V308" s="159">
        <f>ROUND(E308*U308,2)</f>
        <v>28.87</v>
      </c>
      <c r="W308" s="159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248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257" t="s">
        <v>579</v>
      </c>
      <c r="D309" s="258"/>
      <c r="E309" s="258"/>
      <c r="F309" s="258"/>
      <c r="G309" s="258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250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195" t="s">
        <v>580</v>
      </c>
      <c r="D310" s="189"/>
      <c r="E310" s="190">
        <v>15.7239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252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ht="22.5" outlineLevel="1" x14ac:dyDescent="0.2">
      <c r="A311" s="167">
        <v>68</v>
      </c>
      <c r="B311" s="168" t="s">
        <v>581</v>
      </c>
      <c r="C311" s="185" t="s">
        <v>582</v>
      </c>
      <c r="D311" s="169" t="s">
        <v>265</v>
      </c>
      <c r="E311" s="170">
        <v>195.30240000000001</v>
      </c>
      <c r="F311" s="171"/>
      <c r="G311" s="172">
        <f>ROUND(E311*F311,2)</f>
        <v>0</v>
      </c>
      <c r="H311" s="171"/>
      <c r="I311" s="172">
        <f>ROUND(E311*H311,2)</f>
        <v>0</v>
      </c>
      <c r="J311" s="171"/>
      <c r="K311" s="172">
        <f>ROUND(E311*J311,2)</f>
        <v>0</v>
      </c>
      <c r="L311" s="172">
        <v>21</v>
      </c>
      <c r="M311" s="172">
        <f>G311*(1+L311/100)</f>
        <v>0</v>
      </c>
      <c r="N311" s="172">
        <v>6.9499999999999996E-3</v>
      </c>
      <c r="O311" s="172">
        <f>ROUND(E311*N311,2)</f>
        <v>1.36</v>
      </c>
      <c r="P311" s="172">
        <v>0</v>
      </c>
      <c r="Q311" s="172">
        <f>ROUND(E311*P311,2)</f>
        <v>0</v>
      </c>
      <c r="R311" s="172" t="s">
        <v>273</v>
      </c>
      <c r="S311" s="172" t="s">
        <v>213</v>
      </c>
      <c r="T311" s="173" t="s">
        <v>213</v>
      </c>
      <c r="U311" s="159">
        <v>0.34399999999999997</v>
      </c>
      <c r="V311" s="159">
        <f>ROUND(E311*U311,2)</f>
        <v>67.180000000000007</v>
      </c>
      <c r="W311" s="159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248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257" t="s">
        <v>583</v>
      </c>
      <c r="D312" s="258"/>
      <c r="E312" s="258"/>
      <c r="F312" s="258"/>
      <c r="G312" s="258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250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95" t="s">
        <v>584</v>
      </c>
      <c r="D313" s="189"/>
      <c r="E313" s="190">
        <v>85.598399999999998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252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195" t="s">
        <v>585</v>
      </c>
      <c r="D314" s="189"/>
      <c r="E314" s="190">
        <v>25.6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252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95" t="s">
        <v>586</v>
      </c>
      <c r="D315" s="189"/>
      <c r="E315" s="190">
        <v>49.91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252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95" t="s">
        <v>587</v>
      </c>
      <c r="D316" s="189"/>
      <c r="E316" s="190">
        <v>34.194000000000003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252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ht="22.5" outlineLevel="1" x14ac:dyDescent="0.2">
      <c r="A317" s="167">
        <v>69</v>
      </c>
      <c r="B317" s="168" t="s">
        <v>588</v>
      </c>
      <c r="C317" s="185" t="s">
        <v>589</v>
      </c>
      <c r="D317" s="169" t="s">
        <v>265</v>
      </c>
      <c r="E317" s="170">
        <v>10.305</v>
      </c>
      <c r="F317" s="171"/>
      <c r="G317" s="172">
        <f>ROUND(E317*F317,2)</f>
        <v>0</v>
      </c>
      <c r="H317" s="171"/>
      <c r="I317" s="172">
        <f>ROUND(E317*H317,2)</f>
        <v>0</v>
      </c>
      <c r="J317" s="171"/>
      <c r="K317" s="172">
        <f>ROUND(E317*J317,2)</f>
        <v>0</v>
      </c>
      <c r="L317" s="172">
        <v>21</v>
      </c>
      <c r="M317" s="172">
        <f>G317*(1+L317/100)</f>
        <v>0</v>
      </c>
      <c r="N317" s="172">
        <v>4.9840000000000002E-2</v>
      </c>
      <c r="O317" s="172">
        <f>ROUND(E317*N317,2)</f>
        <v>0.51</v>
      </c>
      <c r="P317" s="172">
        <v>0</v>
      </c>
      <c r="Q317" s="172">
        <f>ROUND(E317*P317,2)</f>
        <v>0</v>
      </c>
      <c r="R317" s="172" t="s">
        <v>273</v>
      </c>
      <c r="S317" s="172" t="s">
        <v>213</v>
      </c>
      <c r="T317" s="173" t="s">
        <v>213</v>
      </c>
      <c r="U317" s="159">
        <v>0.34799999999999998</v>
      </c>
      <c r="V317" s="159">
        <f>ROUND(E317*U317,2)</f>
        <v>3.59</v>
      </c>
      <c r="W317" s="159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248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ht="22.5" outlineLevel="1" x14ac:dyDescent="0.2">
      <c r="A318" s="157"/>
      <c r="B318" s="158"/>
      <c r="C318" s="257" t="s">
        <v>590</v>
      </c>
      <c r="D318" s="258"/>
      <c r="E318" s="258"/>
      <c r="F318" s="258"/>
      <c r="G318" s="258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250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81" t="str">
        <f>C318</f>
        <v>na zdivu jako podklad např. pod izolaci, na parapetech z prefabrikovaných dílců, pod oplechování apod., vodorovný nebo ve spádu do 15°, hlazený dřevěným hladítkem,</v>
      </c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95" t="s">
        <v>591</v>
      </c>
      <c r="D319" s="189"/>
      <c r="E319" s="190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252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95" t="s">
        <v>592</v>
      </c>
      <c r="D320" s="189"/>
      <c r="E320" s="190">
        <v>2.34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252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95" t="s">
        <v>593</v>
      </c>
      <c r="D321" s="189"/>
      <c r="E321" s="190">
        <v>7.9649999999999999</v>
      </c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252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ht="33.75" outlineLevel="1" x14ac:dyDescent="0.2">
      <c r="A322" s="167">
        <v>70</v>
      </c>
      <c r="B322" s="168" t="s">
        <v>594</v>
      </c>
      <c r="C322" s="185" t="s">
        <v>595</v>
      </c>
      <c r="D322" s="169" t="s">
        <v>265</v>
      </c>
      <c r="E322" s="170">
        <v>12.6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21</v>
      </c>
      <c r="M322" s="172">
        <f>G322*(1+L322/100)</f>
        <v>0</v>
      </c>
      <c r="N322" s="172">
        <v>0.27827000000000002</v>
      </c>
      <c r="O322" s="172">
        <f>ROUND(E322*N322,2)</f>
        <v>3.51</v>
      </c>
      <c r="P322" s="172">
        <v>0</v>
      </c>
      <c r="Q322" s="172">
        <f>ROUND(E322*P322,2)</f>
        <v>0</v>
      </c>
      <c r="R322" s="172" t="s">
        <v>273</v>
      </c>
      <c r="S322" s="172" t="s">
        <v>213</v>
      </c>
      <c r="T322" s="173" t="s">
        <v>213</v>
      </c>
      <c r="U322" s="159">
        <v>0.50800000000000001</v>
      </c>
      <c r="V322" s="159">
        <f>ROUND(E322*U322,2)</f>
        <v>6.4</v>
      </c>
      <c r="W322" s="159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248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257" t="s">
        <v>596</v>
      </c>
      <c r="D323" s="258"/>
      <c r="E323" s="258"/>
      <c r="F323" s="258"/>
      <c r="G323" s="258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250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195" t="s">
        <v>597</v>
      </c>
      <c r="D324" s="189"/>
      <c r="E324" s="190">
        <v>12.6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252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ht="22.5" outlineLevel="1" x14ac:dyDescent="0.2">
      <c r="A325" s="167">
        <v>71</v>
      </c>
      <c r="B325" s="168" t="s">
        <v>598</v>
      </c>
      <c r="C325" s="185" t="s">
        <v>599</v>
      </c>
      <c r="D325" s="169" t="s">
        <v>265</v>
      </c>
      <c r="E325" s="170">
        <v>213.24108000000001</v>
      </c>
      <c r="F325" s="171"/>
      <c r="G325" s="172">
        <f>ROUND(E325*F325,2)</f>
        <v>0</v>
      </c>
      <c r="H325" s="171"/>
      <c r="I325" s="172">
        <f>ROUND(E325*H325,2)</f>
        <v>0</v>
      </c>
      <c r="J325" s="171"/>
      <c r="K325" s="172">
        <f>ROUND(E325*J325,2)</f>
        <v>0</v>
      </c>
      <c r="L325" s="172">
        <v>21</v>
      </c>
      <c r="M325" s="172">
        <f>G325*(1+L325/100)</f>
        <v>0</v>
      </c>
      <c r="N325" s="172">
        <v>3.4189999999999998E-2</v>
      </c>
      <c r="O325" s="172">
        <f>ROUND(E325*N325,2)</f>
        <v>7.29</v>
      </c>
      <c r="P325" s="172">
        <v>0</v>
      </c>
      <c r="Q325" s="172">
        <f>ROUND(E325*P325,2)</f>
        <v>0</v>
      </c>
      <c r="R325" s="172" t="s">
        <v>273</v>
      </c>
      <c r="S325" s="172" t="s">
        <v>213</v>
      </c>
      <c r="T325" s="173" t="s">
        <v>213</v>
      </c>
      <c r="U325" s="159">
        <v>0.52</v>
      </c>
      <c r="V325" s="159">
        <f>ROUND(E325*U325,2)</f>
        <v>110.89</v>
      </c>
      <c r="W325" s="159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248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ht="22.5" outlineLevel="1" x14ac:dyDescent="0.2">
      <c r="A326" s="157"/>
      <c r="B326" s="158"/>
      <c r="C326" s="246" t="s">
        <v>600</v>
      </c>
      <c r="D326" s="247"/>
      <c r="E326" s="247"/>
      <c r="F326" s="247"/>
      <c r="G326" s="247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218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81" t="str">
        <f>C326</f>
        <v>Položení kročejové izolace z dřevovláknitých desek ve dvou vrstvách, umístění okrajových pásků, úprava sádrovláknitých desek na potřebný rozměr, položení, lepení spojů, sešroubování v místě spojů, zatmelení spár.</v>
      </c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95" t="s">
        <v>601</v>
      </c>
      <c r="D327" s="189"/>
      <c r="E327" s="190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252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95" t="s">
        <v>379</v>
      </c>
      <c r="D328" s="189"/>
      <c r="E328" s="190">
        <v>31.472950000000001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252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95" t="s">
        <v>380</v>
      </c>
      <c r="D329" s="189"/>
      <c r="E329" s="190">
        <v>38.142499999999998</v>
      </c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252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195" t="s">
        <v>381</v>
      </c>
      <c r="D330" s="189"/>
      <c r="E330" s="190">
        <v>6.8250000000000002</v>
      </c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252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95" t="s">
        <v>382</v>
      </c>
      <c r="D331" s="189"/>
      <c r="E331" s="190">
        <v>24.79785</v>
      </c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252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95" t="s">
        <v>383</v>
      </c>
      <c r="D332" s="189"/>
      <c r="E332" s="190">
        <v>21.646000000000001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252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195" t="s">
        <v>602</v>
      </c>
      <c r="D333" s="189"/>
      <c r="E333" s="190">
        <v>25.44</v>
      </c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252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95" t="s">
        <v>603</v>
      </c>
      <c r="D334" s="189"/>
      <c r="E334" s="190">
        <v>18.5776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252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195" t="s">
        <v>388</v>
      </c>
      <c r="D335" s="189"/>
      <c r="E335" s="190">
        <v>3.5350000000000001</v>
      </c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252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95" t="s">
        <v>389</v>
      </c>
      <c r="D336" s="189"/>
      <c r="E336" s="190">
        <v>9.0280000000000005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252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195" t="s">
        <v>390</v>
      </c>
      <c r="D337" s="189"/>
      <c r="E337" s="190">
        <v>33.776179999999997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252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67">
        <v>72</v>
      </c>
      <c r="B338" s="168" t="s">
        <v>604</v>
      </c>
      <c r="C338" s="185" t="s">
        <v>605</v>
      </c>
      <c r="D338" s="169" t="s">
        <v>316</v>
      </c>
      <c r="E338" s="170">
        <v>31.133320000000001</v>
      </c>
      <c r="F338" s="171"/>
      <c r="G338" s="172">
        <f>ROUND(E338*F338,2)</f>
        <v>0</v>
      </c>
      <c r="H338" s="171"/>
      <c r="I338" s="172">
        <f>ROUND(E338*H338,2)</f>
        <v>0</v>
      </c>
      <c r="J338" s="171"/>
      <c r="K338" s="172">
        <f>ROUND(E338*J338,2)</f>
        <v>0</v>
      </c>
      <c r="L338" s="172">
        <v>21</v>
      </c>
      <c r="M338" s="172">
        <f>G338*(1+L338/100)</f>
        <v>0</v>
      </c>
      <c r="N338" s="172">
        <v>1</v>
      </c>
      <c r="O338" s="172">
        <f>ROUND(E338*N338,2)</f>
        <v>31.13</v>
      </c>
      <c r="P338" s="172">
        <v>0</v>
      </c>
      <c r="Q338" s="172">
        <f>ROUND(E338*P338,2)</f>
        <v>0</v>
      </c>
      <c r="R338" s="172" t="s">
        <v>330</v>
      </c>
      <c r="S338" s="172" t="s">
        <v>213</v>
      </c>
      <c r="T338" s="173" t="s">
        <v>213</v>
      </c>
      <c r="U338" s="159">
        <v>0</v>
      </c>
      <c r="V338" s="159">
        <f>ROUND(E338*U338,2)</f>
        <v>0</v>
      </c>
      <c r="W338" s="159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331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195" t="s">
        <v>606</v>
      </c>
      <c r="D339" s="189"/>
      <c r="E339" s="190">
        <v>31.133320000000001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252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x14ac:dyDescent="0.2">
      <c r="A340" s="161" t="s">
        <v>208</v>
      </c>
      <c r="B340" s="162" t="s">
        <v>111</v>
      </c>
      <c r="C340" s="183" t="s">
        <v>112</v>
      </c>
      <c r="D340" s="163"/>
      <c r="E340" s="164"/>
      <c r="F340" s="165"/>
      <c r="G340" s="165">
        <f>SUMIF(AG341:AG361,"&lt;&gt;NOR",G341:G361)</f>
        <v>0</v>
      </c>
      <c r="H340" s="165"/>
      <c r="I340" s="165">
        <f>SUM(I341:I361)</f>
        <v>0</v>
      </c>
      <c r="J340" s="165"/>
      <c r="K340" s="165">
        <f>SUM(K341:K361)</f>
        <v>0</v>
      </c>
      <c r="L340" s="165"/>
      <c r="M340" s="165">
        <f>SUM(M341:M361)</f>
        <v>0</v>
      </c>
      <c r="N340" s="165"/>
      <c r="O340" s="165">
        <f>SUM(O341:O361)</f>
        <v>0.82000000000000006</v>
      </c>
      <c r="P340" s="165"/>
      <c r="Q340" s="165">
        <f>SUM(Q341:Q361)</f>
        <v>0</v>
      </c>
      <c r="R340" s="165"/>
      <c r="S340" s="165"/>
      <c r="T340" s="166"/>
      <c r="U340" s="160"/>
      <c r="V340" s="160">
        <f>SUM(V341:V361)</f>
        <v>30.59</v>
      </c>
      <c r="W340" s="160"/>
      <c r="AG340" t="s">
        <v>209</v>
      </c>
    </row>
    <row r="341" spans="1:60" ht="101.25" outlineLevel="1" x14ac:dyDescent="0.2">
      <c r="A341" s="167">
        <v>73</v>
      </c>
      <c r="B341" s="168" t="s">
        <v>607</v>
      </c>
      <c r="C341" s="185" t="s">
        <v>608</v>
      </c>
      <c r="D341" s="169" t="s">
        <v>300</v>
      </c>
      <c r="E341" s="170">
        <v>1</v>
      </c>
      <c r="F341" s="171"/>
      <c r="G341" s="172">
        <f>ROUND(E341*F341,2)</f>
        <v>0</v>
      </c>
      <c r="H341" s="171"/>
      <c r="I341" s="172">
        <f>ROUND(E341*H341,2)</f>
        <v>0</v>
      </c>
      <c r="J341" s="171"/>
      <c r="K341" s="172">
        <f>ROUND(E341*J341,2)</f>
        <v>0</v>
      </c>
      <c r="L341" s="172">
        <v>21</v>
      </c>
      <c r="M341" s="172">
        <f>G341*(1+L341/100)</f>
        <v>0</v>
      </c>
      <c r="N341" s="172">
        <v>4.3150000000000001E-2</v>
      </c>
      <c r="O341" s="172">
        <f>ROUND(E341*N341,2)</f>
        <v>0.04</v>
      </c>
      <c r="P341" s="172">
        <v>0</v>
      </c>
      <c r="Q341" s="172">
        <f>ROUND(E341*P341,2)</f>
        <v>0</v>
      </c>
      <c r="R341" s="172" t="s">
        <v>273</v>
      </c>
      <c r="S341" s="172" t="s">
        <v>213</v>
      </c>
      <c r="T341" s="173" t="s">
        <v>213</v>
      </c>
      <c r="U341" s="159">
        <v>2</v>
      </c>
      <c r="V341" s="159">
        <f>ROUND(E341*U341,2)</f>
        <v>2</v>
      </c>
      <c r="W341" s="159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248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257" t="s">
        <v>609</v>
      </c>
      <c r="D342" s="258"/>
      <c r="E342" s="258"/>
      <c r="F342" s="258"/>
      <c r="G342" s="258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250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67">
        <v>74</v>
      </c>
      <c r="B343" s="168" t="s">
        <v>610</v>
      </c>
      <c r="C343" s="185" t="s">
        <v>611</v>
      </c>
      <c r="D343" s="169" t="s">
        <v>300</v>
      </c>
      <c r="E343" s="170">
        <v>1</v>
      </c>
      <c r="F343" s="171"/>
      <c r="G343" s="172">
        <f>ROUND(E343*F343,2)</f>
        <v>0</v>
      </c>
      <c r="H343" s="171"/>
      <c r="I343" s="172">
        <f>ROUND(E343*H343,2)</f>
        <v>0</v>
      </c>
      <c r="J343" s="171"/>
      <c r="K343" s="172">
        <f>ROUND(E343*J343,2)</f>
        <v>0</v>
      </c>
      <c r="L343" s="172">
        <v>21</v>
      </c>
      <c r="M343" s="172">
        <f>G343*(1+L343/100)</f>
        <v>0</v>
      </c>
      <c r="N343" s="172">
        <v>8.1850000000000006E-2</v>
      </c>
      <c r="O343" s="172">
        <f>ROUND(E343*N343,2)</f>
        <v>0.08</v>
      </c>
      <c r="P343" s="172">
        <v>0</v>
      </c>
      <c r="Q343" s="172">
        <f>ROUND(E343*P343,2)</f>
        <v>0</v>
      </c>
      <c r="R343" s="172" t="s">
        <v>285</v>
      </c>
      <c r="S343" s="172" t="s">
        <v>213</v>
      </c>
      <c r="T343" s="173" t="s">
        <v>274</v>
      </c>
      <c r="U343" s="159">
        <v>2.4900000000000002</v>
      </c>
      <c r="V343" s="159">
        <f>ROUND(E343*U343,2)</f>
        <v>2.4900000000000002</v>
      </c>
      <c r="W343" s="159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248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257" t="s">
        <v>612</v>
      </c>
      <c r="D344" s="258"/>
      <c r="E344" s="258"/>
      <c r="F344" s="258"/>
      <c r="G344" s="258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250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195" t="s">
        <v>613</v>
      </c>
      <c r="D345" s="189"/>
      <c r="E345" s="190">
        <v>1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252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67">
        <v>75</v>
      </c>
      <c r="B346" s="168" t="s">
        <v>614</v>
      </c>
      <c r="C346" s="185" t="s">
        <v>615</v>
      </c>
      <c r="D346" s="169" t="s">
        <v>300</v>
      </c>
      <c r="E346" s="170">
        <v>20</v>
      </c>
      <c r="F346" s="171"/>
      <c r="G346" s="172">
        <f>ROUND(E346*F346,2)</f>
        <v>0</v>
      </c>
      <c r="H346" s="171"/>
      <c r="I346" s="172">
        <f>ROUND(E346*H346,2)</f>
        <v>0</v>
      </c>
      <c r="J346" s="171"/>
      <c r="K346" s="172">
        <f>ROUND(E346*J346,2)</f>
        <v>0</v>
      </c>
      <c r="L346" s="172">
        <v>21</v>
      </c>
      <c r="M346" s="172">
        <f>G346*(1+L346/100)</f>
        <v>0</v>
      </c>
      <c r="N346" s="172">
        <v>9.8200000000000006E-3</v>
      </c>
      <c r="O346" s="172">
        <f>ROUND(E346*N346,2)</f>
        <v>0.2</v>
      </c>
      <c r="P346" s="172">
        <v>0</v>
      </c>
      <c r="Q346" s="172">
        <f>ROUND(E346*P346,2)</f>
        <v>0</v>
      </c>
      <c r="R346" s="172" t="s">
        <v>273</v>
      </c>
      <c r="S346" s="172" t="s">
        <v>213</v>
      </c>
      <c r="T346" s="173" t="s">
        <v>213</v>
      </c>
      <c r="U346" s="159">
        <v>0.52</v>
      </c>
      <c r="V346" s="159">
        <f>ROUND(E346*U346,2)</f>
        <v>10.4</v>
      </c>
      <c r="W346" s="159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248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257" t="s">
        <v>616</v>
      </c>
      <c r="D347" s="258"/>
      <c r="E347" s="258"/>
      <c r="F347" s="258"/>
      <c r="G347" s="258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250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195" t="s">
        <v>617</v>
      </c>
      <c r="D348" s="189"/>
      <c r="E348" s="190">
        <v>20</v>
      </c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252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67">
        <v>76</v>
      </c>
      <c r="B349" s="168" t="s">
        <v>618</v>
      </c>
      <c r="C349" s="185" t="s">
        <v>619</v>
      </c>
      <c r="D349" s="169" t="s">
        <v>437</v>
      </c>
      <c r="E349" s="170">
        <v>0.8</v>
      </c>
      <c r="F349" s="171"/>
      <c r="G349" s="172">
        <f>ROUND(E349*F349,2)</f>
        <v>0</v>
      </c>
      <c r="H349" s="171"/>
      <c r="I349" s="172">
        <f>ROUND(E349*H349,2)</f>
        <v>0</v>
      </c>
      <c r="J349" s="171"/>
      <c r="K349" s="172">
        <f>ROUND(E349*J349,2)</f>
        <v>0</v>
      </c>
      <c r="L349" s="172">
        <v>21</v>
      </c>
      <c r="M349" s="172">
        <f>G349*(1+L349/100)</f>
        <v>0</v>
      </c>
      <c r="N349" s="172">
        <v>2.2200000000000002E-3</v>
      </c>
      <c r="O349" s="172">
        <f>ROUND(E349*N349,2)</f>
        <v>0</v>
      </c>
      <c r="P349" s="172">
        <v>0</v>
      </c>
      <c r="Q349" s="172">
        <f>ROUND(E349*P349,2)</f>
        <v>0</v>
      </c>
      <c r="R349" s="172" t="s">
        <v>273</v>
      </c>
      <c r="S349" s="172" t="s">
        <v>213</v>
      </c>
      <c r="T349" s="173" t="s">
        <v>213</v>
      </c>
      <c r="U349" s="159">
        <v>0.35599999999999998</v>
      </c>
      <c r="V349" s="159">
        <f>ROUND(E349*U349,2)</f>
        <v>0.28000000000000003</v>
      </c>
      <c r="W349" s="159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248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257" t="s">
        <v>620</v>
      </c>
      <c r="D350" s="258"/>
      <c r="E350" s="258"/>
      <c r="F350" s="258"/>
      <c r="G350" s="258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250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195" t="s">
        <v>621</v>
      </c>
      <c r="D351" s="189"/>
      <c r="E351" s="190">
        <v>0.8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252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67">
        <v>77</v>
      </c>
      <c r="B352" s="168" t="s">
        <v>622</v>
      </c>
      <c r="C352" s="185" t="s">
        <v>623</v>
      </c>
      <c r="D352" s="169" t="s">
        <v>437</v>
      </c>
      <c r="E352" s="170">
        <v>36.274999999999999</v>
      </c>
      <c r="F352" s="171"/>
      <c r="G352" s="172">
        <f>ROUND(E352*F352,2)</f>
        <v>0</v>
      </c>
      <c r="H352" s="171"/>
      <c r="I352" s="172">
        <f>ROUND(E352*H352,2)</f>
        <v>0</v>
      </c>
      <c r="J352" s="171"/>
      <c r="K352" s="172">
        <f>ROUND(E352*J352,2)</f>
        <v>0</v>
      </c>
      <c r="L352" s="172">
        <v>21</v>
      </c>
      <c r="M352" s="172">
        <f>G352*(1+L352/100)</f>
        <v>0</v>
      </c>
      <c r="N352" s="172">
        <v>2.2200000000000002E-3</v>
      </c>
      <c r="O352" s="172">
        <f>ROUND(E352*N352,2)</f>
        <v>0.08</v>
      </c>
      <c r="P352" s="172">
        <v>0</v>
      </c>
      <c r="Q352" s="172">
        <f>ROUND(E352*P352,2)</f>
        <v>0</v>
      </c>
      <c r="R352" s="172" t="s">
        <v>273</v>
      </c>
      <c r="S352" s="172" t="s">
        <v>213</v>
      </c>
      <c r="T352" s="173" t="s">
        <v>213</v>
      </c>
      <c r="U352" s="159">
        <v>0.42499999999999999</v>
      </c>
      <c r="V352" s="159">
        <f>ROUND(E352*U352,2)</f>
        <v>15.42</v>
      </c>
      <c r="W352" s="159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248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7"/>
      <c r="B353" s="158"/>
      <c r="C353" s="257" t="s">
        <v>620</v>
      </c>
      <c r="D353" s="258"/>
      <c r="E353" s="258"/>
      <c r="F353" s="258"/>
      <c r="G353" s="258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250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95" t="s">
        <v>591</v>
      </c>
      <c r="D354" s="189"/>
      <c r="E354" s="190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252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95" t="s">
        <v>624</v>
      </c>
      <c r="D355" s="189"/>
      <c r="E355" s="190">
        <v>11.7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252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95" t="s">
        <v>625</v>
      </c>
      <c r="D356" s="189"/>
      <c r="E356" s="190">
        <v>24.574999999999999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252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ht="22.5" outlineLevel="1" x14ac:dyDescent="0.2">
      <c r="A357" s="174">
        <v>78</v>
      </c>
      <c r="B357" s="175" t="s">
        <v>626</v>
      </c>
      <c r="C357" s="184" t="s">
        <v>627</v>
      </c>
      <c r="D357" s="176" t="s">
        <v>300</v>
      </c>
      <c r="E357" s="177">
        <v>1</v>
      </c>
      <c r="F357" s="178"/>
      <c r="G357" s="179">
        <f>ROUND(E357*F357,2)</f>
        <v>0</v>
      </c>
      <c r="H357" s="178"/>
      <c r="I357" s="179">
        <f>ROUND(E357*H357,2)</f>
        <v>0</v>
      </c>
      <c r="J357" s="178"/>
      <c r="K357" s="179">
        <f>ROUND(E357*J357,2)</f>
        <v>0</v>
      </c>
      <c r="L357" s="179">
        <v>21</v>
      </c>
      <c r="M357" s="179">
        <f>G357*(1+L357/100)</f>
        <v>0</v>
      </c>
      <c r="N357" s="179">
        <v>1.562E-2</v>
      </c>
      <c r="O357" s="179">
        <f>ROUND(E357*N357,2)</f>
        <v>0.02</v>
      </c>
      <c r="P357" s="179">
        <v>0</v>
      </c>
      <c r="Q357" s="179">
        <f>ROUND(E357*P357,2)</f>
        <v>0</v>
      </c>
      <c r="R357" s="179" t="s">
        <v>330</v>
      </c>
      <c r="S357" s="179" t="s">
        <v>213</v>
      </c>
      <c r="T357" s="180" t="s">
        <v>274</v>
      </c>
      <c r="U357" s="159">
        <v>0</v>
      </c>
      <c r="V357" s="159">
        <f>ROUND(E357*U357,2)</f>
        <v>0</v>
      </c>
      <c r="W357" s="159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331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ht="22.5" outlineLevel="1" x14ac:dyDescent="0.2">
      <c r="A358" s="167">
        <v>79</v>
      </c>
      <c r="B358" s="168" t="s">
        <v>628</v>
      </c>
      <c r="C358" s="185" t="s">
        <v>629</v>
      </c>
      <c r="D358" s="169" t="s">
        <v>300</v>
      </c>
      <c r="E358" s="170">
        <v>5</v>
      </c>
      <c r="F358" s="171"/>
      <c r="G358" s="172">
        <f>ROUND(E358*F358,2)</f>
        <v>0</v>
      </c>
      <c r="H358" s="171"/>
      <c r="I358" s="172">
        <f>ROUND(E358*H358,2)</f>
        <v>0</v>
      </c>
      <c r="J358" s="171"/>
      <c r="K358" s="172">
        <f>ROUND(E358*J358,2)</f>
        <v>0</v>
      </c>
      <c r="L358" s="172">
        <v>21</v>
      </c>
      <c r="M358" s="172">
        <f>G358*(1+L358/100)</f>
        <v>0</v>
      </c>
      <c r="N358" s="172">
        <v>0.02</v>
      </c>
      <c r="O358" s="172">
        <f>ROUND(E358*N358,2)</f>
        <v>0.1</v>
      </c>
      <c r="P358" s="172">
        <v>0</v>
      </c>
      <c r="Q358" s="172">
        <f>ROUND(E358*P358,2)</f>
        <v>0</v>
      </c>
      <c r="R358" s="172" t="s">
        <v>330</v>
      </c>
      <c r="S358" s="172" t="s">
        <v>213</v>
      </c>
      <c r="T358" s="173" t="s">
        <v>213</v>
      </c>
      <c r="U358" s="159">
        <v>0</v>
      </c>
      <c r="V358" s="159">
        <f>ROUND(E358*U358,2)</f>
        <v>0</v>
      </c>
      <c r="W358" s="159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331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95" t="s">
        <v>630</v>
      </c>
      <c r="D359" s="189"/>
      <c r="E359" s="190">
        <v>5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252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ht="22.5" outlineLevel="1" x14ac:dyDescent="0.2">
      <c r="A360" s="167">
        <v>80</v>
      </c>
      <c r="B360" s="168" t="s">
        <v>631</v>
      </c>
      <c r="C360" s="185" t="s">
        <v>632</v>
      </c>
      <c r="D360" s="169" t="s">
        <v>300</v>
      </c>
      <c r="E360" s="170">
        <v>15</v>
      </c>
      <c r="F360" s="171"/>
      <c r="G360" s="172">
        <f>ROUND(E360*F360,2)</f>
        <v>0</v>
      </c>
      <c r="H360" s="171"/>
      <c r="I360" s="172">
        <f>ROUND(E360*H360,2)</f>
        <v>0</v>
      </c>
      <c r="J360" s="171"/>
      <c r="K360" s="172">
        <f>ROUND(E360*J360,2)</f>
        <v>0</v>
      </c>
      <c r="L360" s="172">
        <v>21</v>
      </c>
      <c r="M360" s="172">
        <f>G360*(1+L360/100)</f>
        <v>0</v>
      </c>
      <c r="N360" s="172">
        <v>0.02</v>
      </c>
      <c r="O360" s="172">
        <f>ROUND(E360*N360,2)</f>
        <v>0.3</v>
      </c>
      <c r="P360" s="172">
        <v>0</v>
      </c>
      <c r="Q360" s="172">
        <f>ROUND(E360*P360,2)</f>
        <v>0</v>
      </c>
      <c r="R360" s="172" t="s">
        <v>330</v>
      </c>
      <c r="S360" s="172" t="s">
        <v>213</v>
      </c>
      <c r="T360" s="173" t="s">
        <v>213</v>
      </c>
      <c r="U360" s="159">
        <v>0</v>
      </c>
      <c r="V360" s="159">
        <f>ROUND(E360*U360,2)</f>
        <v>0</v>
      </c>
      <c r="W360" s="159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331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195" t="s">
        <v>633</v>
      </c>
      <c r="D361" s="189"/>
      <c r="E361" s="190">
        <v>15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252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x14ac:dyDescent="0.2">
      <c r="A362" s="161" t="s">
        <v>208</v>
      </c>
      <c r="B362" s="162" t="s">
        <v>115</v>
      </c>
      <c r="C362" s="183" t="s">
        <v>116</v>
      </c>
      <c r="D362" s="163"/>
      <c r="E362" s="164"/>
      <c r="F362" s="165"/>
      <c r="G362" s="165">
        <f>SUMIF(AG363:AG365,"&lt;&gt;NOR",G363:G365)</f>
        <v>0</v>
      </c>
      <c r="H362" s="165"/>
      <c r="I362" s="165">
        <f>SUM(I363:I365)</f>
        <v>0</v>
      </c>
      <c r="J362" s="165"/>
      <c r="K362" s="165">
        <f>SUM(K363:K365)</f>
        <v>0</v>
      </c>
      <c r="L362" s="165"/>
      <c r="M362" s="165">
        <f>SUM(M363:M365)</f>
        <v>0</v>
      </c>
      <c r="N362" s="165"/>
      <c r="O362" s="165">
        <f>SUM(O363:O365)</f>
        <v>0.01</v>
      </c>
      <c r="P362" s="165"/>
      <c r="Q362" s="165">
        <f>SUM(Q363:Q365)</f>
        <v>0</v>
      </c>
      <c r="R362" s="165"/>
      <c r="S362" s="165"/>
      <c r="T362" s="166"/>
      <c r="U362" s="160"/>
      <c r="V362" s="160">
        <f>SUM(V363:V365)</f>
        <v>0.25</v>
      </c>
      <c r="W362" s="160"/>
      <c r="AG362" t="s">
        <v>209</v>
      </c>
    </row>
    <row r="363" spans="1:60" outlineLevel="1" x14ac:dyDescent="0.2">
      <c r="A363" s="167">
        <v>81</v>
      </c>
      <c r="B363" s="168" t="s">
        <v>634</v>
      </c>
      <c r="C363" s="185" t="s">
        <v>635</v>
      </c>
      <c r="D363" s="169" t="s">
        <v>265</v>
      </c>
      <c r="E363" s="170">
        <v>5.8514999999999997</v>
      </c>
      <c r="F363" s="171"/>
      <c r="G363" s="172">
        <f>ROUND(E363*F363,2)</f>
        <v>0</v>
      </c>
      <c r="H363" s="171"/>
      <c r="I363" s="172">
        <f>ROUND(E363*H363,2)</f>
        <v>0</v>
      </c>
      <c r="J363" s="171"/>
      <c r="K363" s="172">
        <f>ROUND(E363*J363,2)</f>
        <v>0</v>
      </c>
      <c r="L363" s="172">
        <v>21</v>
      </c>
      <c r="M363" s="172">
        <f>G363*(1+L363/100)</f>
        <v>0</v>
      </c>
      <c r="N363" s="172">
        <v>2.5200000000000001E-3</v>
      </c>
      <c r="O363" s="172">
        <f>ROUND(E363*N363,2)</f>
        <v>0.01</v>
      </c>
      <c r="P363" s="172">
        <v>0</v>
      </c>
      <c r="Q363" s="172">
        <f>ROUND(E363*P363,2)</f>
        <v>0</v>
      </c>
      <c r="R363" s="172" t="s">
        <v>273</v>
      </c>
      <c r="S363" s="172" t="s">
        <v>213</v>
      </c>
      <c r="T363" s="173" t="s">
        <v>213</v>
      </c>
      <c r="U363" s="159">
        <v>4.2000000000000003E-2</v>
      </c>
      <c r="V363" s="159">
        <f>ROUND(E363*U363,2)</f>
        <v>0.25</v>
      </c>
      <c r="W363" s="159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248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ht="22.5" outlineLevel="1" x14ac:dyDescent="0.2">
      <c r="A364" s="157"/>
      <c r="B364" s="158"/>
      <c r="C364" s="257" t="s">
        <v>636</v>
      </c>
      <c r="D364" s="258"/>
      <c r="E364" s="258"/>
      <c r="F364" s="258"/>
      <c r="G364" s="258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250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81" t="str">
        <f>C364</f>
        <v>včetně dodání a osazení, v jakémkoliv zdivu, včetně jednostranného zajištění polohy vložek proti sesmeknutí (např. přibitím, maltovými terči).</v>
      </c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195" t="s">
        <v>637</v>
      </c>
      <c r="D365" s="189"/>
      <c r="E365" s="190">
        <v>5.8514999999999997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252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x14ac:dyDescent="0.2">
      <c r="A366" s="161" t="s">
        <v>208</v>
      </c>
      <c r="B366" s="162" t="s">
        <v>117</v>
      </c>
      <c r="C366" s="183" t="s">
        <v>118</v>
      </c>
      <c r="D366" s="163"/>
      <c r="E366" s="164"/>
      <c r="F366" s="165"/>
      <c r="G366" s="165">
        <f>SUMIF(AG367:AG405,"&lt;&gt;NOR",G367:G405)</f>
        <v>0</v>
      </c>
      <c r="H366" s="165"/>
      <c r="I366" s="165">
        <f>SUM(I367:I405)</f>
        <v>0</v>
      </c>
      <c r="J366" s="165"/>
      <c r="K366" s="165">
        <f>SUM(K367:K405)</f>
        <v>0</v>
      </c>
      <c r="L366" s="165"/>
      <c r="M366" s="165">
        <f>SUM(M367:M405)</f>
        <v>0</v>
      </c>
      <c r="N366" s="165"/>
      <c r="O366" s="165">
        <f>SUM(O367:O405)</f>
        <v>10.56</v>
      </c>
      <c r="P366" s="165"/>
      <c r="Q366" s="165">
        <f>SUM(Q367:Q405)</f>
        <v>0</v>
      </c>
      <c r="R366" s="165"/>
      <c r="S366" s="165"/>
      <c r="T366" s="166"/>
      <c r="U366" s="160"/>
      <c r="V366" s="160">
        <f>SUM(V367:V405)</f>
        <v>240.28</v>
      </c>
      <c r="W366" s="160"/>
      <c r="AG366" t="s">
        <v>209</v>
      </c>
    </row>
    <row r="367" spans="1:60" ht="22.5" outlineLevel="1" x14ac:dyDescent="0.2">
      <c r="A367" s="167">
        <v>82</v>
      </c>
      <c r="B367" s="168" t="s">
        <v>638</v>
      </c>
      <c r="C367" s="185" t="s">
        <v>639</v>
      </c>
      <c r="D367" s="169" t="s">
        <v>265</v>
      </c>
      <c r="E367" s="170">
        <v>502.18</v>
      </c>
      <c r="F367" s="171"/>
      <c r="G367" s="172">
        <f>ROUND(E367*F367,2)</f>
        <v>0</v>
      </c>
      <c r="H367" s="171"/>
      <c r="I367" s="172">
        <f>ROUND(E367*H367,2)</f>
        <v>0</v>
      </c>
      <c r="J367" s="171"/>
      <c r="K367" s="172">
        <f>ROUND(E367*J367,2)</f>
        <v>0</v>
      </c>
      <c r="L367" s="172">
        <v>21</v>
      </c>
      <c r="M367" s="172">
        <f>G367*(1+L367/100)</f>
        <v>0</v>
      </c>
      <c r="N367" s="172">
        <v>1.8380000000000001E-2</v>
      </c>
      <c r="O367" s="172">
        <f>ROUND(E367*N367,2)</f>
        <v>9.23</v>
      </c>
      <c r="P367" s="172">
        <v>0</v>
      </c>
      <c r="Q367" s="172">
        <f>ROUND(E367*P367,2)</f>
        <v>0</v>
      </c>
      <c r="R367" s="172" t="s">
        <v>640</v>
      </c>
      <c r="S367" s="172" t="s">
        <v>213</v>
      </c>
      <c r="T367" s="173" t="s">
        <v>213</v>
      </c>
      <c r="U367" s="159">
        <v>0.14399999999999999</v>
      </c>
      <c r="V367" s="159">
        <f>ROUND(E367*U367,2)</f>
        <v>72.31</v>
      </c>
      <c r="W367" s="159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503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246" t="s">
        <v>641</v>
      </c>
      <c r="D368" s="247"/>
      <c r="E368" s="247"/>
      <c r="F368" s="247"/>
      <c r="G368" s="247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218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95" t="s">
        <v>642</v>
      </c>
      <c r="D369" s="189"/>
      <c r="E369" s="190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252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195" t="s">
        <v>643</v>
      </c>
      <c r="D370" s="189"/>
      <c r="E370" s="190">
        <v>167.755</v>
      </c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252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195" t="s">
        <v>644</v>
      </c>
      <c r="D371" s="189"/>
      <c r="E371" s="190">
        <v>167.755</v>
      </c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252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195" t="s">
        <v>645</v>
      </c>
      <c r="D372" s="189"/>
      <c r="E372" s="190">
        <v>50.12</v>
      </c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252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195" t="s">
        <v>646</v>
      </c>
      <c r="D373" s="189"/>
      <c r="E373" s="190">
        <v>116.55</v>
      </c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252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ht="33.75" outlineLevel="1" x14ac:dyDescent="0.2">
      <c r="A374" s="167">
        <v>83</v>
      </c>
      <c r="B374" s="168" t="s">
        <v>647</v>
      </c>
      <c r="C374" s="185" t="s">
        <v>648</v>
      </c>
      <c r="D374" s="169" t="s">
        <v>265</v>
      </c>
      <c r="E374" s="170">
        <v>753.27</v>
      </c>
      <c r="F374" s="171"/>
      <c r="G374" s="172">
        <f>ROUND(E374*F374,2)</f>
        <v>0</v>
      </c>
      <c r="H374" s="171"/>
      <c r="I374" s="172">
        <f>ROUND(E374*H374,2)</f>
        <v>0</v>
      </c>
      <c r="J374" s="171"/>
      <c r="K374" s="172">
        <f>ROUND(E374*J374,2)</f>
        <v>0</v>
      </c>
      <c r="L374" s="172">
        <v>21</v>
      </c>
      <c r="M374" s="172">
        <f>G374*(1+L374/100)</f>
        <v>0</v>
      </c>
      <c r="N374" s="172">
        <v>9.7000000000000005E-4</v>
      </c>
      <c r="O374" s="172">
        <f>ROUND(E374*N374,2)</f>
        <v>0.73</v>
      </c>
      <c r="P374" s="172">
        <v>0</v>
      </c>
      <c r="Q374" s="172">
        <f>ROUND(E374*P374,2)</f>
        <v>0</v>
      </c>
      <c r="R374" s="172" t="s">
        <v>640</v>
      </c>
      <c r="S374" s="172" t="s">
        <v>213</v>
      </c>
      <c r="T374" s="173" t="s">
        <v>213</v>
      </c>
      <c r="U374" s="159">
        <v>6.0000000000000001E-3</v>
      </c>
      <c r="V374" s="159">
        <f>ROUND(E374*U374,2)</f>
        <v>4.5199999999999996</v>
      </c>
      <c r="W374" s="159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503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195" t="s">
        <v>649</v>
      </c>
      <c r="D375" s="189"/>
      <c r="E375" s="190">
        <v>753.27</v>
      </c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252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196" t="s">
        <v>468</v>
      </c>
      <c r="D376" s="191"/>
      <c r="E376" s="192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252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197" t="s">
        <v>650</v>
      </c>
      <c r="D377" s="191"/>
      <c r="E377" s="192">
        <v>167.755</v>
      </c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252</v>
      </c>
      <c r="AH377" s="150">
        <v>2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197" t="s">
        <v>651</v>
      </c>
      <c r="D378" s="191"/>
      <c r="E378" s="192">
        <v>167.755</v>
      </c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252</v>
      </c>
      <c r="AH378" s="150">
        <v>2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197" t="s">
        <v>652</v>
      </c>
      <c r="D379" s="191"/>
      <c r="E379" s="192">
        <v>50.12</v>
      </c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252</v>
      </c>
      <c r="AH379" s="150">
        <v>2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197" t="s">
        <v>653</v>
      </c>
      <c r="D380" s="191"/>
      <c r="E380" s="192">
        <v>116.55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252</v>
      </c>
      <c r="AH380" s="150">
        <v>2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196" t="s">
        <v>473</v>
      </c>
      <c r="D381" s="191"/>
      <c r="E381" s="192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252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74">
        <v>84</v>
      </c>
      <c r="B382" s="175" t="s">
        <v>654</v>
      </c>
      <c r="C382" s="184" t="s">
        <v>655</v>
      </c>
      <c r="D382" s="176" t="s">
        <v>265</v>
      </c>
      <c r="E382" s="177">
        <v>502.18</v>
      </c>
      <c r="F382" s="178"/>
      <c r="G382" s="179">
        <f>ROUND(E382*F382,2)</f>
        <v>0</v>
      </c>
      <c r="H382" s="178"/>
      <c r="I382" s="179">
        <f>ROUND(E382*H382,2)</f>
        <v>0</v>
      </c>
      <c r="J382" s="178"/>
      <c r="K382" s="179">
        <f>ROUND(E382*J382,2)</f>
        <v>0</v>
      </c>
      <c r="L382" s="179">
        <v>21</v>
      </c>
      <c r="M382" s="179">
        <f>G382*(1+L382/100)</f>
        <v>0</v>
      </c>
      <c r="N382" s="179">
        <v>0</v>
      </c>
      <c r="O382" s="179">
        <f>ROUND(E382*N382,2)</f>
        <v>0</v>
      </c>
      <c r="P382" s="179">
        <v>0</v>
      </c>
      <c r="Q382" s="179">
        <f>ROUND(E382*P382,2)</f>
        <v>0</v>
      </c>
      <c r="R382" s="179" t="s">
        <v>640</v>
      </c>
      <c r="S382" s="179" t="s">
        <v>213</v>
      </c>
      <c r="T382" s="180" t="s">
        <v>213</v>
      </c>
      <c r="U382" s="159">
        <v>0.126</v>
      </c>
      <c r="V382" s="159">
        <f>ROUND(E382*U382,2)</f>
        <v>63.27</v>
      </c>
      <c r="W382" s="159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503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67">
        <v>85</v>
      </c>
      <c r="B383" s="168" t="s">
        <v>656</v>
      </c>
      <c r="C383" s="185" t="s">
        <v>657</v>
      </c>
      <c r="D383" s="169" t="s">
        <v>265</v>
      </c>
      <c r="E383" s="170">
        <v>414.20587999999998</v>
      </c>
      <c r="F383" s="171"/>
      <c r="G383" s="172">
        <f>ROUND(E383*F383,2)</f>
        <v>0</v>
      </c>
      <c r="H383" s="171"/>
      <c r="I383" s="172">
        <f>ROUND(E383*H383,2)</f>
        <v>0</v>
      </c>
      <c r="J383" s="171"/>
      <c r="K383" s="172">
        <f>ROUND(E383*J383,2)</f>
        <v>0</v>
      </c>
      <c r="L383" s="172">
        <v>21</v>
      </c>
      <c r="M383" s="172">
        <f>G383*(1+L383/100)</f>
        <v>0</v>
      </c>
      <c r="N383" s="172">
        <v>1.2099999999999999E-3</v>
      </c>
      <c r="O383" s="172">
        <f>ROUND(E383*N383,2)</f>
        <v>0.5</v>
      </c>
      <c r="P383" s="172">
        <v>0</v>
      </c>
      <c r="Q383" s="172">
        <f>ROUND(E383*P383,2)</f>
        <v>0</v>
      </c>
      <c r="R383" s="172" t="s">
        <v>640</v>
      </c>
      <c r="S383" s="172" t="s">
        <v>213</v>
      </c>
      <c r="T383" s="173" t="s">
        <v>213</v>
      </c>
      <c r="U383" s="159">
        <v>0.17699999999999999</v>
      </c>
      <c r="V383" s="159">
        <f>ROUND(E383*U383,2)</f>
        <v>73.31</v>
      </c>
      <c r="W383" s="159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248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195" t="s">
        <v>375</v>
      </c>
      <c r="D384" s="189"/>
      <c r="E384" s="190">
        <v>192.08240000000001</v>
      </c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252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195" t="s">
        <v>378</v>
      </c>
      <c r="D385" s="189"/>
      <c r="E385" s="190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252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195" t="s">
        <v>379</v>
      </c>
      <c r="D386" s="189"/>
      <c r="E386" s="190">
        <v>31.472950000000001</v>
      </c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252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195" t="s">
        <v>380</v>
      </c>
      <c r="D387" s="189"/>
      <c r="E387" s="190">
        <v>38.142499999999998</v>
      </c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252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195" t="s">
        <v>381</v>
      </c>
      <c r="D388" s="189"/>
      <c r="E388" s="190">
        <v>6.8250000000000002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252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195" t="s">
        <v>382</v>
      </c>
      <c r="D389" s="189"/>
      <c r="E389" s="190">
        <v>24.79785</v>
      </c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252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195" t="s">
        <v>383</v>
      </c>
      <c r="D390" s="189"/>
      <c r="E390" s="190">
        <v>21.646000000000001</v>
      </c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252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195" t="s">
        <v>384</v>
      </c>
      <c r="D391" s="189"/>
      <c r="E391" s="190">
        <v>24.51</v>
      </c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252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195" t="s">
        <v>385</v>
      </c>
      <c r="D392" s="189"/>
      <c r="E392" s="190">
        <v>28.39</v>
      </c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252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95" t="s">
        <v>388</v>
      </c>
      <c r="D393" s="189"/>
      <c r="E393" s="190">
        <v>3.5350000000000001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252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195" t="s">
        <v>389</v>
      </c>
      <c r="D394" s="189"/>
      <c r="E394" s="190">
        <v>9.0280000000000005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252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195" t="s">
        <v>390</v>
      </c>
      <c r="D395" s="189"/>
      <c r="E395" s="190">
        <v>33.776179999999997</v>
      </c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252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ht="22.5" outlineLevel="1" x14ac:dyDescent="0.2">
      <c r="A396" s="167">
        <v>86</v>
      </c>
      <c r="B396" s="168" t="s">
        <v>658</v>
      </c>
      <c r="C396" s="185" t="s">
        <v>659</v>
      </c>
      <c r="D396" s="169" t="s">
        <v>265</v>
      </c>
      <c r="E396" s="170">
        <v>9.6</v>
      </c>
      <c r="F396" s="171"/>
      <c r="G396" s="172">
        <f>ROUND(E396*F396,2)</f>
        <v>0</v>
      </c>
      <c r="H396" s="171"/>
      <c r="I396" s="172">
        <f>ROUND(E396*H396,2)</f>
        <v>0</v>
      </c>
      <c r="J396" s="171"/>
      <c r="K396" s="172">
        <f>ROUND(E396*J396,2)</f>
        <v>0</v>
      </c>
      <c r="L396" s="172">
        <v>21</v>
      </c>
      <c r="M396" s="172">
        <f>G396*(1+L396/100)</f>
        <v>0</v>
      </c>
      <c r="N396" s="172">
        <v>5.8599999999999998E-3</v>
      </c>
      <c r="O396" s="172">
        <f>ROUND(E396*N396,2)</f>
        <v>0.06</v>
      </c>
      <c r="P396" s="172">
        <v>0</v>
      </c>
      <c r="Q396" s="172">
        <f>ROUND(E396*P396,2)</f>
        <v>0</v>
      </c>
      <c r="R396" s="172" t="s">
        <v>640</v>
      </c>
      <c r="S396" s="172" t="s">
        <v>213</v>
      </c>
      <c r="T396" s="173" t="s">
        <v>213</v>
      </c>
      <c r="U396" s="159">
        <v>0.27200000000000002</v>
      </c>
      <c r="V396" s="159">
        <f>ROUND(E396*U396,2)</f>
        <v>2.61</v>
      </c>
      <c r="W396" s="159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248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195" t="s">
        <v>660</v>
      </c>
      <c r="D397" s="189"/>
      <c r="E397" s="190">
        <v>9.6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252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67">
        <v>87</v>
      </c>
      <c r="B398" s="168" t="s">
        <v>661</v>
      </c>
      <c r="C398" s="185" t="s">
        <v>662</v>
      </c>
      <c r="D398" s="169" t="s">
        <v>265</v>
      </c>
      <c r="E398" s="170">
        <v>502.18</v>
      </c>
      <c r="F398" s="171"/>
      <c r="G398" s="172">
        <f>ROUND(E398*F398,2)</f>
        <v>0</v>
      </c>
      <c r="H398" s="171"/>
      <c r="I398" s="172">
        <f>ROUND(E398*H398,2)</f>
        <v>0</v>
      </c>
      <c r="J398" s="171"/>
      <c r="K398" s="172">
        <f>ROUND(E398*J398,2)</f>
        <v>0</v>
      </c>
      <c r="L398" s="172">
        <v>21</v>
      </c>
      <c r="M398" s="172">
        <f>G398*(1+L398/100)</f>
        <v>0</v>
      </c>
      <c r="N398" s="172">
        <v>0</v>
      </c>
      <c r="O398" s="172">
        <f>ROUND(E398*N398,2)</f>
        <v>0</v>
      </c>
      <c r="P398" s="172">
        <v>0</v>
      </c>
      <c r="Q398" s="172">
        <f>ROUND(E398*P398,2)</f>
        <v>0</v>
      </c>
      <c r="R398" s="172" t="s">
        <v>640</v>
      </c>
      <c r="S398" s="172" t="s">
        <v>213</v>
      </c>
      <c r="T398" s="173" t="s">
        <v>213</v>
      </c>
      <c r="U398" s="159">
        <v>3.0300000000000001E-2</v>
      </c>
      <c r="V398" s="159">
        <f>ROUND(E398*U398,2)</f>
        <v>15.22</v>
      </c>
      <c r="W398" s="159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248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195" t="s">
        <v>642</v>
      </c>
      <c r="D399" s="189"/>
      <c r="E399" s="190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252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195" t="s">
        <v>643</v>
      </c>
      <c r="D400" s="189"/>
      <c r="E400" s="190">
        <v>167.755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252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195" t="s">
        <v>644</v>
      </c>
      <c r="D401" s="189"/>
      <c r="E401" s="190">
        <v>167.755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252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195" t="s">
        <v>645</v>
      </c>
      <c r="D402" s="189"/>
      <c r="E402" s="190">
        <v>50.12</v>
      </c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252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195" t="s">
        <v>646</v>
      </c>
      <c r="D403" s="189"/>
      <c r="E403" s="190">
        <v>116.55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252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ht="33.75" outlineLevel="1" x14ac:dyDescent="0.2">
      <c r="A404" s="174">
        <v>88</v>
      </c>
      <c r="B404" s="175" t="s">
        <v>663</v>
      </c>
      <c r="C404" s="184" t="s">
        <v>664</v>
      </c>
      <c r="D404" s="176" t="s">
        <v>265</v>
      </c>
      <c r="E404" s="177">
        <v>753.27</v>
      </c>
      <c r="F404" s="178"/>
      <c r="G404" s="179">
        <f>ROUND(E404*F404,2)</f>
        <v>0</v>
      </c>
      <c r="H404" s="178"/>
      <c r="I404" s="179">
        <f>ROUND(E404*H404,2)</f>
        <v>0</v>
      </c>
      <c r="J404" s="178"/>
      <c r="K404" s="179">
        <f>ROUND(E404*J404,2)</f>
        <v>0</v>
      </c>
      <c r="L404" s="179">
        <v>21</v>
      </c>
      <c r="M404" s="179">
        <f>G404*(1+L404/100)</f>
        <v>0</v>
      </c>
      <c r="N404" s="179">
        <v>5.0000000000000002E-5</v>
      </c>
      <c r="O404" s="179">
        <f>ROUND(E404*N404,2)</f>
        <v>0.04</v>
      </c>
      <c r="P404" s="179">
        <v>0</v>
      </c>
      <c r="Q404" s="179">
        <f>ROUND(E404*P404,2)</f>
        <v>0</v>
      </c>
      <c r="R404" s="179" t="s">
        <v>640</v>
      </c>
      <c r="S404" s="179" t="s">
        <v>213</v>
      </c>
      <c r="T404" s="180" t="s">
        <v>213</v>
      </c>
      <c r="U404" s="159">
        <v>0</v>
      </c>
      <c r="V404" s="159">
        <f>ROUND(E404*U404,2)</f>
        <v>0</v>
      </c>
      <c r="W404" s="159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248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74">
        <v>89</v>
      </c>
      <c r="B405" s="175" t="s">
        <v>665</v>
      </c>
      <c r="C405" s="184" t="s">
        <v>666</v>
      </c>
      <c r="D405" s="176" t="s">
        <v>265</v>
      </c>
      <c r="E405" s="177">
        <v>502.18</v>
      </c>
      <c r="F405" s="178"/>
      <c r="G405" s="179">
        <f>ROUND(E405*F405,2)</f>
        <v>0</v>
      </c>
      <c r="H405" s="178"/>
      <c r="I405" s="179">
        <f>ROUND(E405*H405,2)</f>
        <v>0</v>
      </c>
      <c r="J405" s="178"/>
      <c r="K405" s="179">
        <f>ROUND(E405*J405,2)</f>
        <v>0</v>
      </c>
      <c r="L405" s="179">
        <v>21</v>
      </c>
      <c r="M405" s="179">
        <f>G405*(1+L405/100)</f>
        <v>0</v>
      </c>
      <c r="N405" s="179">
        <v>0</v>
      </c>
      <c r="O405" s="179">
        <f>ROUND(E405*N405,2)</f>
        <v>0</v>
      </c>
      <c r="P405" s="179">
        <v>0</v>
      </c>
      <c r="Q405" s="179">
        <f>ROUND(E405*P405,2)</f>
        <v>0</v>
      </c>
      <c r="R405" s="179" t="s">
        <v>640</v>
      </c>
      <c r="S405" s="179" t="s">
        <v>213</v>
      </c>
      <c r="T405" s="180" t="s">
        <v>213</v>
      </c>
      <c r="U405" s="159">
        <v>1.7999999999999999E-2</v>
      </c>
      <c r="V405" s="159">
        <f>ROUND(E405*U405,2)</f>
        <v>9.0399999999999991</v>
      </c>
      <c r="W405" s="159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248</v>
      </c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x14ac:dyDescent="0.2">
      <c r="A406" s="161" t="s">
        <v>208</v>
      </c>
      <c r="B406" s="162" t="s">
        <v>119</v>
      </c>
      <c r="C406" s="183" t="s">
        <v>120</v>
      </c>
      <c r="D406" s="163"/>
      <c r="E406" s="164"/>
      <c r="F406" s="165"/>
      <c r="G406" s="165">
        <f>SUMIF(AG407:AG421,"&lt;&gt;NOR",G407:G421)</f>
        <v>0</v>
      </c>
      <c r="H406" s="165"/>
      <c r="I406" s="165">
        <f>SUM(I407:I421)</f>
        <v>0</v>
      </c>
      <c r="J406" s="165"/>
      <c r="K406" s="165">
        <f>SUM(K407:K421)</f>
        <v>0</v>
      </c>
      <c r="L406" s="165"/>
      <c r="M406" s="165">
        <f>SUM(M407:M421)</f>
        <v>0</v>
      </c>
      <c r="N406" s="165"/>
      <c r="O406" s="165">
        <f>SUM(O407:O421)</f>
        <v>0.02</v>
      </c>
      <c r="P406" s="165"/>
      <c r="Q406" s="165">
        <f>SUM(Q407:Q421)</f>
        <v>0</v>
      </c>
      <c r="R406" s="165"/>
      <c r="S406" s="165"/>
      <c r="T406" s="166"/>
      <c r="U406" s="160"/>
      <c r="V406" s="160">
        <f>SUM(V407:V421)</f>
        <v>129.79</v>
      </c>
      <c r="W406" s="160"/>
      <c r="AG406" t="s">
        <v>209</v>
      </c>
    </row>
    <row r="407" spans="1:60" ht="67.5" outlineLevel="1" x14ac:dyDescent="0.2">
      <c r="A407" s="167">
        <v>90</v>
      </c>
      <c r="B407" s="168" t="s">
        <v>667</v>
      </c>
      <c r="C407" s="185" t="s">
        <v>668</v>
      </c>
      <c r="D407" s="169" t="s">
        <v>265</v>
      </c>
      <c r="E407" s="170">
        <v>414.20587999999998</v>
      </c>
      <c r="F407" s="171"/>
      <c r="G407" s="172">
        <f>ROUND(E407*F407,2)</f>
        <v>0</v>
      </c>
      <c r="H407" s="171"/>
      <c r="I407" s="172">
        <f>ROUND(E407*H407,2)</f>
        <v>0</v>
      </c>
      <c r="J407" s="171"/>
      <c r="K407" s="172">
        <f>ROUND(E407*J407,2)</f>
        <v>0</v>
      </c>
      <c r="L407" s="172">
        <v>21</v>
      </c>
      <c r="M407" s="172">
        <f>G407*(1+L407/100)</f>
        <v>0</v>
      </c>
      <c r="N407" s="172">
        <v>4.0000000000000003E-5</v>
      </c>
      <c r="O407" s="172">
        <f>ROUND(E407*N407,2)</f>
        <v>0.02</v>
      </c>
      <c r="P407" s="172">
        <v>0</v>
      </c>
      <c r="Q407" s="172">
        <f>ROUND(E407*P407,2)</f>
        <v>0</v>
      </c>
      <c r="R407" s="172" t="s">
        <v>273</v>
      </c>
      <c r="S407" s="172" t="s">
        <v>213</v>
      </c>
      <c r="T407" s="173" t="s">
        <v>213</v>
      </c>
      <c r="U407" s="159">
        <v>0.26300000000000001</v>
      </c>
      <c r="V407" s="159">
        <f>ROUND(E407*U407,2)</f>
        <v>108.94</v>
      </c>
      <c r="W407" s="159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248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195" t="s">
        <v>375</v>
      </c>
      <c r="D408" s="189"/>
      <c r="E408" s="190">
        <v>192.08240000000001</v>
      </c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252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95" t="s">
        <v>378</v>
      </c>
      <c r="D409" s="189"/>
      <c r="E409" s="190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252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195" t="s">
        <v>379</v>
      </c>
      <c r="D410" s="189"/>
      <c r="E410" s="190">
        <v>31.472950000000001</v>
      </c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252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95" t="s">
        <v>380</v>
      </c>
      <c r="D411" s="189"/>
      <c r="E411" s="190">
        <v>38.142499999999998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252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95" t="s">
        <v>381</v>
      </c>
      <c r="D412" s="189"/>
      <c r="E412" s="190">
        <v>6.8250000000000002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252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195" t="s">
        <v>382</v>
      </c>
      <c r="D413" s="189"/>
      <c r="E413" s="190">
        <v>24.79785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252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195" t="s">
        <v>383</v>
      </c>
      <c r="D414" s="189"/>
      <c r="E414" s="190">
        <v>21.646000000000001</v>
      </c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252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58"/>
      <c r="C415" s="195" t="s">
        <v>384</v>
      </c>
      <c r="D415" s="189"/>
      <c r="E415" s="190">
        <v>24.51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252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195" t="s">
        <v>385</v>
      </c>
      <c r="D416" s="189"/>
      <c r="E416" s="190">
        <v>28.39</v>
      </c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252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7"/>
      <c r="B417" s="158"/>
      <c r="C417" s="195" t="s">
        <v>388</v>
      </c>
      <c r="D417" s="189"/>
      <c r="E417" s="190">
        <v>3.5350000000000001</v>
      </c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252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195" t="s">
        <v>389</v>
      </c>
      <c r="D418" s="189"/>
      <c r="E418" s="190">
        <v>9.0280000000000005</v>
      </c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252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195" t="s">
        <v>390</v>
      </c>
      <c r="D419" s="189"/>
      <c r="E419" s="190">
        <v>33.776179999999997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252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ht="33.75" outlineLevel="1" x14ac:dyDescent="0.2">
      <c r="A420" s="167">
        <v>91</v>
      </c>
      <c r="B420" s="168" t="s">
        <v>669</v>
      </c>
      <c r="C420" s="185" t="s">
        <v>670</v>
      </c>
      <c r="D420" s="169" t="s">
        <v>265</v>
      </c>
      <c r="E420" s="170">
        <v>150.02000000000001</v>
      </c>
      <c r="F420" s="171"/>
      <c r="G420" s="172">
        <f>ROUND(E420*F420,2)</f>
        <v>0</v>
      </c>
      <c r="H420" s="171"/>
      <c r="I420" s="172">
        <f>ROUND(E420*H420,2)</f>
        <v>0</v>
      </c>
      <c r="J420" s="171"/>
      <c r="K420" s="172">
        <f>ROUND(E420*J420,2)</f>
        <v>0</v>
      </c>
      <c r="L420" s="172">
        <v>21</v>
      </c>
      <c r="M420" s="172">
        <f>G420*(1+L420/100)</f>
        <v>0</v>
      </c>
      <c r="N420" s="172">
        <v>0</v>
      </c>
      <c r="O420" s="172">
        <f>ROUND(E420*N420,2)</f>
        <v>0</v>
      </c>
      <c r="P420" s="172">
        <v>0</v>
      </c>
      <c r="Q420" s="172">
        <f>ROUND(E420*P420,2)</f>
        <v>0</v>
      </c>
      <c r="R420" s="172" t="s">
        <v>273</v>
      </c>
      <c r="S420" s="172" t="s">
        <v>213</v>
      </c>
      <c r="T420" s="173" t="s">
        <v>213</v>
      </c>
      <c r="U420" s="159">
        <v>0.13900000000000001</v>
      </c>
      <c r="V420" s="159">
        <f>ROUND(E420*U420,2)</f>
        <v>20.85</v>
      </c>
      <c r="W420" s="159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248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58"/>
      <c r="C421" s="195" t="s">
        <v>671</v>
      </c>
      <c r="D421" s="189"/>
      <c r="E421" s="190">
        <v>150.02000000000001</v>
      </c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252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x14ac:dyDescent="0.2">
      <c r="A422" s="161" t="s">
        <v>208</v>
      </c>
      <c r="B422" s="162" t="s">
        <v>121</v>
      </c>
      <c r="C422" s="183" t="s">
        <v>122</v>
      </c>
      <c r="D422" s="163"/>
      <c r="E422" s="164"/>
      <c r="F422" s="165"/>
      <c r="G422" s="165">
        <f>SUMIF(AG423:AG457,"&lt;&gt;NOR",G423:G457)</f>
        <v>0</v>
      </c>
      <c r="H422" s="165"/>
      <c r="I422" s="165">
        <f>SUM(I423:I457)</f>
        <v>0</v>
      </c>
      <c r="J422" s="165"/>
      <c r="K422" s="165">
        <f>SUM(K423:K457)</f>
        <v>0</v>
      </c>
      <c r="L422" s="165"/>
      <c r="M422" s="165">
        <f>SUM(M423:M457)</f>
        <v>0</v>
      </c>
      <c r="N422" s="165"/>
      <c r="O422" s="165">
        <f>SUM(O423:O457)</f>
        <v>0.09</v>
      </c>
      <c r="P422" s="165"/>
      <c r="Q422" s="165">
        <f>SUM(Q423:Q457)</f>
        <v>32.01</v>
      </c>
      <c r="R422" s="165"/>
      <c r="S422" s="165"/>
      <c r="T422" s="166"/>
      <c r="U422" s="160"/>
      <c r="V422" s="160">
        <f>SUM(V423:V457)</f>
        <v>84.29</v>
      </c>
      <c r="W422" s="160"/>
      <c r="AG422" t="s">
        <v>209</v>
      </c>
    </row>
    <row r="423" spans="1:60" ht="22.5" outlineLevel="1" x14ac:dyDescent="0.2">
      <c r="A423" s="167">
        <v>92</v>
      </c>
      <c r="B423" s="168" t="s">
        <v>672</v>
      </c>
      <c r="C423" s="185" t="s">
        <v>673</v>
      </c>
      <c r="D423" s="169" t="s">
        <v>265</v>
      </c>
      <c r="E423" s="170">
        <v>29.946200000000001</v>
      </c>
      <c r="F423" s="171"/>
      <c r="G423" s="172">
        <f>ROUND(E423*F423,2)</f>
        <v>0</v>
      </c>
      <c r="H423" s="171"/>
      <c r="I423" s="172">
        <f>ROUND(E423*H423,2)</f>
        <v>0</v>
      </c>
      <c r="J423" s="171"/>
      <c r="K423" s="172">
        <f>ROUND(E423*J423,2)</f>
        <v>0</v>
      </c>
      <c r="L423" s="172">
        <v>21</v>
      </c>
      <c r="M423" s="172">
        <f>G423*(1+L423/100)</f>
        <v>0</v>
      </c>
      <c r="N423" s="172">
        <v>6.7000000000000002E-4</v>
      </c>
      <c r="O423" s="172">
        <f>ROUND(E423*N423,2)</f>
        <v>0.02</v>
      </c>
      <c r="P423" s="172">
        <v>0.26100000000000001</v>
      </c>
      <c r="Q423" s="172">
        <f>ROUND(E423*P423,2)</f>
        <v>7.82</v>
      </c>
      <c r="R423" s="172" t="s">
        <v>674</v>
      </c>
      <c r="S423" s="172" t="s">
        <v>213</v>
      </c>
      <c r="T423" s="173" t="s">
        <v>213</v>
      </c>
      <c r="U423" s="159">
        <v>0.25800000000000001</v>
      </c>
      <c r="V423" s="159">
        <f>ROUND(E423*U423,2)</f>
        <v>7.73</v>
      </c>
      <c r="W423" s="159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248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ht="22.5" outlineLevel="1" x14ac:dyDescent="0.2">
      <c r="A424" s="157"/>
      <c r="B424" s="158"/>
      <c r="C424" s="257" t="s">
        <v>675</v>
      </c>
      <c r="D424" s="258"/>
      <c r="E424" s="258"/>
      <c r="F424" s="258"/>
      <c r="G424" s="258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250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81" t="str">
        <f>C424</f>
        <v>nebo vybourání otvorů průřezové plochy přes 4 m2 v příčkách, včetně pomocného lešení o výšce podlahy do 1900 mm a pro zatížení do 1,5 kPa  (150 kg/m2),</v>
      </c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58"/>
      <c r="C425" s="195" t="s">
        <v>676</v>
      </c>
      <c r="D425" s="189"/>
      <c r="E425" s="190">
        <v>29.946200000000001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252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ht="22.5" outlineLevel="1" x14ac:dyDescent="0.2">
      <c r="A426" s="167">
        <v>93</v>
      </c>
      <c r="B426" s="168" t="s">
        <v>677</v>
      </c>
      <c r="C426" s="185" t="s">
        <v>678</v>
      </c>
      <c r="D426" s="169" t="s">
        <v>246</v>
      </c>
      <c r="E426" s="170">
        <v>11.265000000000001</v>
      </c>
      <c r="F426" s="171"/>
      <c r="G426" s="172">
        <f>ROUND(E426*F426,2)</f>
        <v>0</v>
      </c>
      <c r="H426" s="171"/>
      <c r="I426" s="172">
        <f>ROUND(E426*H426,2)</f>
        <v>0</v>
      </c>
      <c r="J426" s="171"/>
      <c r="K426" s="172">
        <f>ROUND(E426*J426,2)</f>
        <v>0</v>
      </c>
      <c r="L426" s="172">
        <v>21</v>
      </c>
      <c r="M426" s="172">
        <f>G426*(1+L426/100)</f>
        <v>0</v>
      </c>
      <c r="N426" s="172">
        <v>1.2800000000000001E-3</v>
      </c>
      <c r="O426" s="172">
        <f>ROUND(E426*N426,2)</f>
        <v>0.01</v>
      </c>
      <c r="P426" s="172">
        <v>1.8</v>
      </c>
      <c r="Q426" s="172">
        <f>ROUND(E426*P426,2)</f>
        <v>20.28</v>
      </c>
      <c r="R426" s="172" t="s">
        <v>674</v>
      </c>
      <c r="S426" s="172" t="s">
        <v>213</v>
      </c>
      <c r="T426" s="173" t="s">
        <v>213</v>
      </c>
      <c r="U426" s="159">
        <v>1.52</v>
      </c>
      <c r="V426" s="159">
        <f>ROUND(E426*U426,2)</f>
        <v>17.12</v>
      </c>
      <c r="W426" s="159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248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ht="22.5" outlineLevel="1" x14ac:dyDescent="0.2">
      <c r="A427" s="157"/>
      <c r="B427" s="158"/>
      <c r="C427" s="257" t="s">
        <v>679</v>
      </c>
      <c r="D427" s="258"/>
      <c r="E427" s="258"/>
      <c r="F427" s="258"/>
      <c r="G427" s="258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250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81" t="str">
        <f>C427</f>
        <v>nebo vybourání otvorů průřezové plochy přes 4 m2 ve zdivu nadzákladovém, včetně pomocného lešení o výšce podlahy do 1900 mm a pro zatížení do 1,5 kPa  (150 kg/m2)</v>
      </c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195" t="s">
        <v>680</v>
      </c>
      <c r="D428" s="189"/>
      <c r="E428" s="190">
        <v>2.0865</v>
      </c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252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195" t="s">
        <v>681</v>
      </c>
      <c r="D429" s="189"/>
      <c r="E429" s="190">
        <v>1.6725000000000001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252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195" t="s">
        <v>682</v>
      </c>
      <c r="D430" s="189"/>
      <c r="E430" s="190">
        <v>7.5060000000000002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252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ht="22.5" outlineLevel="1" x14ac:dyDescent="0.2">
      <c r="A431" s="167">
        <v>94</v>
      </c>
      <c r="B431" s="168" t="s">
        <v>683</v>
      </c>
      <c r="C431" s="185" t="s">
        <v>684</v>
      </c>
      <c r="D431" s="169" t="s">
        <v>265</v>
      </c>
      <c r="E431" s="170">
        <v>118.88549999999999</v>
      </c>
      <c r="F431" s="171"/>
      <c r="G431" s="172">
        <f>ROUND(E431*F431,2)</f>
        <v>0</v>
      </c>
      <c r="H431" s="171"/>
      <c r="I431" s="172">
        <f>ROUND(E431*H431,2)</f>
        <v>0</v>
      </c>
      <c r="J431" s="171"/>
      <c r="K431" s="172">
        <f>ROUND(E431*J431,2)</f>
        <v>0</v>
      </c>
      <c r="L431" s="172">
        <v>21</v>
      </c>
      <c r="M431" s="172">
        <f>G431*(1+L431/100)</f>
        <v>0</v>
      </c>
      <c r="N431" s="172">
        <v>3.3E-4</v>
      </c>
      <c r="O431" s="172">
        <f>ROUND(E431*N431,2)</f>
        <v>0.04</v>
      </c>
      <c r="P431" s="172">
        <v>1.183E-2</v>
      </c>
      <c r="Q431" s="172">
        <f>ROUND(E431*P431,2)</f>
        <v>1.41</v>
      </c>
      <c r="R431" s="172" t="s">
        <v>674</v>
      </c>
      <c r="S431" s="172" t="s">
        <v>213</v>
      </c>
      <c r="T431" s="173" t="s">
        <v>213</v>
      </c>
      <c r="U431" s="159">
        <v>0.34599999999999997</v>
      </c>
      <c r="V431" s="159">
        <f>ROUND(E431*U431,2)</f>
        <v>41.13</v>
      </c>
      <c r="W431" s="159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248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195" t="s">
        <v>685</v>
      </c>
      <c r="D432" s="189"/>
      <c r="E432" s="190">
        <v>82.98</v>
      </c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252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58"/>
      <c r="C433" s="195" t="s">
        <v>686</v>
      </c>
      <c r="D433" s="189"/>
      <c r="E433" s="190">
        <v>35.905500000000004</v>
      </c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252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ht="22.5" outlineLevel="1" x14ac:dyDescent="0.2">
      <c r="A434" s="167">
        <v>95</v>
      </c>
      <c r="B434" s="168" t="s">
        <v>687</v>
      </c>
      <c r="C434" s="185" t="s">
        <v>688</v>
      </c>
      <c r="D434" s="169" t="s">
        <v>246</v>
      </c>
      <c r="E434" s="170">
        <v>0.16800000000000001</v>
      </c>
      <c r="F434" s="171"/>
      <c r="G434" s="172">
        <f>ROUND(E434*F434,2)</f>
        <v>0</v>
      </c>
      <c r="H434" s="171"/>
      <c r="I434" s="172">
        <f>ROUND(E434*H434,2)</f>
        <v>0</v>
      </c>
      <c r="J434" s="171"/>
      <c r="K434" s="172">
        <f>ROUND(E434*J434,2)</f>
        <v>0</v>
      </c>
      <c r="L434" s="172">
        <v>21</v>
      </c>
      <c r="M434" s="172">
        <f>G434*(1+L434/100)</f>
        <v>0</v>
      </c>
      <c r="N434" s="172">
        <v>1.634E-2</v>
      </c>
      <c r="O434" s="172">
        <f>ROUND(E434*N434,2)</f>
        <v>0</v>
      </c>
      <c r="P434" s="172">
        <v>2.4</v>
      </c>
      <c r="Q434" s="172">
        <f>ROUND(E434*P434,2)</f>
        <v>0.4</v>
      </c>
      <c r="R434" s="172" t="s">
        <v>674</v>
      </c>
      <c r="S434" s="172" t="s">
        <v>213</v>
      </c>
      <c r="T434" s="173" t="s">
        <v>213</v>
      </c>
      <c r="U434" s="159">
        <v>11.907</v>
      </c>
      <c r="V434" s="159">
        <f>ROUND(E434*U434,2)</f>
        <v>2</v>
      </c>
      <c r="W434" s="159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248</v>
      </c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158"/>
      <c r="C435" s="257" t="s">
        <v>689</v>
      </c>
      <c r="D435" s="258"/>
      <c r="E435" s="258"/>
      <c r="F435" s="258"/>
      <c r="G435" s="258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250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195" t="s">
        <v>690</v>
      </c>
      <c r="D436" s="189"/>
      <c r="E436" s="190">
        <v>0.16800000000000001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252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ht="22.5" outlineLevel="1" x14ac:dyDescent="0.2">
      <c r="A437" s="167">
        <v>96</v>
      </c>
      <c r="B437" s="168" t="s">
        <v>691</v>
      </c>
      <c r="C437" s="185" t="s">
        <v>692</v>
      </c>
      <c r="D437" s="169" t="s">
        <v>265</v>
      </c>
      <c r="E437" s="170">
        <v>7.6740000000000004</v>
      </c>
      <c r="F437" s="171"/>
      <c r="G437" s="172">
        <f>ROUND(E437*F437,2)</f>
        <v>0</v>
      </c>
      <c r="H437" s="171"/>
      <c r="I437" s="172">
        <f>ROUND(E437*H437,2)</f>
        <v>0</v>
      </c>
      <c r="J437" s="171"/>
      <c r="K437" s="172">
        <f>ROUND(E437*J437,2)</f>
        <v>0</v>
      </c>
      <c r="L437" s="172">
        <v>21</v>
      </c>
      <c r="M437" s="172">
        <f>G437*(1+L437/100)</f>
        <v>0</v>
      </c>
      <c r="N437" s="172">
        <v>0</v>
      </c>
      <c r="O437" s="172">
        <f>ROUND(E437*N437,2)</f>
        <v>0</v>
      </c>
      <c r="P437" s="172">
        <v>5.5E-2</v>
      </c>
      <c r="Q437" s="172">
        <f>ROUND(E437*P437,2)</f>
        <v>0.42</v>
      </c>
      <c r="R437" s="172" t="s">
        <v>674</v>
      </c>
      <c r="S437" s="172" t="s">
        <v>213</v>
      </c>
      <c r="T437" s="173" t="s">
        <v>213</v>
      </c>
      <c r="U437" s="159">
        <v>0.42499999999999999</v>
      </c>
      <c r="V437" s="159">
        <f>ROUND(E437*U437,2)</f>
        <v>3.26</v>
      </c>
      <c r="W437" s="159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248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ht="22.5" outlineLevel="1" x14ac:dyDescent="0.2">
      <c r="A438" s="157"/>
      <c r="B438" s="158"/>
      <c r="C438" s="257" t="s">
        <v>693</v>
      </c>
      <c r="D438" s="258"/>
      <c r="E438" s="258"/>
      <c r="F438" s="258"/>
      <c r="G438" s="258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250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81" t="str">
        <f>C438</f>
        <v>bez odstupu, po hrubém vybourání otvorů v jakémkoliv zdivu cihelném, včetně pomocného lešení o výšce podlahy do 1900 mm a pro zatížení do 1,5 kPa  (150 kg/m2),</v>
      </c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7"/>
      <c r="B439" s="158"/>
      <c r="C439" s="195" t="s">
        <v>694</v>
      </c>
      <c r="D439" s="189"/>
      <c r="E439" s="190">
        <v>1.044</v>
      </c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252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195" t="s">
        <v>695</v>
      </c>
      <c r="D440" s="189"/>
      <c r="E440" s="190">
        <v>3.9</v>
      </c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252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7"/>
      <c r="B441" s="158"/>
      <c r="C441" s="195" t="s">
        <v>696</v>
      </c>
      <c r="D441" s="189"/>
      <c r="E441" s="190">
        <v>1.5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252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57"/>
      <c r="B442" s="158"/>
      <c r="C442" s="195" t="s">
        <v>697</v>
      </c>
      <c r="D442" s="189"/>
      <c r="E442" s="190">
        <v>1.23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252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67">
        <v>97</v>
      </c>
      <c r="B443" s="168" t="s">
        <v>698</v>
      </c>
      <c r="C443" s="185" t="s">
        <v>699</v>
      </c>
      <c r="D443" s="169" t="s">
        <v>300</v>
      </c>
      <c r="E443" s="170">
        <v>1</v>
      </c>
      <c r="F443" s="171"/>
      <c r="G443" s="172">
        <f>ROUND(E443*F443,2)</f>
        <v>0</v>
      </c>
      <c r="H443" s="171"/>
      <c r="I443" s="172">
        <f>ROUND(E443*H443,2)</f>
        <v>0</v>
      </c>
      <c r="J443" s="171"/>
      <c r="K443" s="172">
        <f>ROUND(E443*J443,2)</f>
        <v>0</v>
      </c>
      <c r="L443" s="172">
        <v>21</v>
      </c>
      <c r="M443" s="172">
        <f>G443*(1+L443/100)</f>
        <v>0</v>
      </c>
      <c r="N443" s="172">
        <v>0</v>
      </c>
      <c r="O443" s="172">
        <f>ROUND(E443*N443,2)</f>
        <v>0</v>
      </c>
      <c r="P443" s="172">
        <v>0</v>
      </c>
      <c r="Q443" s="172">
        <f>ROUND(E443*P443,2)</f>
        <v>0</v>
      </c>
      <c r="R443" s="172" t="s">
        <v>674</v>
      </c>
      <c r="S443" s="172" t="s">
        <v>213</v>
      </c>
      <c r="T443" s="173" t="s">
        <v>213</v>
      </c>
      <c r="U443" s="159">
        <v>0.05</v>
      </c>
      <c r="V443" s="159">
        <f>ROUND(E443*U443,2)</f>
        <v>0.05</v>
      </c>
      <c r="W443" s="159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248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257" t="s">
        <v>700</v>
      </c>
      <c r="D444" s="258"/>
      <c r="E444" s="258"/>
      <c r="F444" s="258"/>
      <c r="G444" s="258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250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195" t="s">
        <v>701</v>
      </c>
      <c r="D445" s="189"/>
      <c r="E445" s="190">
        <v>1</v>
      </c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252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67">
        <v>98</v>
      </c>
      <c r="B446" s="168" t="s">
        <v>702</v>
      </c>
      <c r="C446" s="185" t="s">
        <v>703</v>
      </c>
      <c r="D446" s="169" t="s">
        <v>300</v>
      </c>
      <c r="E446" s="170">
        <v>4</v>
      </c>
      <c r="F446" s="171"/>
      <c r="G446" s="172">
        <f>ROUND(E446*F446,2)</f>
        <v>0</v>
      </c>
      <c r="H446" s="171"/>
      <c r="I446" s="172">
        <f>ROUND(E446*H446,2)</f>
        <v>0</v>
      </c>
      <c r="J446" s="171"/>
      <c r="K446" s="172">
        <f>ROUND(E446*J446,2)</f>
        <v>0</v>
      </c>
      <c r="L446" s="172">
        <v>21</v>
      </c>
      <c r="M446" s="172">
        <f>G446*(1+L446/100)</f>
        <v>0</v>
      </c>
      <c r="N446" s="172">
        <v>0</v>
      </c>
      <c r="O446" s="172">
        <f>ROUND(E446*N446,2)</f>
        <v>0</v>
      </c>
      <c r="P446" s="172">
        <v>0</v>
      </c>
      <c r="Q446" s="172">
        <f>ROUND(E446*P446,2)</f>
        <v>0</v>
      </c>
      <c r="R446" s="172" t="s">
        <v>674</v>
      </c>
      <c r="S446" s="172" t="s">
        <v>213</v>
      </c>
      <c r="T446" s="173" t="s">
        <v>213</v>
      </c>
      <c r="U446" s="159">
        <v>0.28000000000000003</v>
      </c>
      <c r="V446" s="159">
        <f>ROUND(E446*U446,2)</f>
        <v>1.1200000000000001</v>
      </c>
      <c r="W446" s="159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248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257" t="s">
        <v>704</v>
      </c>
      <c r="D447" s="258"/>
      <c r="E447" s="258"/>
      <c r="F447" s="258"/>
      <c r="G447" s="258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250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7"/>
      <c r="B448" s="158"/>
      <c r="C448" s="195" t="s">
        <v>705</v>
      </c>
      <c r="D448" s="189"/>
      <c r="E448" s="190">
        <v>2</v>
      </c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252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195" t="s">
        <v>706</v>
      </c>
      <c r="D449" s="189"/>
      <c r="E449" s="190">
        <v>2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252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ht="33.75" outlineLevel="1" x14ac:dyDescent="0.2">
      <c r="A450" s="167">
        <v>99</v>
      </c>
      <c r="B450" s="168" t="s">
        <v>707</v>
      </c>
      <c r="C450" s="185" t="s">
        <v>708</v>
      </c>
      <c r="D450" s="169" t="s">
        <v>265</v>
      </c>
      <c r="E450" s="170">
        <v>1.5760000000000001</v>
      </c>
      <c r="F450" s="171"/>
      <c r="G450" s="172">
        <f>ROUND(E450*F450,2)</f>
        <v>0</v>
      </c>
      <c r="H450" s="171"/>
      <c r="I450" s="172">
        <f>ROUND(E450*H450,2)</f>
        <v>0</v>
      </c>
      <c r="J450" s="171"/>
      <c r="K450" s="172">
        <f>ROUND(E450*J450,2)</f>
        <v>0</v>
      </c>
      <c r="L450" s="172">
        <v>21</v>
      </c>
      <c r="M450" s="172">
        <f>G450*(1+L450/100)</f>
        <v>0</v>
      </c>
      <c r="N450" s="172">
        <v>1.17E-3</v>
      </c>
      <c r="O450" s="172">
        <f>ROUND(E450*N450,2)</f>
        <v>0</v>
      </c>
      <c r="P450" s="172">
        <v>7.5999999999999998E-2</v>
      </c>
      <c r="Q450" s="172">
        <f>ROUND(E450*P450,2)</f>
        <v>0.12</v>
      </c>
      <c r="R450" s="172" t="s">
        <v>674</v>
      </c>
      <c r="S450" s="172" t="s">
        <v>213</v>
      </c>
      <c r="T450" s="173" t="s">
        <v>213</v>
      </c>
      <c r="U450" s="159">
        <v>0.93899999999999995</v>
      </c>
      <c r="V450" s="159">
        <f>ROUND(E450*U450,2)</f>
        <v>1.48</v>
      </c>
      <c r="W450" s="159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248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195" t="s">
        <v>709</v>
      </c>
      <c r="D451" s="189"/>
      <c r="E451" s="190">
        <v>1.5760000000000001</v>
      </c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252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ht="22.5" outlineLevel="1" x14ac:dyDescent="0.2">
      <c r="A452" s="167">
        <v>100</v>
      </c>
      <c r="B452" s="168" t="s">
        <v>710</v>
      </c>
      <c r="C452" s="185" t="s">
        <v>711</v>
      </c>
      <c r="D452" s="169" t="s">
        <v>265</v>
      </c>
      <c r="E452" s="170">
        <v>14.946</v>
      </c>
      <c r="F452" s="171"/>
      <c r="G452" s="172">
        <f>ROUND(E452*F452,2)</f>
        <v>0</v>
      </c>
      <c r="H452" s="171"/>
      <c r="I452" s="172">
        <f>ROUND(E452*H452,2)</f>
        <v>0</v>
      </c>
      <c r="J452" s="171"/>
      <c r="K452" s="172">
        <f>ROUND(E452*J452,2)</f>
        <v>0</v>
      </c>
      <c r="L452" s="172">
        <v>21</v>
      </c>
      <c r="M452" s="172">
        <f>G452*(1+L452/100)</f>
        <v>0</v>
      </c>
      <c r="N452" s="172">
        <v>5.5999999999999995E-4</v>
      </c>
      <c r="O452" s="172">
        <f>ROUND(E452*N452,2)</f>
        <v>0.01</v>
      </c>
      <c r="P452" s="172">
        <v>6.6000000000000003E-2</v>
      </c>
      <c r="Q452" s="172">
        <f>ROUND(E452*P452,2)</f>
        <v>0.99</v>
      </c>
      <c r="R452" s="172" t="s">
        <v>674</v>
      </c>
      <c r="S452" s="172" t="s">
        <v>213</v>
      </c>
      <c r="T452" s="173" t="s">
        <v>213</v>
      </c>
      <c r="U452" s="159">
        <v>0.34699999999999998</v>
      </c>
      <c r="V452" s="159">
        <f>ROUND(E452*U452,2)</f>
        <v>5.19</v>
      </c>
      <c r="W452" s="159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248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7"/>
      <c r="B453" s="158"/>
      <c r="C453" s="195" t="s">
        <v>712</v>
      </c>
      <c r="D453" s="189"/>
      <c r="E453" s="190">
        <v>14.946</v>
      </c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252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67">
        <v>101</v>
      </c>
      <c r="B454" s="168" t="s">
        <v>713</v>
      </c>
      <c r="C454" s="185" t="s">
        <v>714</v>
      </c>
      <c r="D454" s="169" t="s">
        <v>265</v>
      </c>
      <c r="E454" s="170">
        <v>12.35</v>
      </c>
      <c r="F454" s="171"/>
      <c r="G454" s="172">
        <f>ROUND(E454*F454,2)</f>
        <v>0</v>
      </c>
      <c r="H454" s="171"/>
      <c r="I454" s="172">
        <f>ROUND(E454*H454,2)</f>
        <v>0</v>
      </c>
      <c r="J454" s="171"/>
      <c r="K454" s="172">
        <f>ROUND(E454*J454,2)</f>
        <v>0</v>
      </c>
      <c r="L454" s="172">
        <v>21</v>
      </c>
      <c r="M454" s="172">
        <f>G454*(1+L454/100)</f>
        <v>0</v>
      </c>
      <c r="N454" s="172">
        <v>9.2000000000000003E-4</v>
      </c>
      <c r="O454" s="172">
        <f>ROUND(E454*N454,2)</f>
        <v>0.01</v>
      </c>
      <c r="P454" s="172">
        <v>0.04</v>
      </c>
      <c r="Q454" s="172">
        <f>ROUND(E454*P454,2)</f>
        <v>0.49</v>
      </c>
      <c r="R454" s="172" t="s">
        <v>674</v>
      </c>
      <c r="S454" s="172" t="s">
        <v>213</v>
      </c>
      <c r="T454" s="173" t="s">
        <v>274</v>
      </c>
      <c r="U454" s="159">
        <v>0.373</v>
      </c>
      <c r="V454" s="159">
        <f>ROUND(E454*U454,2)</f>
        <v>4.6100000000000003</v>
      </c>
      <c r="W454" s="159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248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7"/>
      <c r="B455" s="158"/>
      <c r="C455" s="195" t="s">
        <v>715</v>
      </c>
      <c r="D455" s="189"/>
      <c r="E455" s="190">
        <v>12.35</v>
      </c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252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67">
        <v>102</v>
      </c>
      <c r="B456" s="168" t="s">
        <v>716</v>
      </c>
      <c r="C456" s="185" t="s">
        <v>717</v>
      </c>
      <c r="D456" s="169" t="s">
        <v>437</v>
      </c>
      <c r="E456" s="170">
        <v>6.5</v>
      </c>
      <c r="F456" s="171"/>
      <c r="G456" s="172">
        <f>ROUND(E456*F456,2)</f>
        <v>0</v>
      </c>
      <c r="H456" s="171"/>
      <c r="I456" s="172">
        <f>ROUND(E456*H456,2)</f>
        <v>0</v>
      </c>
      <c r="J456" s="171"/>
      <c r="K456" s="172">
        <f>ROUND(E456*J456,2)</f>
        <v>0</v>
      </c>
      <c r="L456" s="172">
        <v>21</v>
      </c>
      <c r="M456" s="172">
        <f>G456*(1+L456/100)</f>
        <v>0</v>
      </c>
      <c r="N456" s="172">
        <v>0</v>
      </c>
      <c r="O456" s="172">
        <f>ROUND(E456*N456,2)</f>
        <v>0</v>
      </c>
      <c r="P456" s="172">
        <v>1.188E-2</v>
      </c>
      <c r="Q456" s="172">
        <f>ROUND(E456*P456,2)</f>
        <v>0.08</v>
      </c>
      <c r="R456" s="172" t="s">
        <v>674</v>
      </c>
      <c r="S456" s="172" t="s">
        <v>213</v>
      </c>
      <c r="T456" s="173" t="s">
        <v>213</v>
      </c>
      <c r="U456" s="159">
        <v>9.2999999999999999E-2</v>
      </c>
      <c r="V456" s="159">
        <f>ROUND(E456*U456,2)</f>
        <v>0.6</v>
      </c>
      <c r="W456" s="159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248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195" t="s">
        <v>718</v>
      </c>
      <c r="D457" s="189"/>
      <c r="E457" s="190">
        <v>6.5</v>
      </c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252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x14ac:dyDescent="0.2">
      <c r="A458" s="161" t="s">
        <v>208</v>
      </c>
      <c r="B458" s="162" t="s">
        <v>123</v>
      </c>
      <c r="C458" s="183" t="s">
        <v>124</v>
      </c>
      <c r="D458" s="163"/>
      <c r="E458" s="164"/>
      <c r="F458" s="165"/>
      <c r="G458" s="165">
        <f>SUMIF(AG459:AG488,"&lt;&gt;NOR",G459:G488)</f>
        <v>0</v>
      </c>
      <c r="H458" s="165"/>
      <c r="I458" s="165">
        <f>SUM(I459:I488)</f>
        <v>0</v>
      </c>
      <c r="J458" s="165"/>
      <c r="K458" s="165">
        <f>SUM(K459:K488)</f>
        <v>0</v>
      </c>
      <c r="L458" s="165"/>
      <c r="M458" s="165">
        <f>SUM(M459:M488)</f>
        <v>0</v>
      </c>
      <c r="N458" s="165"/>
      <c r="O458" s="165">
        <f>SUM(O459:O488)</f>
        <v>0.42000000000000004</v>
      </c>
      <c r="P458" s="165"/>
      <c r="Q458" s="165">
        <f>SUM(Q459:Q488)</f>
        <v>6.3900000000000006</v>
      </c>
      <c r="R458" s="165"/>
      <c r="S458" s="165"/>
      <c r="T458" s="166"/>
      <c r="U458" s="160"/>
      <c r="V458" s="160">
        <f>SUM(V459:V488)</f>
        <v>69.03</v>
      </c>
      <c r="W458" s="160"/>
      <c r="AG458" t="s">
        <v>209</v>
      </c>
    </row>
    <row r="459" spans="1:60" ht="33.75" outlineLevel="1" x14ac:dyDescent="0.2">
      <c r="A459" s="167">
        <v>103</v>
      </c>
      <c r="B459" s="168" t="s">
        <v>719</v>
      </c>
      <c r="C459" s="185" t="s">
        <v>720</v>
      </c>
      <c r="D459" s="169" t="s">
        <v>246</v>
      </c>
      <c r="E459" s="170">
        <v>0.67859999999999998</v>
      </c>
      <c r="F459" s="171"/>
      <c r="G459" s="172">
        <f>ROUND(E459*F459,2)</f>
        <v>0</v>
      </c>
      <c r="H459" s="171"/>
      <c r="I459" s="172">
        <f>ROUND(E459*H459,2)</f>
        <v>0</v>
      </c>
      <c r="J459" s="171"/>
      <c r="K459" s="172">
        <f>ROUND(E459*J459,2)</f>
        <v>0</v>
      </c>
      <c r="L459" s="172">
        <v>21</v>
      </c>
      <c r="M459" s="172">
        <f>G459*(1+L459/100)</f>
        <v>0</v>
      </c>
      <c r="N459" s="172">
        <v>1.82E-3</v>
      </c>
      <c r="O459" s="172">
        <f>ROUND(E459*N459,2)</f>
        <v>0</v>
      </c>
      <c r="P459" s="172">
        <v>1.8</v>
      </c>
      <c r="Q459" s="172">
        <f>ROUND(E459*P459,2)</f>
        <v>1.22</v>
      </c>
      <c r="R459" s="172" t="s">
        <v>674</v>
      </c>
      <c r="S459" s="172" t="s">
        <v>213</v>
      </c>
      <c r="T459" s="173" t="s">
        <v>213</v>
      </c>
      <c r="U459" s="159">
        <v>5.016</v>
      </c>
      <c r="V459" s="159">
        <f>ROUND(E459*U459,2)</f>
        <v>3.4</v>
      </c>
      <c r="W459" s="159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248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257" t="s">
        <v>721</v>
      </c>
      <c r="D460" s="258"/>
      <c r="E460" s="258"/>
      <c r="F460" s="258"/>
      <c r="G460" s="258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250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255" t="s">
        <v>722</v>
      </c>
      <c r="D461" s="256"/>
      <c r="E461" s="256"/>
      <c r="F461" s="256"/>
      <c r="G461" s="256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218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195" t="s">
        <v>723</v>
      </c>
      <c r="D462" s="189"/>
      <c r="E462" s="190">
        <v>0.67859999999999998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252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ht="33.75" outlineLevel="1" x14ac:dyDescent="0.2">
      <c r="A463" s="167">
        <v>104</v>
      </c>
      <c r="B463" s="168" t="s">
        <v>724</v>
      </c>
      <c r="C463" s="185" t="s">
        <v>725</v>
      </c>
      <c r="D463" s="169" t="s">
        <v>246</v>
      </c>
      <c r="E463" s="170">
        <v>1.4655</v>
      </c>
      <c r="F463" s="171"/>
      <c r="G463" s="172">
        <f>ROUND(E463*F463,2)</f>
        <v>0</v>
      </c>
      <c r="H463" s="171"/>
      <c r="I463" s="172">
        <f>ROUND(E463*H463,2)</f>
        <v>0</v>
      </c>
      <c r="J463" s="171"/>
      <c r="K463" s="172">
        <f>ROUND(E463*J463,2)</f>
        <v>0</v>
      </c>
      <c r="L463" s="172">
        <v>21</v>
      </c>
      <c r="M463" s="172">
        <f>G463*(1+L463/100)</f>
        <v>0</v>
      </c>
      <c r="N463" s="172">
        <v>1.82E-3</v>
      </c>
      <c r="O463" s="172">
        <f>ROUND(E463*N463,2)</f>
        <v>0</v>
      </c>
      <c r="P463" s="172">
        <v>1.8</v>
      </c>
      <c r="Q463" s="172">
        <f>ROUND(E463*P463,2)</f>
        <v>2.64</v>
      </c>
      <c r="R463" s="172" t="s">
        <v>674</v>
      </c>
      <c r="S463" s="172" t="s">
        <v>213</v>
      </c>
      <c r="T463" s="173" t="s">
        <v>213</v>
      </c>
      <c r="U463" s="159">
        <v>3.1960000000000002</v>
      </c>
      <c r="V463" s="159">
        <f>ROUND(E463*U463,2)</f>
        <v>4.68</v>
      </c>
      <c r="W463" s="159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248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257" t="s">
        <v>721</v>
      </c>
      <c r="D464" s="258"/>
      <c r="E464" s="258"/>
      <c r="F464" s="258"/>
      <c r="G464" s="258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250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57"/>
      <c r="B465" s="158"/>
      <c r="C465" s="255" t="s">
        <v>722</v>
      </c>
      <c r="D465" s="256"/>
      <c r="E465" s="256"/>
      <c r="F465" s="256"/>
      <c r="G465" s="256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218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195" t="s">
        <v>726</v>
      </c>
      <c r="D466" s="189"/>
      <c r="E466" s="190">
        <v>0.42</v>
      </c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252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7"/>
      <c r="B467" s="158"/>
      <c r="C467" s="195" t="s">
        <v>727</v>
      </c>
      <c r="D467" s="189"/>
      <c r="E467" s="190">
        <v>1.0455000000000001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252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ht="33.75" outlineLevel="1" x14ac:dyDescent="0.2">
      <c r="A468" s="167">
        <v>105</v>
      </c>
      <c r="B468" s="168" t="s">
        <v>728</v>
      </c>
      <c r="C468" s="185" t="s">
        <v>729</v>
      </c>
      <c r="D468" s="169" t="s">
        <v>437</v>
      </c>
      <c r="E468" s="170">
        <v>20.2</v>
      </c>
      <c r="F468" s="171"/>
      <c r="G468" s="172">
        <f>ROUND(E468*F468,2)</f>
        <v>0</v>
      </c>
      <c r="H468" s="171"/>
      <c r="I468" s="172">
        <f>ROUND(E468*H468,2)</f>
        <v>0</v>
      </c>
      <c r="J468" s="171"/>
      <c r="K468" s="172">
        <f>ROUND(E468*J468,2)</f>
        <v>0</v>
      </c>
      <c r="L468" s="172">
        <v>21</v>
      </c>
      <c r="M468" s="172">
        <f>G468*(1+L468/100)</f>
        <v>0</v>
      </c>
      <c r="N468" s="172">
        <v>0</v>
      </c>
      <c r="O468" s="172">
        <f>ROUND(E468*N468,2)</f>
        <v>0</v>
      </c>
      <c r="P468" s="172">
        <v>6.5000000000000002E-2</v>
      </c>
      <c r="Q468" s="172">
        <f>ROUND(E468*P468,2)</f>
        <v>1.31</v>
      </c>
      <c r="R468" s="172" t="s">
        <v>674</v>
      </c>
      <c r="S468" s="172" t="s">
        <v>213</v>
      </c>
      <c r="T468" s="173" t="s">
        <v>213</v>
      </c>
      <c r="U468" s="159">
        <v>0.93</v>
      </c>
      <c r="V468" s="159">
        <f>ROUND(E468*U468,2)</f>
        <v>18.79</v>
      </c>
      <c r="W468" s="159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248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195" t="s">
        <v>730</v>
      </c>
      <c r="D469" s="189"/>
      <c r="E469" s="190">
        <v>11</v>
      </c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252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195" t="s">
        <v>731</v>
      </c>
      <c r="D470" s="189"/>
      <c r="E470" s="190">
        <v>5.2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252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7"/>
      <c r="B471" s="158"/>
      <c r="C471" s="195" t="s">
        <v>732</v>
      </c>
      <c r="D471" s="189"/>
      <c r="E471" s="190">
        <v>4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252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ht="22.5" outlineLevel="1" x14ac:dyDescent="0.2">
      <c r="A472" s="167">
        <v>106</v>
      </c>
      <c r="B472" s="168" t="s">
        <v>733</v>
      </c>
      <c r="C472" s="185" t="s">
        <v>734</v>
      </c>
      <c r="D472" s="169" t="s">
        <v>437</v>
      </c>
      <c r="E472" s="170">
        <v>8.25</v>
      </c>
      <c r="F472" s="171"/>
      <c r="G472" s="172">
        <f>ROUND(E472*F472,2)</f>
        <v>0</v>
      </c>
      <c r="H472" s="171"/>
      <c r="I472" s="172">
        <f>ROUND(E472*H472,2)</f>
        <v>0</v>
      </c>
      <c r="J472" s="171"/>
      <c r="K472" s="172">
        <f>ROUND(E472*J472,2)</f>
        <v>0</v>
      </c>
      <c r="L472" s="172">
        <v>21</v>
      </c>
      <c r="M472" s="172">
        <f>G472*(1+L472/100)</f>
        <v>0</v>
      </c>
      <c r="N472" s="172">
        <v>4.7489999999999997E-2</v>
      </c>
      <c r="O472" s="172">
        <f>ROUND(E472*N472,2)</f>
        <v>0.39</v>
      </c>
      <c r="P472" s="172">
        <v>0</v>
      </c>
      <c r="Q472" s="172">
        <f>ROUND(E472*P472,2)</f>
        <v>0</v>
      </c>
      <c r="R472" s="172" t="s">
        <v>674</v>
      </c>
      <c r="S472" s="172" t="s">
        <v>213</v>
      </c>
      <c r="T472" s="173" t="s">
        <v>213</v>
      </c>
      <c r="U472" s="159">
        <v>3.4820000000000002</v>
      </c>
      <c r="V472" s="159">
        <f>ROUND(E472*U472,2)</f>
        <v>28.73</v>
      </c>
      <c r="W472" s="159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248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57"/>
      <c r="B473" s="158"/>
      <c r="C473" s="246" t="s">
        <v>735</v>
      </c>
      <c r="D473" s="247"/>
      <c r="E473" s="247"/>
      <c r="F473" s="247"/>
      <c r="G473" s="247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218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255" t="s">
        <v>736</v>
      </c>
      <c r="D474" s="256"/>
      <c r="E474" s="256"/>
      <c r="F474" s="256"/>
      <c r="G474" s="256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218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7"/>
      <c r="B475" s="158"/>
      <c r="C475" s="255" t="s">
        <v>737</v>
      </c>
      <c r="D475" s="256"/>
      <c r="E475" s="256"/>
      <c r="F475" s="256"/>
      <c r="G475" s="256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218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7"/>
      <c r="B476" s="158"/>
      <c r="C476" s="195" t="s">
        <v>738</v>
      </c>
      <c r="D476" s="189"/>
      <c r="E476" s="190">
        <v>6</v>
      </c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252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7"/>
      <c r="B477" s="158"/>
      <c r="C477" s="195" t="s">
        <v>739</v>
      </c>
      <c r="D477" s="189"/>
      <c r="E477" s="190">
        <v>2.25</v>
      </c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252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ht="33.75" outlineLevel="1" x14ac:dyDescent="0.2">
      <c r="A478" s="167">
        <v>107</v>
      </c>
      <c r="B478" s="168" t="s">
        <v>740</v>
      </c>
      <c r="C478" s="185" t="s">
        <v>741</v>
      </c>
      <c r="D478" s="169" t="s">
        <v>437</v>
      </c>
      <c r="E478" s="170">
        <v>6</v>
      </c>
      <c r="F478" s="171"/>
      <c r="G478" s="172">
        <f>ROUND(E478*F478,2)</f>
        <v>0</v>
      </c>
      <c r="H478" s="171"/>
      <c r="I478" s="172">
        <f>ROUND(E478*H478,2)</f>
        <v>0</v>
      </c>
      <c r="J478" s="171"/>
      <c r="K478" s="172">
        <f>ROUND(E478*J478,2)</f>
        <v>0</v>
      </c>
      <c r="L478" s="172">
        <v>21</v>
      </c>
      <c r="M478" s="172">
        <f>G478*(1+L478/100)</f>
        <v>0</v>
      </c>
      <c r="N478" s="172">
        <v>5.0099999999999997E-3</v>
      </c>
      <c r="O478" s="172">
        <f>ROUND(E478*N478,2)</f>
        <v>0.03</v>
      </c>
      <c r="P478" s="172">
        <v>0</v>
      </c>
      <c r="Q478" s="172">
        <f>ROUND(E478*P478,2)</f>
        <v>0</v>
      </c>
      <c r="R478" s="172" t="s">
        <v>674</v>
      </c>
      <c r="S478" s="172" t="s">
        <v>213</v>
      </c>
      <c r="T478" s="173" t="s">
        <v>213</v>
      </c>
      <c r="U478" s="159">
        <v>0.97499999999999998</v>
      </c>
      <c r="V478" s="159">
        <f>ROUND(E478*U478,2)</f>
        <v>5.85</v>
      </c>
      <c r="W478" s="159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248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57"/>
      <c r="B479" s="158"/>
      <c r="C479" s="195" t="s">
        <v>738</v>
      </c>
      <c r="D479" s="189"/>
      <c r="E479" s="190">
        <v>6</v>
      </c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252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ht="22.5" outlineLevel="1" x14ac:dyDescent="0.2">
      <c r="A480" s="167">
        <v>108</v>
      </c>
      <c r="B480" s="168" t="s">
        <v>742</v>
      </c>
      <c r="C480" s="185" t="s">
        <v>743</v>
      </c>
      <c r="D480" s="169" t="s">
        <v>265</v>
      </c>
      <c r="E480" s="170">
        <v>194.4365</v>
      </c>
      <c r="F480" s="171"/>
      <c r="G480" s="172">
        <f>ROUND(E480*F480,2)</f>
        <v>0</v>
      </c>
      <c r="H480" s="171"/>
      <c r="I480" s="172">
        <f>ROUND(E480*H480,2)</f>
        <v>0</v>
      </c>
      <c r="J480" s="171"/>
      <c r="K480" s="172">
        <f>ROUND(E480*J480,2)</f>
        <v>0</v>
      </c>
      <c r="L480" s="172">
        <v>21</v>
      </c>
      <c r="M480" s="172">
        <f>G480*(1+L480/100)</f>
        <v>0</v>
      </c>
      <c r="N480" s="172">
        <v>0</v>
      </c>
      <c r="O480" s="172">
        <f>ROUND(E480*N480,2)</f>
        <v>0</v>
      </c>
      <c r="P480" s="172">
        <v>4.0000000000000001E-3</v>
      </c>
      <c r="Q480" s="172">
        <f>ROUND(E480*P480,2)</f>
        <v>0.78</v>
      </c>
      <c r="R480" s="172" t="s">
        <v>674</v>
      </c>
      <c r="S480" s="172" t="s">
        <v>213</v>
      </c>
      <c r="T480" s="173" t="s">
        <v>213</v>
      </c>
      <c r="U480" s="159">
        <v>0.03</v>
      </c>
      <c r="V480" s="159">
        <f>ROUND(E480*U480,2)</f>
        <v>5.83</v>
      </c>
      <c r="W480" s="159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503</v>
      </c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7"/>
      <c r="B481" s="158"/>
      <c r="C481" s="195" t="s">
        <v>476</v>
      </c>
      <c r="D481" s="189"/>
      <c r="E481" s="190">
        <v>89.412000000000006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252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57"/>
      <c r="B482" s="158"/>
      <c r="C482" s="195" t="s">
        <v>477</v>
      </c>
      <c r="D482" s="189"/>
      <c r="E482" s="190">
        <v>52.906999999999996</v>
      </c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252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195" t="s">
        <v>478</v>
      </c>
      <c r="D483" s="189"/>
      <c r="E483" s="190">
        <v>28.447500000000002</v>
      </c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252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195" t="s">
        <v>479</v>
      </c>
      <c r="D484" s="189"/>
      <c r="E484" s="190">
        <v>23.67</v>
      </c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252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ht="33.75" outlineLevel="1" x14ac:dyDescent="0.2">
      <c r="A485" s="167">
        <v>109</v>
      </c>
      <c r="B485" s="168" t="s">
        <v>744</v>
      </c>
      <c r="C485" s="185" t="s">
        <v>745</v>
      </c>
      <c r="D485" s="169" t="s">
        <v>265</v>
      </c>
      <c r="E485" s="170">
        <v>87.73</v>
      </c>
      <c r="F485" s="171"/>
      <c r="G485" s="172">
        <f>ROUND(E485*F485,2)</f>
        <v>0</v>
      </c>
      <c r="H485" s="171"/>
      <c r="I485" s="172">
        <f>ROUND(E485*H485,2)</f>
        <v>0</v>
      </c>
      <c r="J485" s="171"/>
      <c r="K485" s="172">
        <f>ROUND(E485*J485,2)</f>
        <v>0</v>
      </c>
      <c r="L485" s="172">
        <v>21</v>
      </c>
      <c r="M485" s="172">
        <f>G485*(1+L485/100)</f>
        <v>0</v>
      </c>
      <c r="N485" s="172">
        <v>0</v>
      </c>
      <c r="O485" s="172">
        <f>ROUND(E485*N485,2)</f>
        <v>0</v>
      </c>
      <c r="P485" s="172">
        <v>5.0000000000000001E-3</v>
      </c>
      <c r="Q485" s="172">
        <f>ROUND(E485*P485,2)</f>
        <v>0.44</v>
      </c>
      <c r="R485" s="172" t="s">
        <v>674</v>
      </c>
      <c r="S485" s="172" t="s">
        <v>213</v>
      </c>
      <c r="T485" s="173" t="s">
        <v>213</v>
      </c>
      <c r="U485" s="159">
        <v>0.02</v>
      </c>
      <c r="V485" s="159">
        <f>ROUND(E485*U485,2)</f>
        <v>1.75</v>
      </c>
      <c r="W485" s="159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248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7"/>
      <c r="B486" s="158"/>
      <c r="C486" s="195" t="s">
        <v>544</v>
      </c>
      <c r="D486" s="189"/>
      <c r="E486" s="190">
        <v>44.85</v>
      </c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252</v>
      </c>
      <c r="AH486" s="150">
        <v>0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57"/>
      <c r="B487" s="158"/>
      <c r="C487" s="195" t="s">
        <v>545</v>
      </c>
      <c r="D487" s="189"/>
      <c r="E487" s="190">
        <v>8</v>
      </c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252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7"/>
      <c r="B488" s="158"/>
      <c r="C488" s="195" t="s">
        <v>546</v>
      </c>
      <c r="D488" s="189"/>
      <c r="E488" s="190">
        <v>34.880000000000003</v>
      </c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252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x14ac:dyDescent="0.2">
      <c r="A489" s="161" t="s">
        <v>208</v>
      </c>
      <c r="B489" s="162" t="s">
        <v>125</v>
      </c>
      <c r="C489" s="183" t="s">
        <v>126</v>
      </c>
      <c r="D489" s="163"/>
      <c r="E489" s="164"/>
      <c r="F489" s="165"/>
      <c r="G489" s="165">
        <f>SUMIF(AG490:AG491,"&lt;&gt;NOR",G490:G491)</f>
        <v>0</v>
      </c>
      <c r="H489" s="165"/>
      <c r="I489" s="165">
        <f>SUM(I490:I491)</f>
        <v>0</v>
      </c>
      <c r="J489" s="165"/>
      <c r="K489" s="165">
        <f>SUM(K490:K491)</f>
        <v>0</v>
      </c>
      <c r="L489" s="165"/>
      <c r="M489" s="165">
        <f>SUM(M490:M491)</f>
        <v>0</v>
      </c>
      <c r="N489" s="165"/>
      <c r="O489" s="165">
        <f>SUM(O490:O491)</f>
        <v>0</v>
      </c>
      <c r="P489" s="165"/>
      <c r="Q489" s="165">
        <f>SUM(Q490:Q491)</f>
        <v>0</v>
      </c>
      <c r="R489" s="165"/>
      <c r="S489" s="165"/>
      <c r="T489" s="166"/>
      <c r="U489" s="160"/>
      <c r="V489" s="160">
        <f>SUM(V490:V491)</f>
        <v>85.7</v>
      </c>
      <c r="W489" s="160"/>
      <c r="AG489" t="s">
        <v>209</v>
      </c>
    </row>
    <row r="490" spans="1:60" outlineLevel="1" x14ac:dyDescent="0.2">
      <c r="A490" s="167">
        <v>110</v>
      </c>
      <c r="B490" s="168" t="s">
        <v>746</v>
      </c>
      <c r="C490" s="185" t="s">
        <v>747</v>
      </c>
      <c r="D490" s="169" t="s">
        <v>316</v>
      </c>
      <c r="E490" s="170">
        <v>279.15224999999998</v>
      </c>
      <c r="F490" s="171"/>
      <c r="G490" s="172">
        <f>ROUND(E490*F490,2)</f>
        <v>0</v>
      </c>
      <c r="H490" s="171"/>
      <c r="I490" s="172">
        <f>ROUND(E490*H490,2)</f>
        <v>0</v>
      </c>
      <c r="J490" s="171"/>
      <c r="K490" s="172">
        <f>ROUND(E490*J490,2)</f>
        <v>0</v>
      </c>
      <c r="L490" s="172">
        <v>21</v>
      </c>
      <c r="M490" s="172">
        <f>G490*(1+L490/100)</f>
        <v>0</v>
      </c>
      <c r="N490" s="172">
        <v>0</v>
      </c>
      <c r="O490" s="172">
        <f>ROUND(E490*N490,2)</f>
        <v>0</v>
      </c>
      <c r="P490" s="172">
        <v>0</v>
      </c>
      <c r="Q490" s="172">
        <f>ROUND(E490*P490,2)</f>
        <v>0</v>
      </c>
      <c r="R490" s="172" t="s">
        <v>273</v>
      </c>
      <c r="S490" s="172" t="s">
        <v>213</v>
      </c>
      <c r="T490" s="173" t="s">
        <v>213</v>
      </c>
      <c r="U490" s="159">
        <v>0.307</v>
      </c>
      <c r="V490" s="159">
        <f>ROUND(E490*U490,2)</f>
        <v>85.7</v>
      </c>
      <c r="W490" s="159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748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ht="22.5" outlineLevel="1" x14ac:dyDescent="0.2">
      <c r="A491" s="157"/>
      <c r="B491" s="158"/>
      <c r="C491" s="257" t="s">
        <v>749</v>
      </c>
      <c r="D491" s="258"/>
      <c r="E491" s="258"/>
      <c r="F491" s="258"/>
      <c r="G491" s="258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250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81" t="str">
        <f>C491</f>
        <v>přesun hmot pro budovy občanské výstavby (JKSO 801), budovy pro bydlení (JKSO 803) budovy pro výrobu a služby (JKSO 812) s nosnou svislou konstrukcí zděnou z cihel nebo tvárnic nebo kovovou</v>
      </c>
      <c r="BB491" s="150"/>
      <c r="BC491" s="150"/>
      <c r="BD491" s="150"/>
      <c r="BE491" s="150"/>
      <c r="BF491" s="150"/>
      <c r="BG491" s="150"/>
      <c r="BH491" s="150"/>
    </row>
    <row r="492" spans="1:60" x14ac:dyDescent="0.2">
      <c r="A492" s="161" t="s">
        <v>208</v>
      </c>
      <c r="B492" s="162" t="s">
        <v>127</v>
      </c>
      <c r="C492" s="183" t="s">
        <v>128</v>
      </c>
      <c r="D492" s="163"/>
      <c r="E492" s="164"/>
      <c r="F492" s="165"/>
      <c r="G492" s="165">
        <f>SUMIF(AG493:AG520,"&lt;&gt;NOR",G493:G520)</f>
        <v>0</v>
      </c>
      <c r="H492" s="165"/>
      <c r="I492" s="165">
        <f>SUM(I493:I520)</f>
        <v>0</v>
      </c>
      <c r="J492" s="165"/>
      <c r="K492" s="165">
        <f>SUM(K493:K520)</f>
        <v>0</v>
      </c>
      <c r="L492" s="165"/>
      <c r="M492" s="165">
        <f>SUM(M493:M520)</f>
        <v>0</v>
      </c>
      <c r="N492" s="165"/>
      <c r="O492" s="165">
        <f>SUM(O493:O520)</f>
        <v>0.84</v>
      </c>
      <c r="P492" s="165"/>
      <c r="Q492" s="165">
        <f>SUM(Q493:Q520)</f>
        <v>0</v>
      </c>
      <c r="R492" s="165"/>
      <c r="S492" s="165"/>
      <c r="T492" s="166"/>
      <c r="U492" s="160"/>
      <c r="V492" s="160">
        <f>SUM(V493:V520)</f>
        <v>53.24</v>
      </c>
      <c r="W492" s="160"/>
      <c r="AG492" t="s">
        <v>209</v>
      </c>
    </row>
    <row r="493" spans="1:60" ht="22.5" outlineLevel="1" x14ac:dyDescent="0.2">
      <c r="A493" s="167">
        <v>111</v>
      </c>
      <c r="B493" s="168" t="s">
        <v>750</v>
      </c>
      <c r="C493" s="185" t="s">
        <v>751</v>
      </c>
      <c r="D493" s="169" t="s">
        <v>265</v>
      </c>
      <c r="E493" s="170">
        <v>94.691999999999993</v>
      </c>
      <c r="F493" s="171"/>
      <c r="G493" s="172">
        <f>ROUND(E493*F493,2)</f>
        <v>0</v>
      </c>
      <c r="H493" s="171"/>
      <c r="I493" s="172">
        <f>ROUND(E493*H493,2)</f>
        <v>0</v>
      </c>
      <c r="J493" s="171"/>
      <c r="K493" s="172">
        <f>ROUND(E493*J493,2)</f>
        <v>0</v>
      </c>
      <c r="L493" s="172">
        <v>21</v>
      </c>
      <c r="M493" s="172">
        <f>G493*(1+L493/100)</f>
        <v>0</v>
      </c>
      <c r="N493" s="172">
        <v>3.3E-4</v>
      </c>
      <c r="O493" s="172">
        <f>ROUND(E493*N493,2)</f>
        <v>0.03</v>
      </c>
      <c r="P493" s="172">
        <v>0</v>
      </c>
      <c r="Q493" s="172">
        <f>ROUND(E493*P493,2)</f>
        <v>0</v>
      </c>
      <c r="R493" s="172" t="s">
        <v>752</v>
      </c>
      <c r="S493" s="172" t="s">
        <v>213</v>
      </c>
      <c r="T493" s="173" t="s">
        <v>213</v>
      </c>
      <c r="U493" s="159">
        <v>2.75E-2</v>
      </c>
      <c r="V493" s="159">
        <f>ROUND(E493*U493,2)</f>
        <v>2.6</v>
      </c>
      <c r="W493" s="159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248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58"/>
      <c r="C494" s="195" t="s">
        <v>753</v>
      </c>
      <c r="D494" s="189"/>
      <c r="E494" s="190">
        <v>94.691999999999993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252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ht="33.75" outlineLevel="1" x14ac:dyDescent="0.2">
      <c r="A495" s="167">
        <v>112</v>
      </c>
      <c r="B495" s="168" t="s">
        <v>754</v>
      </c>
      <c r="C495" s="185" t="s">
        <v>755</v>
      </c>
      <c r="D495" s="169" t="s">
        <v>265</v>
      </c>
      <c r="E495" s="170">
        <v>9.0135000000000005</v>
      </c>
      <c r="F495" s="171"/>
      <c r="G495" s="172">
        <f>ROUND(E495*F495,2)</f>
        <v>0</v>
      </c>
      <c r="H495" s="171"/>
      <c r="I495" s="172">
        <f>ROUND(E495*H495,2)</f>
        <v>0</v>
      </c>
      <c r="J495" s="171"/>
      <c r="K495" s="172">
        <f>ROUND(E495*J495,2)</f>
        <v>0</v>
      </c>
      <c r="L495" s="172">
        <v>21</v>
      </c>
      <c r="M495" s="172">
        <f>G495*(1+L495/100)</f>
        <v>0</v>
      </c>
      <c r="N495" s="172">
        <v>5.1999999999999995E-4</v>
      </c>
      <c r="O495" s="172">
        <f>ROUND(E495*N495,2)</f>
        <v>0</v>
      </c>
      <c r="P495" s="172">
        <v>0</v>
      </c>
      <c r="Q495" s="172">
        <f>ROUND(E495*P495,2)</f>
        <v>0</v>
      </c>
      <c r="R495" s="172" t="s">
        <v>752</v>
      </c>
      <c r="S495" s="172" t="s">
        <v>213</v>
      </c>
      <c r="T495" s="173" t="s">
        <v>213</v>
      </c>
      <c r="U495" s="159">
        <v>4.9000000000000002E-2</v>
      </c>
      <c r="V495" s="159">
        <f>ROUND(E495*U495,2)</f>
        <v>0.44</v>
      </c>
      <c r="W495" s="159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248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57"/>
      <c r="B496" s="158"/>
      <c r="C496" s="195" t="s">
        <v>756</v>
      </c>
      <c r="D496" s="189"/>
      <c r="E496" s="190">
        <v>9.0135000000000005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252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ht="22.5" outlineLevel="1" x14ac:dyDescent="0.2">
      <c r="A497" s="167">
        <v>113</v>
      </c>
      <c r="B497" s="168" t="s">
        <v>757</v>
      </c>
      <c r="C497" s="185" t="s">
        <v>758</v>
      </c>
      <c r="D497" s="169" t="s">
        <v>265</v>
      </c>
      <c r="E497" s="170">
        <v>94.691999999999993</v>
      </c>
      <c r="F497" s="171"/>
      <c r="G497" s="172">
        <f>ROUND(E497*F497,2)</f>
        <v>0</v>
      </c>
      <c r="H497" s="171"/>
      <c r="I497" s="172">
        <f>ROUND(E497*H497,2)</f>
        <v>0</v>
      </c>
      <c r="J497" s="171"/>
      <c r="K497" s="172">
        <f>ROUND(E497*J497,2)</f>
        <v>0</v>
      </c>
      <c r="L497" s="172">
        <v>21</v>
      </c>
      <c r="M497" s="172">
        <f>G497*(1+L497/100)</f>
        <v>0</v>
      </c>
      <c r="N497" s="172">
        <v>4.0999999999999999E-4</v>
      </c>
      <c r="O497" s="172">
        <f>ROUND(E497*N497,2)</f>
        <v>0.04</v>
      </c>
      <c r="P497" s="172">
        <v>0</v>
      </c>
      <c r="Q497" s="172">
        <f>ROUND(E497*P497,2)</f>
        <v>0</v>
      </c>
      <c r="R497" s="172" t="s">
        <v>752</v>
      </c>
      <c r="S497" s="172" t="s">
        <v>213</v>
      </c>
      <c r="T497" s="173" t="s">
        <v>213</v>
      </c>
      <c r="U497" s="159">
        <v>0.22991</v>
      </c>
      <c r="V497" s="159">
        <f>ROUND(E497*U497,2)</f>
        <v>21.77</v>
      </c>
      <c r="W497" s="159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248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195" t="s">
        <v>753</v>
      </c>
      <c r="D498" s="189"/>
      <c r="E498" s="190">
        <v>94.691999999999993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252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ht="22.5" outlineLevel="1" x14ac:dyDescent="0.2">
      <c r="A499" s="167">
        <v>114</v>
      </c>
      <c r="B499" s="168" t="s">
        <v>759</v>
      </c>
      <c r="C499" s="185" t="s">
        <v>760</v>
      </c>
      <c r="D499" s="169" t="s">
        <v>265</v>
      </c>
      <c r="E499" s="170">
        <v>9.0135000000000005</v>
      </c>
      <c r="F499" s="171"/>
      <c r="G499" s="172">
        <f>ROUND(E499*F499,2)</f>
        <v>0</v>
      </c>
      <c r="H499" s="171"/>
      <c r="I499" s="172">
        <f>ROUND(E499*H499,2)</f>
        <v>0</v>
      </c>
      <c r="J499" s="171"/>
      <c r="K499" s="172">
        <f>ROUND(E499*J499,2)</f>
        <v>0</v>
      </c>
      <c r="L499" s="172">
        <v>21</v>
      </c>
      <c r="M499" s="172">
        <f>G499*(1+L499/100)</f>
        <v>0</v>
      </c>
      <c r="N499" s="172">
        <v>5.8E-4</v>
      </c>
      <c r="O499" s="172">
        <f>ROUND(E499*N499,2)</f>
        <v>0.01</v>
      </c>
      <c r="P499" s="172">
        <v>0</v>
      </c>
      <c r="Q499" s="172">
        <f>ROUND(E499*P499,2)</f>
        <v>0</v>
      </c>
      <c r="R499" s="172" t="s">
        <v>752</v>
      </c>
      <c r="S499" s="172" t="s">
        <v>213</v>
      </c>
      <c r="T499" s="173" t="s">
        <v>213</v>
      </c>
      <c r="U499" s="159">
        <v>0.26600000000000001</v>
      </c>
      <c r="V499" s="159">
        <f>ROUND(E499*U499,2)</f>
        <v>2.4</v>
      </c>
      <c r="W499" s="159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248</v>
      </c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7"/>
      <c r="B500" s="158"/>
      <c r="C500" s="195" t="s">
        <v>756</v>
      </c>
      <c r="D500" s="189"/>
      <c r="E500" s="190">
        <v>9.0135000000000005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252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67">
        <v>115</v>
      </c>
      <c r="B501" s="168" t="s">
        <v>761</v>
      </c>
      <c r="C501" s="185" t="s">
        <v>762</v>
      </c>
      <c r="D501" s="169" t="s">
        <v>265</v>
      </c>
      <c r="E501" s="170">
        <v>12</v>
      </c>
      <c r="F501" s="171"/>
      <c r="G501" s="172">
        <f>ROUND(E501*F501,2)</f>
        <v>0</v>
      </c>
      <c r="H501" s="171"/>
      <c r="I501" s="172">
        <f>ROUND(E501*H501,2)</f>
        <v>0</v>
      </c>
      <c r="J501" s="171"/>
      <c r="K501" s="172">
        <f>ROUND(E501*J501,2)</f>
        <v>0</v>
      </c>
      <c r="L501" s="172">
        <v>21</v>
      </c>
      <c r="M501" s="172">
        <f>G501*(1+L501/100)</f>
        <v>0</v>
      </c>
      <c r="N501" s="172">
        <v>1.58E-3</v>
      </c>
      <c r="O501" s="172">
        <f>ROUND(E501*N501,2)</f>
        <v>0.02</v>
      </c>
      <c r="P501" s="172">
        <v>0</v>
      </c>
      <c r="Q501" s="172">
        <f>ROUND(E501*P501,2)</f>
        <v>0</v>
      </c>
      <c r="R501" s="172" t="s">
        <v>752</v>
      </c>
      <c r="S501" s="172" t="s">
        <v>213</v>
      </c>
      <c r="T501" s="173" t="s">
        <v>213</v>
      </c>
      <c r="U501" s="159">
        <v>0.24</v>
      </c>
      <c r="V501" s="159">
        <f>ROUND(E501*U501,2)</f>
        <v>2.88</v>
      </c>
      <c r="W501" s="159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248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158"/>
      <c r="C502" s="195" t="s">
        <v>763</v>
      </c>
      <c r="D502" s="189"/>
      <c r="E502" s="190">
        <v>12</v>
      </c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252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67">
        <v>116</v>
      </c>
      <c r="B503" s="168" t="s">
        <v>764</v>
      </c>
      <c r="C503" s="185" t="s">
        <v>765</v>
      </c>
      <c r="D503" s="169" t="s">
        <v>265</v>
      </c>
      <c r="E503" s="170">
        <v>41.80668</v>
      </c>
      <c r="F503" s="171"/>
      <c r="G503" s="172">
        <f>ROUND(E503*F503,2)</f>
        <v>0</v>
      </c>
      <c r="H503" s="171"/>
      <c r="I503" s="172">
        <f>ROUND(E503*H503,2)</f>
        <v>0</v>
      </c>
      <c r="J503" s="171"/>
      <c r="K503" s="172">
        <f>ROUND(E503*J503,2)</f>
        <v>0</v>
      </c>
      <c r="L503" s="172">
        <v>21</v>
      </c>
      <c r="M503" s="172">
        <f>G503*(1+L503/100)</f>
        <v>0</v>
      </c>
      <c r="N503" s="172">
        <v>3.3999999999999998E-3</v>
      </c>
      <c r="O503" s="172">
        <f>ROUND(E503*N503,2)</f>
        <v>0.14000000000000001</v>
      </c>
      <c r="P503" s="172">
        <v>0</v>
      </c>
      <c r="Q503" s="172">
        <f>ROUND(E503*P503,2)</f>
        <v>0</v>
      </c>
      <c r="R503" s="172" t="s">
        <v>752</v>
      </c>
      <c r="S503" s="172" t="s">
        <v>213</v>
      </c>
      <c r="T503" s="173" t="s">
        <v>213</v>
      </c>
      <c r="U503" s="159">
        <v>0.38500000000000001</v>
      </c>
      <c r="V503" s="159">
        <f>ROUND(E503*U503,2)</f>
        <v>16.100000000000001</v>
      </c>
      <c r="W503" s="159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248</v>
      </c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57"/>
      <c r="B504" s="158"/>
      <c r="C504" s="246" t="s">
        <v>766</v>
      </c>
      <c r="D504" s="247"/>
      <c r="E504" s="247"/>
      <c r="F504" s="247"/>
      <c r="G504" s="247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218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58"/>
      <c r="C505" s="195" t="s">
        <v>388</v>
      </c>
      <c r="D505" s="189"/>
      <c r="E505" s="190">
        <v>3.5350000000000001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252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57"/>
      <c r="B506" s="158"/>
      <c r="C506" s="195" t="s">
        <v>767</v>
      </c>
      <c r="D506" s="189"/>
      <c r="E506" s="190">
        <v>4.4954999999999998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252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158"/>
      <c r="C507" s="195" t="s">
        <v>390</v>
      </c>
      <c r="D507" s="189"/>
      <c r="E507" s="190">
        <v>33.776179999999997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252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ht="22.5" outlineLevel="1" x14ac:dyDescent="0.2">
      <c r="A508" s="167">
        <v>117</v>
      </c>
      <c r="B508" s="168" t="s">
        <v>768</v>
      </c>
      <c r="C508" s="185" t="s">
        <v>769</v>
      </c>
      <c r="D508" s="169" t="s">
        <v>437</v>
      </c>
      <c r="E508" s="170">
        <v>39.700000000000003</v>
      </c>
      <c r="F508" s="171"/>
      <c r="G508" s="172">
        <f>ROUND(E508*F508,2)</f>
        <v>0</v>
      </c>
      <c r="H508" s="171"/>
      <c r="I508" s="172">
        <f>ROUND(E508*H508,2)</f>
        <v>0</v>
      </c>
      <c r="J508" s="171"/>
      <c r="K508" s="172">
        <f>ROUND(E508*J508,2)</f>
        <v>0</v>
      </c>
      <c r="L508" s="172">
        <v>21</v>
      </c>
      <c r="M508" s="172">
        <f>G508*(1+L508/100)</f>
        <v>0</v>
      </c>
      <c r="N508" s="172">
        <v>2.9E-4</v>
      </c>
      <c r="O508" s="172">
        <f>ROUND(E508*N508,2)</f>
        <v>0.01</v>
      </c>
      <c r="P508" s="172">
        <v>0</v>
      </c>
      <c r="Q508" s="172">
        <f>ROUND(E508*P508,2)</f>
        <v>0</v>
      </c>
      <c r="R508" s="172" t="s">
        <v>752</v>
      </c>
      <c r="S508" s="172" t="s">
        <v>213</v>
      </c>
      <c r="T508" s="173" t="s">
        <v>213</v>
      </c>
      <c r="U508" s="159">
        <v>0.11</v>
      </c>
      <c r="V508" s="159">
        <f>ROUND(E508*U508,2)</f>
        <v>4.37</v>
      </c>
      <c r="W508" s="159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248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195" t="s">
        <v>770</v>
      </c>
      <c r="D509" s="189"/>
      <c r="E509" s="190">
        <v>7.54</v>
      </c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252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195" t="s">
        <v>771</v>
      </c>
      <c r="D510" s="189"/>
      <c r="E510" s="190">
        <v>8.56</v>
      </c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252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195" t="s">
        <v>772</v>
      </c>
      <c r="D511" s="189"/>
      <c r="E511" s="190">
        <v>23.6</v>
      </c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252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ht="22.5" outlineLevel="1" x14ac:dyDescent="0.2">
      <c r="A512" s="167">
        <v>118</v>
      </c>
      <c r="B512" s="168" t="s">
        <v>773</v>
      </c>
      <c r="C512" s="185" t="s">
        <v>774</v>
      </c>
      <c r="D512" s="169" t="s">
        <v>300</v>
      </c>
      <c r="E512" s="170">
        <v>20</v>
      </c>
      <c r="F512" s="171"/>
      <c r="G512" s="172">
        <f>ROUND(E512*F512,2)</f>
        <v>0</v>
      </c>
      <c r="H512" s="171"/>
      <c r="I512" s="172">
        <f>ROUND(E512*H512,2)</f>
        <v>0</v>
      </c>
      <c r="J512" s="171"/>
      <c r="K512" s="172">
        <f>ROUND(E512*J512,2)</f>
        <v>0</v>
      </c>
      <c r="L512" s="172">
        <v>21</v>
      </c>
      <c r="M512" s="172">
        <f>G512*(1+L512/100)</f>
        <v>0</v>
      </c>
      <c r="N512" s="172">
        <v>1.1E-4</v>
      </c>
      <c r="O512" s="172">
        <f>ROUND(E512*N512,2)</f>
        <v>0</v>
      </c>
      <c r="P512" s="172">
        <v>0</v>
      </c>
      <c r="Q512" s="172">
        <f>ROUND(E512*P512,2)</f>
        <v>0</v>
      </c>
      <c r="R512" s="172" t="s">
        <v>752</v>
      </c>
      <c r="S512" s="172" t="s">
        <v>213</v>
      </c>
      <c r="T512" s="173" t="s">
        <v>213</v>
      </c>
      <c r="U512" s="159">
        <v>6.7000000000000004E-2</v>
      </c>
      <c r="V512" s="159">
        <f>ROUND(E512*U512,2)</f>
        <v>1.34</v>
      </c>
      <c r="W512" s="159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248</v>
      </c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195" t="s">
        <v>775</v>
      </c>
      <c r="D513" s="189"/>
      <c r="E513" s="190">
        <v>4</v>
      </c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252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158"/>
      <c r="C514" s="195" t="s">
        <v>776</v>
      </c>
      <c r="D514" s="189"/>
      <c r="E514" s="190">
        <v>4</v>
      </c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252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158"/>
      <c r="C515" s="195" t="s">
        <v>777</v>
      </c>
      <c r="D515" s="189"/>
      <c r="E515" s="190">
        <v>12</v>
      </c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252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ht="22.5" outlineLevel="1" x14ac:dyDescent="0.2">
      <c r="A516" s="167">
        <v>119</v>
      </c>
      <c r="B516" s="168" t="s">
        <v>778</v>
      </c>
      <c r="C516" s="185" t="s">
        <v>779</v>
      </c>
      <c r="D516" s="169" t="s">
        <v>265</v>
      </c>
      <c r="E516" s="170">
        <v>119.712</v>
      </c>
      <c r="F516" s="171"/>
      <c r="G516" s="172">
        <f>ROUND(E516*F516,2)</f>
        <v>0</v>
      </c>
      <c r="H516" s="171"/>
      <c r="I516" s="172">
        <f>ROUND(E516*H516,2)</f>
        <v>0</v>
      </c>
      <c r="J516" s="171"/>
      <c r="K516" s="172">
        <f>ROUND(E516*J516,2)</f>
        <v>0</v>
      </c>
      <c r="L516" s="172">
        <v>21</v>
      </c>
      <c r="M516" s="172">
        <f>G516*(1+L516/100)</f>
        <v>0</v>
      </c>
      <c r="N516" s="172">
        <v>4.8999999999999998E-3</v>
      </c>
      <c r="O516" s="172">
        <f>ROUND(E516*N516,2)</f>
        <v>0.59</v>
      </c>
      <c r="P516" s="172">
        <v>0</v>
      </c>
      <c r="Q516" s="172">
        <f>ROUND(E516*P516,2)</f>
        <v>0</v>
      </c>
      <c r="R516" s="172" t="s">
        <v>330</v>
      </c>
      <c r="S516" s="172" t="s">
        <v>213</v>
      </c>
      <c r="T516" s="173" t="s">
        <v>213</v>
      </c>
      <c r="U516" s="159">
        <v>0</v>
      </c>
      <c r="V516" s="159">
        <f>ROUND(E516*U516,2)</f>
        <v>0</v>
      </c>
      <c r="W516" s="159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331</v>
      </c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195" t="s">
        <v>780</v>
      </c>
      <c r="D517" s="189"/>
      <c r="E517" s="190">
        <v>108.89579999999999</v>
      </c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252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195" t="s">
        <v>781</v>
      </c>
      <c r="D518" s="189"/>
      <c r="E518" s="190">
        <v>10.8162</v>
      </c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252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67">
        <v>120</v>
      </c>
      <c r="B519" s="168" t="s">
        <v>782</v>
      </c>
      <c r="C519" s="185" t="s">
        <v>783</v>
      </c>
      <c r="D519" s="169" t="s">
        <v>316</v>
      </c>
      <c r="E519" s="170">
        <v>0.84138999999999997</v>
      </c>
      <c r="F519" s="171"/>
      <c r="G519" s="172">
        <f>ROUND(E519*F519,2)</f>
        <v>0</v>
      </c>
      <c r="H519" s="171"/>
      <c r="I519" s="172">
        <f>ROUND(E519*H519,2)</f>
        <v>0</v>
      </c>
      <c r="J519" s="171"/>
      <c r="K519" s="172">
        <f>ROUND(E519*J519,2)</f>
        <v>0</v>
      </c>
      <c r="L519" s="172">
        <v>21</v>
      </c>
      <c r="M519" s="172">
        <f>G519*(1+L519/100)</f>
        <v>0</v>
      </c>
      <c r="N519" s="172">
        <v>0</v>
      </c>
      <c r="O519" s="172">
        <f>ROUND(E519*N519,2)</f>
        <v>0</v>
      </c>
      <c r="P519" s="172">
        <v>0</v>
      </c>
      <c r="Q519" s="172">
        <f>ROUND(E519*P519,2)</f>
        <v>0</v>
      </c>
      <c r="R519" s="172" t="s">
        <v>752</v>
      </c>
      <c r="S519" s="172" t="s">
        <v>213</v>
      </c>
      <c r="T519" s="173" t="s">
        <v>213</v>
      </c>
      <c r="U519" s="159">
        <v>1.5980000000000001</v>
      </c>
      <c r="V519" s="159">
        <f>ROUND(E519*U519,2)</f>
        <v>1.34</v>
      </c>
      <c r="W519" s="159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748</v>
      </c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257" t="s">
        <v>784</v>
      </c>
      <c r="D520" s="258"/>
      <c r="E520" s="258"/>
      <c r="F520" s="258"/>
      <c r="G520" s="258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250</v>
      </c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x14ac:dyDescent="0.2">
      <c r="A521" s="161" t="s">
        <v>208</v>
      </c>
      <c r="B521" s="162" t="s">
        <v>129</v>
      </c>
      <c r="C521" s="183" t="s">
        <v>130</v>
      </c>
      <c r="D521" s="163"/>
      <c r="E521" s="164"/>
      <c r="F521" s="165"/>
      <c r="G521" s="165">
        <f>SUMIF(AG522:AG594,"&lt;&gt;NOR",G522:G594)</f>
        <v>0</v>
      </c>
      <c r="H521" s="165"/>
      <c r="I521" s="165">
        <f>SUM(I522:I594)</f>
        <v>0</v>
      </c>
      <c r="J521" s="165"/>
      <c r="K521" s="165">
        <f>SUM(K522:K594)</f>
        <v>0</v>
      </c>
      <c r="L521" s="165"/>
      <c r="M521" s="165">
        <f>SUM(M522:M594)</f>
        <v>0</v>
      </c>
      <c r="N521" s="165"/>
      <c r="O521" s="165">
        <f>SUM(O522:O594)</f>
        <v>3.57</v>
      </c>
      <c r="P521" s="165"/>
      <c r="Q521" s="165">
        <f>SUM(Q522:Q594)</f>
        <v>0</v>
      </c>
      <c r="R521" s="165"/>
      <c r="S521" s="165"/>
      <c r="T521" s="166"/>
      <c r="U521" s="160"/>
      <c r="V521" s="160">
        <f>SUM(V522:V594)</f>
        <v>159.95000000000002</v>
      </c>
      <c r="W521" s="160"/>
      <c r="AG521" t="s">
        <v>209</v>
      </c>
    </row>
    <row r="522" spans="1:60" outlineLevel="1" x14ac:dyDescent="0.2">
      <c r="A522" s="167">
        <v>121</v>
      </c>
      <c r="B522" s="168" t="s">
        <v>785</v>
      </c>
      <c r="C522" s="185" t="s">
        <v>786</v>
      </c>
      <c r="D522" s="169" t="s">
        <v>265</v>
      </c>
      <c r="E522" s="170">
        <v>222.12348</v>
      </c>
      <c r="F522" s="171"/>
      <c r="G522" s="172">
        <f>ROUND(E522*F522,2)</f>
        <v>0</v>
      </c>
      <c r="H522" s="171"/>
      <c r="I522" s="172">
        <f>ROUND(E522*H522,2)</f>
        <v>0</v>
      </c>
      <c r="J522" s="171"/>
      <c r="K522" s="172">
        <f>ROUND(E522*J522,2)</f>
        <v>0</v>
      </c>
      <c r="L522" s="172">
        <v>21</v>
      </c>
      <c r="M522" s="172">
        <f>G522*(1+L522/100)</f>
        <v>0</v>
      </c>
      <c r="N522" s="172">
        <v>5.2999999999999998E-4</v>
      </c>
      <c r="O522" s="172">
        <f>ROUND(E522*N522,2)</f>
        <v>0.12</v>
      </c>
      <c r="P522" s="172">
        <v>0</v>
      </c>
      <c r="Q522" s="172">
        <f>ROUND(E522*P522,2)</f>
        <v>0</v>
      </c>
      <c r="R522" s="172" t="s">
        <v>787</v>
      </c>
      <c r="S522" s="172" t="s">
        <v>213</v>
      </c>
      <c r="T522" s="173" t="s">
        <v>213</v>
      </c>
      <c r="U522" s="159">
        <v>0.23100000000000001</v>
      </c>
      <c r="V522" s="159">
        <f>ROUND(E522*U522,2)</f>
        <v>51.31</v>
      </c>
      <c r="W522" s="159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248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58"/>
      <c r="C523" s="195" t="s">
        <v>788</v>
      </c>
      <c r="D523" s="189"/>
      <c r="E523" s="190">
        <v>222.12348</v>
      </c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252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196" t="s">
        <v>468</v>
      </c>
      <c r="D524" s="191"/>
      <c r="E524" s="192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252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57"/>
      <c r="B525" s="158"/>
      <c r="C525" s="197" t="s">
        <v>789</v>
      </c>
      <c r="D525" s="191"/>
      <c r="E525" s="192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252</v>
      </c>
      <c r="AH525" s="150">
        <v>2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58"/>
      <c r="C526" s="197" t="s">
        <v>790</v>
      </c>
      <c r="D526" s="191"/>
      <c r="E526" s="192">
        <v>3.5350000000000001</v>
      </c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252</v>
      </c>
      <c r="AH526" s="150">
        <v>2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58"/>
      <c r="C527" s="197" t="s">
        <v>791</v>
      </c>
      <c r="D527" s="191"/>
      <c r="E527" s="192">
        <v>9.0280000000000005</v>
      </c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252</v>
      </c>
      <c r="AH527" s="150">
        <v>2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58"/>
      <c r="C528" s="197" t="s">
        <v>792</v>
      </c>
      <c r="D528" s="191"/>
      <c r="E528" s="192">
        <v>33.776179999999997</v>
      </c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252</v>
      </c>
      <c r="AH528" s="150">
        <v>2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58"/>
      <c r="C529" s="197" t="s">
        <v>793</v>
      </c>
      <c r="D529" s="191"/>
      <c r="E529" s="192">
        <v>31.472950000000001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252</v>
      </c>
      <c r="AH529" s="150">
        <v>2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58"/>
      <c r="C530" s="197" t="s">
        <v>794</v>
      </c>
      <c r="D530" s="191"/>
      <c r="E530" s="192">
        <v>38.142499999999998</v>
      </c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252</v>
      </c>
      <c r="AH530" s="150">
        <v>2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158"/>
      <c r="C531" s="197" t="s">
        <v>795</v>
      </c>
      <c r="D531" s="191"/>
      <c r="E531" s="192">
        <v>6.8250000000000002</v>
      </c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252</v>
      </c>
      <c r="AH531" s="150">
        <v>2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7"/>
      <c r="B532" s="158"/>
      <c r="C532" s="197" t="s">
        <v>796</v>
      </c>
      <c r="D532" s="191"/>
      <c r="E532" s="192">
        <v>24.79785</v>
      </c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252</v>
      </c>
      <c r="AH532" s="150">
        <v>2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58"/>
      <c r="C533" s="197" t="s">
        <v>797</v>
      </c>
      <c r="D533" s="191"/>
      <c r="E533" s="192">
        <v>21.646000000000001</v>
      </c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252</v>
      </c>
      <c r="AH533" s="150">
        <v>2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58"/>
      <c r="C534" s="197" t="s">
        <v>798</v>
      </c>
      <c r="D534" s="191"/>
      <c r="E534" s="192">
        <v>24.51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252</v>
      </c>
      <c r="AH534" s="150">
        <v>2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158"/>
      <c r="C535" s="197" t="s">
        <v>799</v>
      </c>
      <c r="D535" s="191"/>
      <c r="E535" s="192">
        <v>28.39</v>
      </c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252</v>
      </c>
      <c r="AH535" s="150">
        <v>2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58"/>
      <c r="C536" s="196" t="s">
        <v>473</v>
      </c>
      <c r="D536" s="191"/>
      <c r="E536" s="192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252</v>
      </c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67">
        <v>122</v>
      </c>
      <c r="B537" s="168" t="s">
        <v>800</v>
      </c>
      <c r="C537" s="185" t="s">
        <v>801</v>
      </c>
      <c r="D537" s="169" t="s">
        <v>265</v>
      </c>
      <c r="E537" s="170">
        <v>252.28190000000001</v>
      </c>
      <c r="F537" s="171"/>
      <c r="G537" s="172">
        <f>ROUND(E537*F537,2)</f>
        <v>0</v>
      </c>
      <c r="H537" s="171"/>
      <c r="I537" s="172">
        <f>ROUND(E537*H537,2)</f>
        <v>0</v>
      </c>
      <c r="J537" s="171"/>
      <c r="K537" s="172">
        <f>ROUND(E537*J537,2)</f>
        <v>0</v>
      </c>
      <c r="L537" s="172">
        <v>21</v>
      </c>
      <c r="M537" s="172">
        <f>G537*(1+L537/100)</f>
        <v>0</v>
      </c>
      <c r="N537" s="172">
        <v>2.3000000000000001E-4</v>
      </c>
      <c r="O537" s="172">
        <f>ROUND(E537*N537,2)</f>
        <v>0.06</v>
      </c>
      <c r="P537" s="172">
        <v>0</v>
      </c>
      <c r="Q537" s="172">
        <f>ROUND(E537*P537,2)</f>
        <v>0</v>
      </c>
      <c r="R537" s="172" t="s">
        <v>787</v>
      </c>
      <c r="S537" s="172" t="s">
        <v>213</v>
      </c>
      <c r="T537" s="173" t="s">
        <v>213</v>
      </c>
      <c r="U537" s="159">
        <v>0.18099999999999999</v>
      </c>
      <c r="V537" s="159">
        <f>ROUND(E537*U537,2)</f>
        <v>45.66</v>
      </c>
      <c r="W537" s="159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248</v>
      </c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195" t="s">
        <v>802</v>
      </c>
      <c r="D538" s="189"/>
      <c r="E538" s="190">
        <v>252.28190000000001</v>
      </c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252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ht="22.5" outlineLevel="1" x14ac:dyDescent="0.2">
      <c r="A539" s="167">
        <v>123</v>
      </c>
      <c r="B539" s="168" t="s">
        <v>803</v>
      </c>
      <c r="C539" s="185" t="s">
        <v>804</v>
      </c>
      <c r="D539" s="169" t="s">
        <v>265</v>
      </c>
      <c r="E539" s="170">
        <v>229.43690000000001</v>
      </c>
      <c r="F539" s="171"/>
      <c r="G539" s="172">
        <f>ROUND(E539*F539,2)</f>
        <v>0</v>
      </c>
      <c r="H539" s="171"/>
      <c r="I539" s="172">
        <f>ROUND(E539*H539,2)</f>
        <v>0</v>
      </c>
      <c r="J539" s="171"/>
      <c r="K539" s="172">
        <f>ROUND(E539*J539,2)</f>
        <v>0</v>
      </c>
      <c r="L539" s="172">
        <v>21</v>
      </c>
      <c r="M539" s="172">
        <f>G539*(1+L539/100)</f>
        <v>0</v>
      </c>
      <c r="N539" s="172">
        <v>2.1000000000000001E-4</v>
      </c>
      <c r="O539" s="172">
        <f>ROUND(E539*N539,2)</f>
        <v>0.05</v>
      </c>
      <c r="P539" s="172">
        <v>0</v>
      </c>
      <c r="Q539" s="172">
        <f>ROUND(E539*P539,2)</f>
        <v>0</v>
      </c>
      <c r="R539" s="172" t="s">
        <v>787</v>
      </c>
      <c r="S539" s="172" t="s">
        <v>213</v>
      </c>
      <c r="T539" s="173" t="s">
        <v>213</v>
      </c>
      <c r="U539" s="159">
        <v>0.16</v>
      </c>
      <c r="V539" s="159">
        <f>ROUND(E539*U539,2)</f>
        <v>36.71</v>
      </c>
      <c r="W539" s="159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248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246" t="s">
        <v>805</v>
      </c>
      <c r="D540" s="247"/>
      <c r="E540" s="247"/>
      <c r="F540" s="247"/>
      <c r="G540" s="247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218</v>
      </c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158"/>
      <c r="C541" s="195" t="s">
        <v>806</v>
      </c>
      <c r="D541" s="189"/>
      <c r="E541" s="190">
        <v>229.43690000000001</v>
      </c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252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ht="22.5" outlineLevel="1" x14ac:dyDescent="0.2">
      <c r="A542" s="167">
        <v>124</v>
      </c>
      <c r="B542" s="168" t="s">
        <v>807</v>
      </c>
      <c r="C542" s="185" t="s">
        <v>808</v>
      </c>
      <c r="D542" s="169" t="s">
        <v>300</v>
      </c>
      <c r="E542" s="170">
        <v>3</v>
      </c>
      <c r="F542" s="171"/>
      <c r="G542" s="172">
        <f>ROUND(E542*F542,2)</f>
        <v>0</v>
      </c>
      <c r="H542" s="171"/>
      <c r="I542" s="172">
        <f>ROUND(E542*H542,2)</f>
        <v>0</v>
      </c>
      <c r="J542" s="171"/>
      <c r="K542" s="172">
        <f>ROUND(E542*J542,2)</f>
        <v>0</v>
      </c>
      <c r="L542" s="172">
        <v>21</v>
      </c>
      <c r="M542" s="172">
        <f>G542*(1+L542/100)</f>
        <v>0</v>
      </c>
      <c r="N542" s="172">
        <v>0</v>
      </c>
      <c r="O542" s="172">
        <f>ROUND(E542*N542,2)</f>
        <v>0</v>
      </c>
      <c r="P542" s="172">
        <v>0</v>
      </c>
      <c r="Q542" s="172">
        <f>ROUND(E542*P542,2)</f>
        <v>0</v>
      </c>
      <c r="R542" s="172" t="s">
        <v>787</v>
      </c>
      <c r="S542" s="172" t="s">
        <v>213</v>
      </c>
      <c r="T542" s="173" t="s">
        <v>213</v>
      </c>
      <c r="U542" s="159">
        <v>0.15</v>
      </c>
      <c r="V542" s="159">
        <f>ROUND(E542*U542,2)</f>
        <v>0.45</v>
      </c>
      <c r="W542" s="159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248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158"/>
      <c r="C543" s="195" t="s">
        <v>809</v>
      </c>
      <c r="D543" s="189"/>
      <c r="E543" s="190">
        <v>3</v>
      </c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252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ht="22.5" outlineLevel="1" x14ac:dyDescent="0.2">
      <c r="A544" s="167">
        <v>125</v>
      </c>
      <c r="B544" s="168" t="s">
        <v>810</v>
      </c>
      <c r="C544" s="185" t="s">
        <v>811</v>
      </c>
      <c r="D544" s="169" t="s">
        <v>437</v>
      </c>
      <c r="E544" s="170">
        <v>85.97</v>
      </c>
      <c r="F544" s="171"/>
      <c r="G544" s="172">
        <f>ROUND(E544*F544,2)</f>
        <v>0</v>
      </c>
      <c r="H544" s="171"/>
      <c r="I544" s="172">
        <f>ROUND(E544*H544,2)</f>
        <v>0</v>
      </c>
      <c r="J544" s="171"/>
      <c r="K544" s="172">
        <f>ROUND(E544*J544,2)</f>
        <v>0</v>
      </c>
      <c r="L544" s="172">
        <v>21</v>
      </c>
      <c r="M544" s="172">
        <f>G544*(1+L544/100)</f>
        <v>0</v>
      </c>
      <c r="N544" s="172">
        <v>6.9999999999999994E-5</v>
      </c>
      <c r="O544" s="172">
        <f>ROUND(E544*N544,2)</f>
        <v>0.01</v>
      </c>
      <c r="P544" s="172">
        <v>0</v>
      </c>
      <c r="Q544" s="172">
        <f>ROUND(E544*P544,2)</f>
        <v>0</v>
      </c>
      <c r="R544" s="172" t="s">
        <v>787</v>
      </c>
      <c r="S544" s="172" t="s">
        <v>213</v>
      </c>
      <c r="T544" s="173" t="s">
        <v>213</v>
      </c>
      <c r="U544" s="159">
        <v>0.01</v>
      </c>
      <c r="V544" s="159">
        <f>ROUND(E544*U544,2)</f>
        <v>0.86</v>
      </c>
      <c r="W544" s="159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248</v>
      </c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158"/>
      <c r="C545" s="195" t="s">
        <v>812</v>
      </c>
      <c r="D545" s="189"/>
      <c r="E545" s="190">
        <v>85.97</v>
      </c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252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67">
        <v>126</v>
      </c>
      <c r="B546" s="168" t="s">
        <v>813</v>
      </c>
      <c r="C546" s="185" t="s">
        <v>814</v>
      </c>
      <c r="D546" s="169" t="s">
        <v>265</v>
      </c>
      <c r="E546" s="170">
        <v>82.034000000000006</v>
      </c>
      <c r="F546" s="171"/>
      <c r="G546" s="172">
        <f>ROUND(E546*F546,2)</f>
        <v>0</v>
      </c>
      <c r="H546" s="171"/>
      <c r="I546" s="172">
        <f>ROUND(E546*H546,2)</f>
        <v>0</v>
      </c>
      <c r="J546" s="171"/>
      <c r="K546" s="172">
        <f>ROUND(E546*J546,2)</f>
        <v>0</v>
      </c>
      <c r="L546" s="172">
        <v>21</v>
      </c>
      <c r="M546" s="172">
        <f>G546*(1+L546/100)</f>
        <v>0</v>
      </c>
      <c r="N546" s="172">
        <v>0</v>
      </c>
      <c r="O546" s="172">
        <f>ROUND(E546*N546,2)</f>
        <v>0</v>
      </c>
      <c r="P546" s="172">
        <v>0</v>
      </c>
      <c r="Q546" s="172">
        <f>ROUND(E546*P546,2)</f>
        <v>0</v>
      </c>
      <c r="R546" s="172" t="s">
        <v>787</v>
      </c>
      <c r="S546" s="172" t="s">
        <v>213</v>
      </c>
      <c r="T546" s="173" t="s">
        <v>213</v>
      </c>
      <c r="U546" s="159">
        <v>0.08</v>
      </c>
      <c r="V546" s="159">
        <f>ROUND(E546*U546,2)</f>
        <v>6.56</v>
      </c>
      <c r="W546" s="159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248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195" t="s">
        <v>815</v>
      </c>
      <c r="D547" s="189"/>
      <c r="E547" s="190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252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58"/>
      <c r="C548" s="195" t="s">
        <v>816</v>
      </c>
      <c r="D548" s="189"/>
      <c r="E548" s="190">
        <v>49.01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252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57"/>
      <c r="B549" s="158"/>
      <c r="C549" s="195" t="s">
        <v>817</v>
      </c>
      <c r="D549" s="189"/>
      <c r="E549" s="190">
        <v>33.024000000000001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252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ht="22.5" outlineLevel="1" x14ac:dyDescent="0.2">
      <c r="A550" s="167">
        <v>127</v>
      </c>
      <c r="B550" s="168" t="s">
        <v>818</v>
      </c>
      <c r="C550" s="185" t="s">
        <v>819</v>
      </c>
      <c r="D550" s="169" t="s">
        <v>437</v>
      </c>
      <c r="E550" s="170">
        <v>49.39</v>
      </c>
      <c r="F550" s="171"/>
      <c r="G550" s="172">
        <f>ROUND(E550*F550,2)</f>
        <v>0</v>
      </c>
      <c r="H550" s="171"/>
      <c r="I550" s="172">
        <f>ROUND(E550*H550,2)</f>
        <v>0</v>
      </c>
      <c r="J550" s="171"/>
      <c r="K550" s="172">
        <f>ROUND(E550*J550,2)</f>
        <v>0</v>
      </c>
      <c r="L550" s="172">
        <v>21</v>
      </c>
      <c r="M550" s="172">
        <f>G550*(1+L550/100)</f>
        <v>0</v>
      </c>
      <c r="N550" s="172">
        <v>0</v>
      </c>
      <c r="O550" s="172">
        <f>ROUND(E550*N550,2)</f>
        <v>0</v>
      </c>
      <c r="P550" s="172">
        <v>0</v>
      </c>
      <c r="Q550" s="172">
        <f>ROUND(E550*P550,2)</f>
        <v>0</v>
      </c>
      <c r="R550" s="172" t="s">
        <v>787</v>
      </c>
      <c r="S550" s="172" t="s">
        <v>213</v>
      </c>
      <c r="T550" s="173" t="s">
        <v>213</v>
      </c>
      <c r="U550" s="159">
        <v>0.05</v>
      </c>
      <c r="V550" s="159">
        <f>ROUND(E550*U550,2)</f>
        <v>2.4700000000000002</v>
      </c>
      <c r="W550" s="159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248</v>
      </c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7"/>
      <c r="B551" s="158"/>
      <c r="C551" s="195" t="s">
        <v>815</v>
      </c>
      <c r="D551" s="189"/>
      <c r="E551" s="190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252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195" t="s">
        <v>820</v>
      </c>
      <c r="D552" s="189"/>
      <c r="E552" s="190">
        <v>26.25</v>
      </c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252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7"/>
      <c r="B553" s="158"/>
      <c r="C553" s="195" t="s">
        <v>821</v>
      </c>
      <c r="D553" s="189"/>
      <c r="E553" s="190">
        <v>23.14</v>
      </c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252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67">
        <v>128</v>
      </c>
      <c r="B554" s="168" t="s">
        <v>822</v>
      </c>
      <c r="C554" s="185" t="s">
        <v>823</v>
      </c>
      <c r="D554" s="169" t="s">
        <v>265</v>
      </c>
      <c r="E554" s="170">
        <v>22.75948</v>
      </c>
      <c r="F554" s="171"/>
      <c r="G554" s="172">
        <f>ROUND(E554*F554,2)</f>
        <v>0</v>
      </c>
      <c r="H554" s="171"/>
      <c r="I554" s="172">
        <f>ROUND(E554*H554,2)</f>
        <v>0</v>
      </c>
      <c r="J554" s="171"/>
      <c r="K554" s="172">
        <f>ROUND(E554*J554,2)</f>
        <v>0</v>
      </c>
      <c r="L554" s="172">
        <v>21</v>
      </c>
      <c r="M554" s="172">
        <f>G554*(1+L554/100)</f>
        <v>0</v>
      </c>
      <c r="N554" s="172">
        <v>2.3000000000000001E-4</v>
      </c>
      <c r="O554" s="172">
        <f>ROUND(E554*N554,2)</f>
        <v>0.01</v>
      </c>
      <c r="P554" s="172">
        <v>0</v>
      </c>
      <c r="Q554" s="172">
        <f>ROUND(E554*P554,2)</f>
        <v>0</v>
      </c>
      <c r="R554" s="172" t="s">
        <v>787</v>
      </c>
      <c r="S554" s="172" t="s">
        <v>213</v>
      </c>
      <c r="T554" s="173" t="s">
        <v>213</v>
      </c>
      <c r="U554" s="159">
        <v>0.161</v>
      </c>
      <c r="V554" s="159">
        <f>ROUND(E554*U554,2)</f>
        <v>3.66</v>
      </c>
      <c r="W554" s="159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248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246" t="s">
        <v>1326</v>
      </c>
      <c r="D555" s="247"/>
      <c r="E555" s="247"/>
      <c r="F555" s="247"/>
      <c r="G555" s="247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218</v>
      </c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7"/>
      <c r="B556" s="158"/>
      <c r="C556" s="255" t="s">
        <v>824</v>
      </c>
      <c r="D556" s="256"/>
      <c r="E556" s="256"/>
      <c r="F556" s="256"/>
      <c r="G556" s="256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218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7"/>
      <c r="B557" s="158"/>
      <c r="C557" s="195" t="s">
        <v>825</v>
      </c>
      <c r="D557" s="189"/>
      <c r="E557" s="190">
        <v>22.75948</v>
      </c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252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ht="22.5" outlineLevel="1" x14ac:dyDescent="0.2">
      <c r="A558" s="167">
        <v>129</v>
      </c>
      <c r="B558" s="168" t="s">
        <v>826</v>
      </c>
      <c r="C558" s="185" t="s">
        <v>827</v>
      </c>
      <c r="D558" s="169" t="s">
        <v>265</v>
      </c>
      <c r="E558" s="170">
        <v>82.034000000000006</v>
      </c>
      <c r="F558" s="171"/>
      <c r="G558" s="172">
        <f>ROUND(E558*F558,2)</f>
        <v>0</v>
      </c>
      <c r="H558" s="171"/>
      <c r="I558" s="172">
        <f>ROUND(E558*H558,2)</f>
        <v>0</v>
      </c>
      <c r="J558" s="171"/>
      <c r="K558" s="172">
        <f>ROUND(E558*J558,2)</f>
        <v>0</v>
      </c>
      <c r="L558" s="172">
        <v>21</v>
      </c>
      <c r="M558" s="172">
        <f>G558*(1+L558/100)</f>
        <v>0</v>
      </c>
      <c r="N558" s="172">
        <v>1.0000000000000001E-5</v>
      </c>
      <c r="O558" s="172">
        <f>ROUND(E558*N558,2)</f>
        <v>0</v>
      </c>
      <c r="P558" s="172">
        <v>0</v>
      </c>
      <c r="Q558" s="172">
        <f>ROUND(E558*P558,2)</f>
        <v>0</v>
      </c>
      <c r="R558" s="172" t="s">
        <v>787</v>
      </c>
      <c r="S558" s="172" t="s">
        <v>213</v>
      </c>
      <c r="T558" s="173" t="s">
        <v>213</v>
      </c>
      <c r="U558" s="159">
        <v>7.0000000000000007E-2</v>
      </c>
      <c r="V558" s="159">
        <f>ROUND(E558*U558,2)</f>
        <v>5.74</v>
      </c>
      <c r="W558" s="159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248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57"/>
      <c r="B559" s="158"/>
      <c r="C559" s="195" t="s">
        <v>815</v>
      </c>
      <c r="D559" s="189"/>
      <c r="E559" s="190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252</v>
      </c>
      <c r="AH559" s="150">
        <v>0</v>
      </c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58"/>
      <c r="C560" s="195" t="s">
        <v>816</v>
      </c>
      <c r="D560" s="189"/>
      <c r="E560" s="190">
        <v>49.01</v>
      </c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252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7"/>
      <c r="B561" s="158"/>
      <c r="C561" s="195" t="s">
        <v>817</v>
      </c>
      <c r="D561" s="189"/>
      <c r="E561" s="190">
        <v>33.024000000000001</v>
      </c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252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67">
        <v>130</v>
      </c>
      <c r="B562" s="168" t="s">
        <v>828</v>
      </c>
      <c r="C562" s="185" t="s">
        <v>829</v>
      </c>
      <c r="D562" s="169" t="s">
        <v>437</v>
      </c>
      <c r="E562" s="170">
        <v>50.377800000000001</v>
      </c>
      <c r="F562" s="171"/>
      <c r="G562" s="172">
        <f>ROUND(E562*F562,2)</f>
        <v>0</v>
      </c>
      <c r="H562" s="171"/>
      <c r="I562" s="172">
        <f>ROUND(E562*H562,2)</f>
        <v>0</v>
      </c>
      <c r="J562" s="171"/>
      <c r="K562" s="172">
        <f>ROUND(E562*J562,2)</f>
        <v>0</v>
      </c>
      <c r="L562" s="172">
        <v>21</v>
      </c>
      <c r="M562" s="172">
        <f>G562*(1+L562/100)</f>
        <v>0</v>
      </c>
      <c r="N562" s="172">
        <v>0</v>
      </c>
      <c r="O562" s="172">
        <f>ROUND(E562*N562,2)</f>
        <v>0</v>
      </c>
      <c r="P562" s="172">
        <v>0</v>
      </c>
      <c r="Q562" s="172">
        <f>ROUND(E562*P562,2)</f>
        <v>0</v>
      </c>
      <c r="R562" s="172" t="s">
        <v>330</v>
      </c>
      <c r="S562" s="172" t="s">
        <v>213</v>
      </c>
      <c r="T562" s="173" t="s">
        <v>213</v>
      </c>
      <c r="U562" s="159">
        <v>0</v>
      </c>
      <c r="V562" s="159">
        <f>ROUND(E562*U562,2)</f>
        <v>0</v>
      </c>
      <c r="W562" s="159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331</v>
      </c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57"/>
      <c r="B563" s="158"/>
      <c r="C563" s="195" t="s">
        <v>830</v>
      </c>
      <c r="D563" s="189"/>
      <c r="E563" s="190">
        <v>50.377800000000001</v>
      </c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252</v>
      </c>
      <c r="AH563" s="150">
        <v>0</v>
      </c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7"/>
      <c r="B564" s="158"/>
      <c r="C564" s="196" t="s">
        <v>468</v>
      </c>
      <c r="D564" s="191"/>
      <c r="E564" s="192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252</v>
      </c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7"/>
      <c r="B565" s="158"/>
      <c r="C565" s="197" t="s">
        <v>831</v>
      </c>
      <c r="D565" s="191"/>
      <c r="E565" s="192">
        <v>26.25</v>
      </c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252</v>
      </c>
      <c r="AH565" s="150">
        <v>2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7"/>
      <c r="B566" s="158"/>
      <c r="C566" s="197" t="s">
        <v>832</v>
      </c>
      <c r="D566" s="191"/>
      <c r="E566" s="192">
        <v>23.14</v>
      </c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252</v>
      </c>
      <c r="AH566" s="150">
        <v>2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196" t="s">
        <v>473</v>
      </c>
      <c r="D567" s="191"/>
      <c r="E567" s="192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252</v>
      </c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ht="22.5" outlineLevel="1" x14ac:dyDescent="0.2">
      <c r="A568" s="167">
        <v>131</v>
      </c>
      <c r="B568" s="168" t="s">
        <v>833</v>
      </c>
      <c r="C568" s="185" t="s">
        <v>834</v>
      </c>
      <c r="D568" s="169" t="s">
        <v>246</v>
      </c>
      <c r="E568" s="170">
        <v>4.1837299999999997</v>
      </c>
      <c r="F568" s="171"/>
      <c r="G568" s="172">
        <f>ROUND(E568*F568,2)</f>
        <v>0</v>
      </c>
      <c r="H568" s="171"/>
      <c r="I568" s="172">
        <f>ROUND(E568*H568,2)</f>
        <v>0</v>
      </c>
      <c r="J568" s="171"/>
      <c r="K568" s="172">
        <f>ROUND(E568*J568,2)</f>
        <v>0</v>
      </c>
      <c r="L568" s="172">
        <v>21</v>
      </c>
      <c r="M568" s="172">
        <f>G568*(1+L568/100)</f>
        <v>0</v>
      </c>
      <c r="N568" s="172">
        <v>2.5000000000000001E-2</v>
      </c>
      <c r="O568" s="172">
        <f>ROUND(E568*N568,2)</f>
        <v>0.1</v>
      </c>
      <c r="P568" s="172">
        <v>0</v>
      </c>
      <c r="Q568" s="172">
        <f>ROUND(E568*P568,2)</f>
        <v>0</v>
      </c>
      <c r="R568" s="172" t="s">
        <v>330</v>
      </c>
      <c r="S568" s="172" t="s">
        <v>213</v>
      </c>
      <c r="T568" s="173" t="s">
        <v>213</v>
      </c>
      <c r="U568" s="159">
        <v>0</v>
      </c>
      <c r="V568" s="159">
        <f>ROUND(E568*U568,2)</f>
        <v>0</v>
      </c>
      <c r="W568" s="159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331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58"/>
      <c r="C569" s="195" t="s">
        <v>835</v>
      </c>
      <c r="D569" s="189"/>
      <c r="E569" s="190">
        <v>4.1837299999999997</v>
      </c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252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58"/>
      <c r="C570" s="196" t="s">
        <v>468</v>
      </c>
      <c r="D570" s="191"/>
      <c r="E570" s="192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252</v>
      </c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57"/>
      <c r="B571" s="158"/>
      <c r="C571" s="197" t="s">
        <v>836</v>
      </c>
      <c r="D571" s="191"/>
      <c r="E571" s="192">
        <v>49.01</v>
      </c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252</v>
      </c>
      <c r="AH571" s="150">
        <v>2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7"/>
      <c r="B572" s="158"/>
      <c r="C572" s="197" t="s">
        <v>837</v>
      </c>
      <c r="D572" s="191"/>
      <c r="E572" s="192">
        <v>33.024000000000001</v>
      </c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252</v>
      </c>
      <c r="AH572" s="150">
        <v>2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158"/>
      <c r="C573" s="196" t="s">
        <v>473</v>
      </c>
      <c r="D573" s="191"/>
      <c r="E573" s="192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252</v>
      </c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ht="22.5" outlineLevel="1" x14ac:dyDescent="0.2">
      <c r="A574" s="167">
        <v>132</v>
      </c>
      <c r="B574" s="168" t="s">
        <v>838</v>
      </c>
      <c r="C574" s="185" t="s">
        <v>839</v>
      </c>
      <c r="D574" s="169" t="s">
        <v>265</v>
      </c>
      <c r="E574" s="170">
        <v>23.214659999999999</v>
      </c>
      <c r="F574" s="171"/>
      <c r="G574" s="172">
        <f>ROUND(E574*F574,2)</f>
        <v>0</v>
      </c>
      <c r="H574" s="171"/>
      <c r="I574" s="172">
        <f>ROUND(E574*H574,2)</f>
        <v>0</v>
      </c>
      <c r="J574" s="171"/>
      <c r="K574" s="172">
        <f>ROUND(E574*J574,2)</f>
        <v>0</v>
      </c>
      <c r="L574" s="172">
        <v>21</v>
      </c>
      <c r="M574" s="172">
        <f>G574*(1+L574/100)</f>
        <v>0</v>
      </c>
      <c r="N574" s="172">
        <v>1.5E-3</v>
      </c>
      <c r="O574" s="172">
        <f>ROUND(E574*N574,2)</f>
        <v>0.03</v>
      </c>
      <c r="P574" s="172">
        <v>0</v>
      </c>
      <c r="Q574" s="172">
        <f>ROUND(E574*P574,2)</f>
        <v>0</v>
      </c>
      <c r="R574" s="172" t="s">
        <v>330</v>
      </c>
      <c r="S574" s="172" t="s">
        <v>213</v>
      </c>
      <c r="T574" s="173" t="s">
        <v>213</v>
      </c>
      <c r="U574" s="159">
        <v>0</v>
      </c>
      <c r="V574" s="159">
        <f>ROUND(E574*U574,2)</f>
        <v>0</v>
      </c>
      <c r="W574" s="159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331</v>
      </c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7"/>
      <c r="B575" s="158"/>
      <c r="C575" s="195" t="s">
        <v>840</v>
      </c>
      <c r="D575" s="189"/>
      <c r="E575" s="190">
        <v>23.214659999999999</v>
      </c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252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ht="22.5" outlineLevel="1" x14ac:dyDescent="0.2">
      <c r="A576" s="167">
        <v>133</v>
      </c>
      <c r="B576" s="168" t="s">
        <v>841</v>
      </c>
      <c r="C576" s="185" t="s">
        <v>842</v>
      </c>
      <c r="D576" s="169" t="s">
        <v>265</v>
      </c>
      <c r="E576" s="170">
        <v>226.56594999999999</v>
      </c>
      <c r="F576" s="171"/>
      <c r="G576" s="172">
        <f>ROUND(E576*F576,2)</f>
        <v>0</v>
      </c>
      <c r="H576" s="171"/>
      <c r="I576" s="172">
        <f>ROUND(E576*H576,2)</f>
        <v>0</v>
      </c>
      <c r="J576" s="171"/>
      <c r="K576" s="172">
        <f>ROUND(E576*J576,2)</f>
        <v>0</v>
      </c>
      <c r="L576" s="172">
        <v>21</v>
      </c>
      <c r="M576" s="172">
        <f>G576*(1+L576/100)</f>
        <v>0</v>
      </c>
      <c r="N576" s="172">
        <v>5.0000000000000001E-3</v>
      </c>
      <c r="O576" s="172">
        <f>ROUND(E576*N576,2)</f>
        <v>1.1299999999999999</v>
      </c>
      <c r="P576" s="172">
        <v>0</v>
      </c>
      <c r="Q576" s="172">
        <f>ROUND(E576*P576,2)</f>
        <v>0</v>
      </c>
      <c r="R576" s="172" t="s">
        <v>330</v>
      </c>
      <c r="S576" s="172" t="s">
        <v>213</v>
      </c>
      <c r="T576" s="173" t="s">
        <v>213</v>
      </c>
      <c r="U576" s="159">
        <v>0</v>
      </c>
      <c r="V576" s="159">
        <f>ROUND(E576*U576,2)</f>
        <v>0</v>
      </c>
      <c r="W576" s="159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331</v>
      </c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7"/>
      <c r="B577" s="158"/>
      <c r="C577" s="195" t="s">
        <v>843</v>
      </c>
      <c r="D577" s="189"/>
      <c r="E577" s="190">
        <v>226.56594999999999</v>
      </c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252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7"/>
      <c r="B578" s="158"/>
      <c r="C578" s="196" t="s">
        <v>468</v>
      </c>
      <c r="D578" s="191"/>
      <c r="E578" s="192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252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57"/>
      <c r="B579" s="158"/>
      <c r="C579" s="197" t="s">
        <v>789</v>
      </c>
      <c r="D579" s="191"/>
      <c r="E579" s="192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 t="s">
        <v>252</v>
      </c>
      <c r="AH579" s="150">
        <v>2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58"/>
      <c r="C580" s="197" t="s">
        <v>790</v>
      </c>
      <c r="D580" s="191"/>
      <c r="E580" s="192">
        <v>3.5350000000000001</v>
      </c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252</v>
      </c>
      <c r="AH580" s="150">
        <v>2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58"/>
      <c r="C581" s="197" t="s">
        <v>791</v>
      </c>
      <c r="D581" s="191"/>
      <c r="E581" s="192">
        <v>9.0280000000000005</v>
      </c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252</v>
      </c>
      <c r="AH581" s="150">
        <v>2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197" t="s">
        <v>792</v>
      </c>
      <c r="D582" s="191"/>
      <c r="E582" s="192">
        <v>33.776179999999997</v>
      </c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252</v>
      </c>
      <c r="AH582" s="150">
        <v>2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7"/>
      <c r="B583" s="158"/>
      <c r="C583" s="197" t="s">
        <v>793</v>
      </c>
      <c r="D583" s="191"/>
      <c r="E583" s="192">
        <v>31.472950000000001</v>
      </c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252</v>
      </c>
      <c r="AH583" s="150">
        <v>2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7"/>
      <c r="B584" s="158"/>
      <c r="C584" s="197" t="s">
        <v>794</v>
      </c>
      <c r="D584" s="191"/>
      <c r="E584" s="192">
        <v>38.142499999999998</v>
      </c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252</v>
      </c>
      <c r="AH584" s="150">
        <v>2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158"/>
      <c r="C585" s="197" t="s">
        <v>795</v>
      </c>
      <c r="D585" s="191"/>
      <c r="E585" s="192">
        <v>6.8250000000000002</v>
      </c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252</v>
      </c>
      <c r="AH585" s="150">
        <v>2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7"/>
      <c r="B586" s="158"/>
      <c r="C586" s="197" t="s">
        <v>796</v>
      </c>
      <c r="D586" s="191"/>
      <c r="E586" s="192">
        <v>24.79785</v>
      </c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252</v>
      </c>
      <c r="AH586" s="150">
        <v>2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158"/>
      <c r="C587" s="197" t="s">
        <v>797</v>
      </c>
      <c r="D587" s="191"/>
      <c r="E587" s="192">
        <v>21.646000000000001</v>
      </c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252</v>
      </c>
      <c r="AH587" s="150">
        <v>2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57"/>
      <c r="B588" s="158"/>
      <c r="C588" s="197" t="s">
        <v>798</v>
      </c>
      <c r="D588" s="191"/>
      <c r="E588" s="192">
        <v>24.51</v>
      </c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252</v>
      </c>
      <c r="AH588" s="150">
        <v>2</v>
      </c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 x14ac:dyDescent="0.2">
      <c r="A589" s="157"/>
      <c r="B589" s="158"/>
      <c r="C589" s="197" t="s">
        <v>799</v>
      </c>
      <c r="D589" s="191"/>
      <c r="E589" s="192">
        <v>28.39</v>
      </c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 t="s">
        <v>252</v>
      </c>
      <c r="AH589" s="150">
        <v>2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57"/>
      <c r="B590" s="158"/>
      <c r="C590" s="196" t="s">
        <v>473</v>
      </c>
      <c r="D590" s="191"/>
      <c r="E590" s="192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252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ht="22.5" outlineLevel="1" x14ac:dyDescent="0.2">
      <c r="A591" s="167">
        <v>134</v>
      </c>
      <c r="B591" s="168" t="s">
        <v>844</v>
      </c>
      <c r="C591" s="185" t="s">
        <v>845</v>
      </c>
      <c r="D591" s="169" t="s">
        <v>265</v>
      </c>
      <c r="E591" s="170">
        <v>257.32754</v>
      </c>
      <c r="F591" s="171"/>
      <c r="G591" s="172">
        <f>ROUND(E591*F591,2)</f>
        <v>0</v>
      </c>
      <c r="H591" s="171"/>
      <c r="I591" s="172">
        <f>ROUND(E591*H591,2)</f>
        <v>0</v>
      </c>
      <c r="J591" s="171"/>
      <c r="K591" s="172">
        <f>ROUND(E591*J591,2)</f>
        <v>0</v>
      </c>
      <c r="L591" s="172">
        <v>21</v>
      </c>
      <c r="M591" s="172">
        <f>G591*(1+L591/100)</f>
        <v>0</v>
      </c>
      <c r="N591" s="172">
        <v>8.0000000000000002E-3</v>
      </c>
      <c r="O591" s="172">
        <f>ROUND(E591*N591,2)</f>
        <v>2.06</v>
      </c>
      <c r="P591" s="172">
        <v>0</v>
      </c>
      <c r="Q591" s="172">
        <f>ROUND(E591*P591,2)</f>
        <v>0</v>
      </c>
      <c r="R591" s="172" t="s">
        <v>330</v>
      </c>
      <c r="S591" s="172" t="s">
        <v>213</v>
      </c>
      <c r="T591" s="173" t="s">
        <v>213</v>
      </c>
      <c r="U591" s="159">
        <v>0</v>
      </c>
      <c r="V591" s="159">
        <f>ROUND(E591*U591,2)</f>
        <v>0</v>
      </c>
      <c r="W591" s="159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331</v>
      </c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57"/>
      <c r="B592" s="158"/>
      <c r="C592" s="195" t="s">
        <v>846</v>
      </c>
      <c r="D592" s="189"/>
      <c r="E592" s="190">
        <v>257.32754</v>
      </c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252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67">
        <v>135</v>
      </c>
      <c r="B593" s="168" t="s">
        <v>847</v>
      </c>
      <c r="C593" s="185" t="s">
        <v>848</v>
      </c>
      <c r="D593" s="169" t="s">
        <v>316</v>
      </c>
      <c r="E593" s="170">
        <v>3.5668700000000002</v>
      </c>
      <c r="F593" s="171"/>
      <c r="G593" s="172">
        <f>ROUND(E593*F593,2)</f>
        <v>0</v>
      </c>
      <c r="H593" s="171"/>
      <c r="I593" s="172">
        <f>ROUND(E593*H593,2)</f>
        <v>0</v>
      </c>
      <c r="J593" s="171"/>
      <c r="K593" s="172">
        <f>ROUND(E593*J593,2)</f>
        <v>0</v>
      </c>
      <c r="L593" s="172">
        <v>21</v>
      </c>
      <c r="M593" s="172">
        <f>G593*(1+L593/100)</f>
        <v>0</v>
      </c>
      <c r="N593" s="172">
        <v>0</v>
      </c>
      <c r="O593" s="172">
        <f>ROUND(E593*N593,2)</f>
        <v>0</v>
      </c>
      <c r="P593" s="172">
        <v>0</v>
      </c>
      <c r="Q593" s="172">
        <f>ROUND(E593*P593,2)</f>
        <v>0</v>
      </c>
      <c r="R593" s="172" t="s">
        <v>787</v>
      </c>
      <c r="S593" s="172" t="s">
        <v>213</v>
      </c>
      <c r="T593" s="173" t="s">
        <v>213</v>
      </c>
      <c r="U593" s="159">
        <v>1.831</v>
      </c>
      <c r="V593" s="159">
        <f>ROUND(E593*U593,2)</f>
        <v>6.53</v>
      </c>
      <c r="W593" s="159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748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257" t="s">
        <v>849</v>
      </c>
      <c r="D594" s="258"/>
      <c r="E594" s="258"/>
      <c r="F594" s="258"/>
      <c r="G594" s="258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250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x14ac:dyDescent="0.2">
      <c r="A595" s="161" t="s">
        <v>208</v>
      </c>
      <c r="B595" s="162" t="s">
        <v>131</v>
      </c>
      <c r="C595" s="183" t="s">
        <v>132</v>
      </c>
      <c r="D595" s="163"/>
      <c r="E595" s="164"/>
      <c r="F595" s="165"/>
      <c r="G595" s="165">
        <f>SUMIF(AG596:AG597,"&lt;&gt;NOR",G596:G597)</f>
        <v>0</v>
      </c>
      <c r="H595" s="165"/>
      <c r="I595" s="165">
        <f>SUM(I596:I597)</f>
        <v>0</v>
      </c>
      <c r="J595" s="165"/>
      <c r="K595" s="165">
        <f>SUM(K596:K597)</f>
        <v>0</v>
      </c>
      <c r="L595" s="165"/>
      <c r="M595" s="165">
        <f>SUM(M596:M597)</f>
        <v>0</v>
      </c>
      <c r="N595" s="165"/>
      <c r="O595" s="165">
        <f>SUM(O596:O597)</f>
        <v>0</v>
      </c>
      <c r="P595" s="165"/>
      <c r="Q595" s="165">
        <f>SUM(Q596:Q597)</f>
        <v>0</v>
      </c>
      <c r="R595" s="165"/>
      <c r="S595" s="165"/>
      <c r="T595" s="166"/>
      <c r="U595" s="160"/>
      <c r="V595" s="160">
        <f>SUM(V596:V597)</f>
        <v>0</v>
      </c>
      <c r="W595" s="160"/>
      <c r="AG595" t="s">
        <v>209</v>
      </c>
    </row>
    <row r="596" spans="1:60" outlineLevel="1" x14ac:dyDescent="0.2">
      <c r="A596" s="174">
        <v>136</v>
      </c>
      <c r="B596" s="175" t="s">
        <v>850</v>
      </c>
      <c r="C596" s="184" t="s">
        <v>851</v>
      </c>
      <c r="D596" s="176" t="s">
        <v>852</v>
      </c>
      <c r="E596" s="177">
        <v>1</v>
      </c>
      <c r="F596" s="178"/>
      <c r="G596" s="179">
        <f>ROUND(E596*F596,2)</f>
        <v>0</v>
      </c>
      <c r="H596" s="178"/>
      <c r="I596" s="179">
        <f>ROUND(E596*H596,2)</f>
        <v>0</v>
      </c>
      <c r="J596" s="178"/>
      <c r="K596" s="179">
        <f>ROUND(E596*J596,2)</f>
        <v>0</v>
      </c>
      <c r="L596" s="179">
        <v>21</v>
      </c>
      <c r="M596" s="179">
        <f>G596*(1+L596/100)</f>
        <v>0</v>
      </c>
      <c r="N596" s="179">
        <v>0</v>
      </c>
      <c r="O596" s="179">
        <f>ROUND(E596*N596,2)</f>
        <v>0</v>
      </c>
      <c r="P596" s="179">
        <v>0</v>
      </c>
      <c r="Q596" s="179">
        <f>ROUND(E596*P596,2)</f>
        <v>0</v>
      </c>
      <c r="R596" s="179"/>
      <c r="S596" s="179" t="s">
        <v>365</v>
      </c>
      <c r="T596" s="180" t="s">
        <v>214</v>
      </c>
      <c r="U596" s="159">
        <v>0</v>
      </c>
      <c r="V596" s="159">
        <f>ROUND(E596*U596,2)</f>
        <v>0</v>
      </c>
      <c r="W596" s="159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248</v>
      </c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ht="22.5" outlineLevel="1" x14ac:dyDescent="0.2">
      <c r="A597" s="174">
        <v>137</v>
      </c>
      <c r="B597" s="175" t="s">
        <v>853</v>
      </c>
      <c r="C597" s="184" t="s">
        <v>854</v>
      </c>
      <c r="D597" s="176" t="s">
        <v>437</v>
      </c>
      <c r="E597" s="177">
        <v>50</v>
      </c>
      <c r="F597" s="178"/>
      <c r="G597" s="179">
        <f>ROUND(E597*F597,2)</f>
        <v>0</v>
      </c>
      <c r="H597" s="178"/>
      <c r="I597" s="179">
        <f>ROUND(E597*H597,2)</f>
        <v>0</v>
      </c>
      <c r="J597" s="178"/>
      <c r="K597" s="179">
        <f>ROUND(E597*J597,2)</f>
        <v>0</v>
      </c>
      <c r="L597" s="179">
        <v>21</v>
      </c>
      <c r="M597" s="179">
        <f>G597*(1+L597/100)</f>
        <v>0</v>
      </c>
      <c r="N597" s="179">
        <v>0</v>
      </c>
      <c r="O597" s="179">
        <f>ROUND(E597*N597,2)</f>
        <v>0</v>
      </c>
      <c r="P597" s="179">
        <v>0</v>
      </c>
      <c r="Q597" s="179">
        <f>ROUND(E597*P597,2)</f>
        <v>0</v>
      </c>
      <c r="R597" s="179"/>
      <c r="S597" s="179" t="s">
        <v>365</v>
      </c>
      <c r="T597" s="180" t="s">
        <v>214</v>
      </c>
      <c r="U597" s="159">
        <v>0</v>
      </c>
      <c r="V597" s="159">
        <f>ROUND(E597*U597,2)</f>
        <v>0</v>
      </c>
      <c r="W597" s="159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248</v>
      </c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x14ac:dyDescent="0.2">
      <c r="A598" s="161" t="s">
        <v>208</v>
      </c>
      <c r="B598" s="162" t="s">
        <v>133</v>
      </c>
      <c r="C598" s="183" t="s">
        <v>134</v>
      </c>
      <c r="D598" s="163"/>
      <c r="E598" s="164"/>
      <c r="F598" s="165"/>
      <c r="G598" s="165">
        <f>SUMIF(AG599:AG599,"&lt;&gt;NOR",G599:G599)</f>
        <v>0</v>
      </c>
      <c r="H598" s="165"/>
      <c r="I598" s="165">
        <f>SUM(I599:I599)</f>
        <v>0</v>
      </c>
      <c r="J598" s="165"/>
      <c r="K598" s="165">
        <f>SUM(K599:K599)</f>
        <v>0</v>
      </c>
      <c r="L598" s="165"/>
      <c r="M598" s="165">
        <f>SUM(M599:M599)</f>
        <v>0</v>
      </c>
      <c r="N598" s="165"/>
      <c r="O598" s="165">
        <f>SUM(O599:O599)</f>
        <v>0</v>
      </c>
      <c r="P598" s="165"/>
      <c r="Q598" s="165">
        <f>SUM(Q599:Q599)</f>
        <v>0</v>
      </c>
      <c r="R598" s="165"/>
      <c r="S598" s="165"/>
      <c r="T598" s="166"/>
      <c r="U598" s="160"/>
      <c r="V598" s="160">
        <f>SUM(V599:V599)</f>
        <v>0</v>
      </c>
      <c r="W598" s="160"/>
      <c r="AG598" t="s">
        <v>209</v>
      </c>
    </row>
    <row r="599" spans="1:60" outlineLevel="1" x14ac:dyDescent="0.2">
      <c r="A599" s="174">
        <v>138</v>
      </c>
      <c r="B599" s="175" t="s">
        <v>855</v>
      </c>
      <c r="C599" s="184" t="s">
        <v>856</v>
      </c>
      <c r="D599" s="176" t="s">
        <v>300</v>
      </c>
      <c r="E599" s="177">
        <v>1</v>
      </c>
      <c r="F599" s="178"/>
      <c r="G599" s="179">
        <f>ROUND(E599*F599,2)</f>
        <v>0</v>
      </c>
      <c r="H599" s="178"/>
      <c r="I599" s="179">
        <f>ROUND(E599*H599,2)</f>
        <v>0</v>
      </c>
      <c r="J599" s="178"/>
      <c r="K599" s="179">
        <f>ROUND(E599*J599,2)</f>
        <v>0</v>
      </c>
      <c r="L599" s="179">
        <v>21</v>
      </c>
      <c r="M599" s="179">
        <f>G599*(1+L599/100)</f>
        <v>0</v>
      </c>
      <c r="N599" s="179">
        <v>0</v>
      </c>
      <c r="O599" s="179">
        <f>ROUND(E599*N599,2)</f>
        <v>0</v>
      </c>
      <c r="P599" s="179">
        <v>0</v>
      </c>
      <c r="Q599" s="179">
        <f>ROUND(E599*P599,2)</f>
        <v>0</v>
      </c>
      <c r="R599" s="179"/>
      <c r="S599" s="179" t="s">
        <v>365</v>
      </c>
      <c r="T599" s="180" t="s">
        <v>214</v>
      </c>
      <c r="U599" s="159">
        <v>0</v>
      </c>
      <c r="V599" s="159">
        <f>ROUND(E599*U599,2)</f>
        <v>0</v>
      </c>
      <c r="W599" s="159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248</v>
      </c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x14ac:dyDescent="0.2">
      <c r="A600" s="161" t="s">
        <v>208</v>
      </c>
      <c r="B600" s="162" t="s">
        <v>135</v>
      </c>
      <c r="C600" s="183" t="s">
        <v>136</v>
      </c>
      <c r="D600" s="163"/>
      <c r="E600" s="164"/>
      <c r="F600" s="165"/>
      <c r="G600" s="165">
        <f>SUMIF(AG601:AG601,"&lt;&gt;NOR",G601:G601)</f>
        <v>0</v>
      </c>
      <c r="H600" s="165"/>
      <c r="I600" s="165">
        <f>SUM(I601:I601)</f>
        <v>0</v>
      </c>
      <c r="J600" s="165"/>
      <c r="K600" s="165">
        <f>SUM(K601:K601)</f>
        <v>0</v>
      </c>
      <c r="L600" s="165"/>
      <c r="M600" s="165">
        <f>SUM(M601:M601)</f>
        <v>0</v>
      </c>
      <c r="N600" s="165"/>
      <c r="O600" s="165">
        <f>SUM(O601:O601)</f>
        <v>0</v>
      </c>
      <c r="P600" s="165"/>
      <c r="Q600" s="165">
        <f>SUM(Q601:Q601)</f>
        <v>0</v>
      </c>
      <c r="R600" s="165"/>
      <c r="S600" s="165"/>
      <c r="T600" s="166"/>
      <c r="U600" s="160"/>
      <c r="V600" s="160">
        <f>SUM(V601:V601)</f>
        <v>0</v>
      </c>
      <c r="W600" s="160"/>
      <c r="AG600" t="s">
        <v>209</v>
      </c>
    </row>
    <row r="601" spans="1:60" outlineLevel="1" x14ac:dyDescent="0.2">
      <c r="A601" s="174">
        <v>139</v>
      </c>
      <c r="B601" s="175" t="s">
        <v>857</v>
      </c>
      <c r="C601" s="184" t="s">
        <v>858</v>
      </c>
      <c r="D601" s="176" t="s">
        <v>300</v>
      </c>
      <c r="E601" s="177">
        <v>1</v>
      </c>
      <c r="F601" s="178"/>
      <c r="G601" s="179">
        <f>ROUND(E601*F601,2)</f>
        <v>0</v>
      </c>
      <c r="H601" s="178"/>
      <c r="I601" s="179">
        <f>ROUND(E601*H601,2)</f>
        <v>0</v>
      </c>
      <c r="J601" s="178"/>
      <c r="K601" s="179">
        <f>ROUND(E601*J601,2)</f>
        <v>0</v>
      </c>
      <c r="L601" s="179">
        <v>21</v>
      </c>
      <c r="M601" s="179">
        <f>G601*(1+L601/100)</f>
        <v>0</v>
      </c>
      <c r="N601" s="179">
        <v>0</v>
      </c>
      <c r="O601" s="179">
        <f>ROUND(E601*N601,2)</f>
        <v>0</v>
      </c>
      <c r="P601" s="179">
        <v>0</v>
      </c>
      <c r="Q601" s="179">
        <f>ROUND(E601*P601,2)</f>
        <v>0</v>
      </c>
      <c r="R601" s="179"/>
      <c r="S601" s="179" t="s">
        <v>365</v>
      </c>
      <c r="T601" s="180" t="s">
        <v>214</v>
      </c>
      <c r="U601" s="159">
        <v>0</v>
      </c>
      <c r="V601" s="159">
        <f>ROUND(E601*U601,2)</f>
        <v>0</v>
      </c>
      <c r="W601" s="159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248</v>
      </c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x14ac:dyDescent="0.2">
      <c r="A602" s="161" t="s">
        <v>208</v>
      </c>
      <c r="B602" s="162" t="s">
        <v>137</v>
      </c>
      <c r="C602" s="183" t="s">
        <v>138</v>
      </c>
      <c r="D602" s="163"/>
      <c r="E602" s="164"/>
      <c r="F602" s="165"/>
      <c r="G602" s="165">
        <f>SUMIF(AG603:AG614,"&lt;&gt;NOR",G603:G614)</f>
        <v>0</v>
      </c>
      <c r="H602" s="165"/>
      <c r="I602" s="165">
        <f>SUM(I603:I614)</f>
        <v>0</v>
      </c>
      <c r="J602" s="165"/>
      <c r="K602" s="165">
        <f>SUM(K603:K614)</f>
        <v>0</v>
      </c>
      <c r="L602" s="165"/>
      <c r="M602" s="165">
        <f>SUM(M603:M614)</f>
        <v>0</v>
      </c>
      <c r="N602" s="165"/>
      <c r="O602" s="165">
        <f>SUM(O603:O614)</f>
        <v>0.43</v>
      </c>
      <c r="P602" s="165"/>
      <c r="Q602" s="165">
        <f>SUM(Q603:Q614)</f>
        <v>0</v>
      </c>
      <c r="R602" s="165"/>
      <c r="S602" s="165"/>
      <c r="T602" s="166"/>
      <c r="U602" s="160"/>
      <c r="V602" s="160">
        <f>SUM(V603:V614)</f>
        <v>58.34</v>
      </c>
      <c r="W602" s="160"/>
      <c r="AG602" t="s">
        <v>209</v>
      </c>
    </row>
    <row r="603" spans="1:60" ht="22.5" outlineLevel="1" x14ac:dyDescent="0.2">
      <c r="A603" s="174">
        <v>140</v>
      </c>
      <c r="B603" s="175" t="s">
        <v>859</v>
      </c>
      <c r="C603" s="184" t="s">
        <v>860</v>
      </c>
      <c r="D603" s="176" t="s">
        <v>861</v>
      </c>
      <c r="E603" s="177">
        <v>2</v>
      </c>
      <c r="F603" s="178"/>
      <c r="G603" s="179">
        <f>ROUND(E603*F603,2)</f>
        <v>0</v>
      </c>
      <c r="H603" s="178"/>
      <c r="I603" s="179">
        <f>ROUND(E603*H603,2)</f>
        <v>0</v>
      </c>
      <c r="J603" s="178"/>
      <c r="K603" s="179">
        <f>ROUND(E603*J603,2)</f>
        <v>0</v>
      </c>
      <c r="L603" s="179">
        <v>21</v>
      </c>
      <c r="M603" s="179">
        <f>G603*(1+L603/100)</f>
        <v>0</v>
      </c>
      <c r="N603" s="179">
        <v>2.4080000000000001E-2</v>
      </c>
      <c r="O603" s="179">
        <f>ROUND(E603*N603,2)</f>
        <v>0.05</v>
      </c>
      <c r="P603" s="179">
        <v>0</v>
      </c>
      <c r="Q603" s="179">
        <f>ROUND(E603*P603,2)</f>
        <v>0</v>
      </c>
      <c r="R603" s="179" t="s">
        <v>862</v>
      </c>
      <c r="S603" s="179" t="s">
        <v>213</v>
      </c>
      <c r="T603" s="180" t="s">
        <v>213</v>
      </c>
      <c r="U603" s="159">
        <v>0.95499999999999996</v>
      </c>
      <c r="V603" s="159">
        <f>ROUND(E603*U603,2)</f>
        <v>1.91</v>
      </c>
      <c r="W603" s="159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248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74">
        <v>141</v>
      </c>
      <c r="B604" s="175" t="s">
        <v>863</v>
      </c>
      <c r="C604" s="184" t="s">
        <v>864</v>
      </c>
      <c r="D604" s="176" t="s">
        <v>861</v>
      </c>
      <c r="E604" s="177">
        <v>1</v>
      </c>
      <c r="F604" s="178"/>
      <c r="G604" s="179">
        <f>ROUND(E604*F604,2)</f>
        <v>0</v>
      </c>
      <c r="H604" s="178"/>
      <c r="I604" s="179">
        <f>ROUND(E604*H604,2)</f>
        <v>0</v>
      </c>
      <c r="J604" s="178"/>
      <c r="K604" s="179">
        <f>ROUND(E604*J604,2)</f>
        <v>0</v>
      </c>
      <c r="L604" s="179">
        <v>21</v>
      </c>
      <c r="M604" s="179">
        <f>G604*(1+L604/100)</f>
        <v>0</v>
      </c>
      <c r="N604" s="179">
        <v>1.444E-2</v>
      </c>
      <c r="O604" s="179">
        <f>ROUND(E604*N604,2)</f>
        <v>0.01</v>
      </c>
      <c r="P604" s="179">
        <v>0</v>
      </c>
      <c r="Q604" s="179">
        <f>ROUND(E604*P604,2)</f>
        <v>0</v>
      </c>
      <c r="R604" s="179" t="s">
        <v>862</v>
      </c>
      <c r="S604" s="179" t="s">
        <v>213</v>
      </c>
      <c r="T604" s="180" t="s">
        <v>213</v>
      </c>
      <c r="U604" s="159">
        <v>1.25</v>
      </c>
      <c r="V604" s="159">
        <f>ROUND(E604*U604,2)</f>
        <v>1.25</v>
      </c>
      <c r="W604" s="159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248</v>
      </c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67">
        <v>142</v>
      </c>
      <c r="B605" s="168" t="s">
        <v>865</v>
      </c>
      <c r="C605" s="185" t="s">
        <v>866</v>
      </c>
      <c r="D605" s="169" t="s">
        <v>300</v>
      </c>
      <c r="E605" s="170">
        <v>5</v>
      </c>
      <c r="F605" s="171"/>
      <c r="G605" s="172">
        <f>ROUND(E605*F605,2)</f>
        <v>0</v>
      </c>
      <c r="H605" s="171"/>
      <c r="I605" s="172">
        <f>ROUND(E605*H605,2)</f>
        <v>0</v>
      </c>
      <c r="J605" s="171"/>
      <c r="K605" s="172">
        <f>ROUND(E605*J605,2)</f>
        <v>0</v>
      </c>
      <c r="L605" s="172">
        <v>21</v>
      </c>
      <c r="M605" s="172">
        <f>G605*(1+L605/100)</f>
        <v>0</v>
      </c>
      <c r="N605" s="172">
        <v>1.8669999999999999E-2</v>
      </c>
      <c r="O605" s="172">
        <f>ROUND(E605*N605,2)</f>
        <v>0.09</v>
      </c>
      <c r="P605" s="172">
        <v>0</v>
      </c>
      <c r="Q605" s="172">
        <f>ROUND(E605*P605,2)</f>
        <v>0</v>
      </c>
      <c r="R605" s="172" t="s">
        <v>867</v>
      </c>
      <c r="S605" s="172" t="s">
        <v>213</v>
      </c>
      <c r="T605" s="173" t="s">
        <v>213</v>
      </c>
      <c r="U605" s="159">
        <v>2.92136</v>
      </c>
      <c r="V605" s="159">
        <f>ROUND(E605*U605,2)</f>
        <v>14.61</v>
      </c>
      <c r="W605" s="159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419</v>
      </c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ht="22.5" outlineLevel="1" x14ac:dyDescent="0.2">
      <c r="A606" s="157"/>
      <c r="B606" s="158"/>
      <c r="C606" s="246" t="s">
        <v>868</v>
      </c>
      <c r="D606" s="247"/>
      <c r="E606" s="247"/>
      <c r="F606" s="247"/>
      <c r="G606" s="247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218</v>
      </c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81" t="str">
        <f>C606</f>
        <v>0,5 m kanalizačního připojovacího potrubí, vyvedení a upevnění kanalizační a vodovodní výpustky, osazení umyvadla, sifonu a vodovodní baterie. S dodávkou materiálu.</v>
      </c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67">
        <v>143</v>
      </c>
      <c r="B607" s="168" t="s">
        <v>869</v>
      </c>
      <c r="C607" s="185" t="s">
        <v>870</v>
      </c>
      <c r="D607" s="169" t="s">
        <v>300</v>
      </c>
      <c r="E607" s="170">
        <v>1</v>
      </c>
      <c r="F607" s="171"/>
      <c r="G607" s="172">
        <f>ROUND(E607*F607,2)</f>
        <v>0</v>
      </c>
      <c r="H607" s="171"/>
      <c r="I607" s="172">
        <f>ROUND(E607*H607,2)</f>
        <v>0</v>
      </c>
      <c r="J607" s="171"/>
      <c r="K607" s="172">
        <f>ROUND(E607*J607,2)</f>
        <v>0</v>
      </c>
      <c r="L607" s="172">
        <v>21</v>
      </c>
      <c r="M607" s="172">
        <f>G607*(1+L607/100)</f>
        <v>0</v>
      </c>
      <c r="N607" s="172">
        <v>7.2100000000000003E-3</v>
      </c>
      <c r="O607" s="172">
        <f>ROUND(E607*N607,2)</f>
        <v>0.01</v>
      </c>
      <c r="P607" s="172">
        <v>0</v>
      </c>
      <c r="Q607" s="172">
        <f>ROUND(E607*P607,2)</f>
        <v>0</v>
      </c>
      <c r="R607" s="172" t="s">
        <v>867</v>
      </c>
      <c r="S607" s="172" t="s">
        <v>213</v>
      </c>
      <c r="T607" s="173" t="s">
        <v>213</v>
      </c>
      <c r="U607" s="159">
        <v>2.1563400000000001</v>
      </c>
      <c r="V607" s="159">
        <f>ROUND(E607*U607,2)</f>
        <v>2.16</v>
      </c>
      <c r="W607" s="159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419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ht="22.5" outlineLevel="1" x14ac:dyDescent="0.2">
      <c r="A608" s="157"/>
      <c r="B608" s="158"/>
      <c r="C608" s="246" t="s">
        <v>871</v>
      </c>
      <c r="D608" s="247"/>
      <c r="E608" s="247"/>
      <c r="F608" s="247"/>
      <c r="G608" s="247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218</v>
      </c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81" t="str">
        <f>C608</f>
        <v>0,5 m kanalizačního připojovacího potrubí, vyvedení a upevnění kanalizační a vodovodní výpustky, osazení dřezu, sifonu a vodovodní baterie. S dodávkou materiálu.</v>
      </c>
      <c r="BB608" s="150"/>
      <c r="BC608" s="150"/>
      <c r="BD608" s="150"/>
      <c r="BE608" s="150"/>
      <c r="BF608" s="150"/>
      <c r="BG608" s="150"/>
      <c r="BH608" s="150"/>
    </row>
    <row r="609" spans="1:60" ht="22.5" outlineLevel="1" x14ac:dyDescent="0.2">
      <c r="A609" s="167">
        <v>144</v>
      </c>
      <c r="B609" s="168" t="s">
        <v>872</v>
      </c>
      <c r="C609" s="185" t="s">
        <v>873</v>
      </c>
      <c r="D609" s="169" t="s">
        <v>300</v>
      </c>
      <c r="E609" s="170">
        <v>4</v>
      </c>
      <c r="F609" s="171"/>
      <c r="G609" s="172">
        <f>ROUND(E609*F609,2)</f>
        <v>0</v>
      </c>
      <c r="H609" s="171"/>
      <c r="I609" s="172">
        <f>ROUND(E609*H609,2)</f>
        <v>0</v>
      </c>
      <c r="J609" s="171"/>
      <c r="K609" s="172">
        <f>ROUND(E609*J609,2)</f>
        <v>0</v>
      </c>
      <c r="L609" s="172">
        <v>21</v>
      </c>
      <c r="M609" s="172">
        <f>G609*(1+L609/100)</f>
        <v>0</v>
      </c>
      <c r="N609" s="172">
        <v>3.8280000000000002E-2</v>
      </c>
      <c r="O609" s="172">
        <f>ROUND(E609*N609,2)</f>
        <v>0.15</v>
      </c>
      <c r="P609" s="172">
        <v>0</v>
      </c>
      <c r="Q609" s="172">
        <f>ROUND(E609*P609,2)</f>
        <v>0</v>
      </c>
      <c r="R609" s="172" t="s">
        <v>867</v>
      </c>
      <c r="S609" s="172" t="s">
        <v>213</v>
      </c>
      <c r="T609" s="173" t="s">
        <v>213</v>
      </c>
      <c r="U609" s="159">
        <v>6.9312100000000001</v>
      </c>
      <c r="V609" s="159">
        <f>ROUND(E609*U609,2)</f>
        <v>27.72</v>
      </c>
      <c r="W609" s="159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419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ht="22.5" outlineLevel="1" x14ac:dyDescent="0.2">
      <c r="A610" s="157"/>
      <c r="B610" s="158"/>
      <c r="C610" s="246" t="s">
        <v>874</v>
      </c>
      <c r="D610" s="247"/>
      <c r="E610" s="247"/>
      <c r="F610" s="247"/>
      <c r="G610" s="247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218</v>
      </c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81" t="str">
        <f>C610</f>
        <v>Osazení sprchového boxu, osazení sifonu, vyvedení a upevnění vodovodní a kanalizační výpustky, osazení sprchové baterie. S dodávkou materiálu.</v>
      </c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67">
        <v>145</v>
      </c>
      <c r="B611" s="168" t="s">
        <v>875</v>
      </c>
      <c r="C611" s="185" t="s">
        <v>876</v>
      </c>
      <c r="D611" s="169" t="s">
        <v>300</v>
      </c>
      <c r="E611" s="170">
        <v>4</v>
      </c>
      <c r="F611" s="171"/>
      <c r="G611" s="172">
        <f>ROUND(E611*F611,2)</f>
        <v>0</v>
      </c>
      <c r="H611" s="171"/>
      <c r="I611" s="172">
        <f>ROUND(E611*H611,2)</f>
        <v>0</v>
      </c>
      <c r="J611" s="171"/>
      <c r="K611" s="172">
        <f>ROUND(E611*J611,2)</f>
        <v>0</v>
      </c>
      <c r="L611" s="172">
        <v>21</v>
      </c>
      <c r="M611" s="172">
        <f>G611*(1+L611/100)</f>
        <v>0</v>
      </c>
      <c r="N611" s="172">
        <v>2.962E-2</v>
      </c>
      <c r="O611" s="172">
        <f>ROUND(E611*N611,2)</f>
        <v>0.12</v>
      </c>
      <c r="P611" s="172">
        <v>0</v>
      </c>
      <c r="Q611" s="172">
        <f>ROUND(E611*P611,2)</f>
        <v>0</v>
      </c>
      <c r="R611" s="172" t="s">
        <v>867</v>
      </c>
      <c r="S611" s="172" t="s">
        <v>213</v>
      </c>
      <c r="T611" s="173" t="s">
        <v>213</v>
      </c>
      <c r="U611" s="159">
        <v>2.6510899999999999</v>
      </c>
      <c r="V611" s="159">
        <f>ROUND(E611*U611,2)</f>
        <v>10.6</v>
      </c>
      <c r="W611" s="159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419</v>
      </c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7"/>
      <c r="B612" s="158"/>
      <c r="C612" s="246" t="s">
        <v>877</v>
      </c>
      <c r="D612" s="247"/>
      <c r="E612" s="247"/>
      <c r="F612" s="247"/>
      <c r="G612" s="247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218</v>
      </c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 x14ac:dyDescent="0.2">
      <c r="A613" s="167">
        <v>146</v>
      </c>
      <c r="B613" s="168" t="s">
        <v>878</v>
      </c>
      <c r="C613" s="185" t="s">
        <v>879</v>
      </c>
      <c r="D613" s="169" t="s">
        <v>316</v>
      </c>
      <c r="E613" s="170">
        <v>6.2600000000000003E-2</v>
      </c>
      <c r="F613" s="171"/>
      <c r="G613" s="172">
        <f>ROUND(E613*F613,2)</f>
        <v>0</v>
      </c>
      <c r="H613" s="171"/>
      <c r="I613" s="172">
        <f>ROUND(E613*H613,2)</f>
        <v>0</v>
      </c>
      <c r="J613" s="171"/>
      <c r="K613" s="172">
        <f>ROUND(E613*J613,2)</f>
        <v>0</v>
      </c>
      <c r="L613" s="172">
        <v>21</v>
      </c>
      <c r="M613" s="172">
        <f>G613*(1+L613/100)</f>
        <v>0</v>
      </c>
      <c r="N613" s="172">
        <v>0</v>
      </c>
      <c r="O613" s="172">
        <f>ROUND(E613*N613,2)</f>
        <v>0</v>
      </c>
      <c r="P613" s="172">
        <v>0</v>
      </c>
      <c r="Q613" s="172">
        <f>ROUND(E613*P613,2)</f>
        <v>0</v>
      </c>
      <c r="R613" s="172" t="s">
        <v>862</v>
      </c>
      <c r="S613" s="172" t="s">
        <v>213</v>
      </c>
      <c r="T613" s="173" t="s">
        <v>213</v>
      </c>
      <c r="U613" s="159">
        <v>1.5169999999999999</v>
      </c>
      <c r="V613" s="159">
        <f>ROUND(E613*U613,2)</f>
        <v>0.09</v>
      </c>
      <c r="W613" s="159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748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158"/>
      <c r="C614" s="257" t="s">
        <v>880</v>
      </c>
      <c r="D614" s="258"/>
      <c r="E614" s="258"/>
      <c r="F614" s="258"/>
      <c r="G614" s="258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250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x14ac:dyDescent="0.2">
      <c r="A615" s="161" t="s">
        <v>208</v>
      </c>
      <c r="B615" s="162" t="s">
        <v>139</v>
      </c>
      <c r="C615" s="183" t="s">
        <v>140</v>
      </c>
      <c r="D615" s="163"/>
      <c r="E615" s="164"/>
      <c r="F615" s="165"/>
      <c r="G615" s="165">
        <f>SUMIF(AG616:AG625,"&lt;&gt;NOR",G616:G625)</f>
        <v>0</v>
      </c>
      <c r="H615" s="165"/>
      <c r="I615" s="165">
        <f>SUM(I616:I625)</f>
        <v>0</v>
      </c>
      <c r="J615" s="165"/>
      <c r="K615" s="165">
        <f>SUM(K616:K625)</f>
        <v>0</v>
      </c>
      <c r="L615" s="165"/>
      <c r="M615" s="165">
        <f>SUM(M616:M625)</f>
        <v>0</v>
      </c>
      <c r="N615" s="165"/>
      <c r="O615" s="165">
        <f>SUM(O616:O625)</f>
        <v>0.12</v>
      </c>
      <c r="P615" s="165"/>
      <c r="Q615" s="165">
        <f>SUM(Q616:Q625)</f>
        <v>0</v>
      </c>
      <c r="R615" s="165"/>
      <c r="S615" s="165"/>
      <c r="T615" s="166"/>
      <c r="U615" s="160"/>
      <c r="V615" s="160">
        <f>SUM(V616:V625)</f>
        <v>16.130000000000003</v>
      </c>
      <c r="W615" s="160"/>
      <c r="AG615" t="s">
        <v>209</v>
      </c>
    </row>
    <row r="616" spans="1:60" ht="33.75" outlineLevel="1" x14ac:dyDescent="0.2">
      <c r="A616" s="167">
        <v>147</v>
      </c>
      <c r="B616" s="168" t="s">
        <v>881</v>
      </c>
      <c r="C616" s="185" t="s">
        <v>882</v>
      </c>
      <c r="D616" s="169" t="s">
        <v>861</v>
      </c>
      <c r="E616" s="170">
        <v>4</v>
      </c>
      <c r="F616" s="171"/>
      <c r="G616" s="172">
        <f>ROUND(E616*F616,2)</f>
        <v>0</v>
      </c>
      <c r="H616" s="171"/>
      <c r="I616" s="172">
        <f>ROUND(E616*H616,2)</f>
        <v>0</v>
      </c>
      <c r="J616" s="171"/>
      <c r="K616" s="172">
        <f>ROUND(E616*J616,2)</f>
        <v>0</v>
      </c>
      <c r="L616" s="172">
        <v>21</v>
      </c>
      <c r="M616" s="172">
        <f>G616*(1+L616/100)</f>
        <v>0</v>
      </c>
      <c r="N616" s="172">
        <v>0.01</v>
      </c>
      <c r="O616" s="172">
        <f>ROUND(E616*N616,2)</f>
        <v>0.04</v>
      </c>
      <c r="P616" s="172">
        <v>0</v>
      </c>
      <c r="Q616" s="172">
        <f>ROUND(E616*P616,2)</f>
        <v>0</v>
      </c>
      <c r="R616" s="172" t="s">
        <v>862</v>
      </c>
      <c r="S616" s="172" t="s">
        <v>213</v>
      </c>
      <c r="T616" s="173" t="s">
        <v>213</v>
      </c>
      <c r="U616" s="159">
        <v>1.35</v>
      </c>
      <c r="V616" s="159">
        <f>ROUND(E616*U616,2)</f>
        <v>5.4</v>
      </c>
      <c r="W616" s="159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248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57"/>
      <c r="B617" s="158"/>
      <c r="C617" s="246" t="s">
        <v>883</v>
      </c>
      <c r="D617" s="247"/>
      <c r="E617" s="247"/>
      <c r="F617" s="247"/>
      <c r="G617" s="247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218</v>
      </c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ht="45" outlineLevel="1" x14ac:dyDescent="0.2">
      <c r="A618" s="167">
        <v>148</v>
      </c>
      <c r="B618" s="168" t="s">
        <v>884</v>
      </c>
      <c r="C618" s="185" t="s">
        <v>885</v>
      </c>
      <c r="D618" s="169" t="s">
        <v>861</v>
      </c>
      <c r="E618" s="170">
        <v>2</v>
      </c>
      <c r="F618" s="171"/>
      <c r="G618" s="172">
        <f>ROUND(E618*F618,2)</f>
        <v>0</v>
      </c>
      <c r="H618" s="171"/>
      <c r="I618" s="172">
        <f>ROUND(E618*H618,2)</f>
        <v>0</v>
      </c>
      <c r="J618" s="171"/>
      <c r="K618" s="172">
        <f>ROUND(E618*J618,2)</f>
        <v>0</v>
      </c>
      <c r="L618" s="172">
        <v>21</v>
      </c>
      <c r="M618" s="172">
        <f>G618*(1+L618/100)</f>
        <v>0</v>
      </c>
      <c r="N618" s="172">
        <v>8.9999999999999993E-3</v>
      </c>
      <c r="O618" s="172">
        <f>ROUND(E618*N618,2)</f>
        <v>0.02</v>
      </c>
      <c r="P618" s="172">
        <v>0</v>
      </c>
      <c r="Q618" s="172">
        <f>ROUND(E618*P618,2)</f>
        <v>0</v>
      </c>
      <c r="R618" s="172" t="s">
        <v>862</v>
      </c>
      <c r="S618" s="172" t="s">
        <v>213</v>
      </c>
      <c r="T618" s="173" t="s">
        <v>213</v>
      </c>
      <c r="U618" s="159">
        <v>1.77</v>
      </c>
      <c r="V618" s="159">
        <f>ROUND(E618*U618,2)</f>
        <v>3.54</v>
      </c>
      <c r="W618" s="159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248</v>
      </c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58"/>
      <c r="C619" s="246" t="s">
        <v>883</v>
      </c>
      <c r="D619" s="247"/>
      <c r="E619" s="247"/>
      <c r="F619" s="247"/>
      <c r="G619" s="247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218</v>
      </c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ht="33.75" outlineLevel="1" x14ac:dyDescent="0.2">
      <c r="A620" s="167">
        <v>149</v>
      </c>
      <c r="B620" s="168" t="s">
        <v>886</v>
      </c>
      <c r="C620" s="185" t="s">
        <v>887</v>
      </c>
      <c r="D620" s="169" t="s">
        <v>861</v>
      </c>
      <c r="E620" s="170">
        <v>2</v>
      </c>
      <c r="F620" s="171"/>
      <c r="G620" s="172">
        <f>ROUND(E620*F620,2)</f>
        <v>0</v>
      </c>
      <c r="H620" s="171"/>
      <c r="I620" s="172">
        <f>ROUND(E620*H620,2)</f>
        <v>0</v>
      </c>
      <c r="J620" s="171"/>
      <c r="K620" s="172">
        <f>ROUND(E620*J620,2)</f>
        <v>0</v>
      </c>
      <c r="L620" s="172">
        <v>21</v>
      </c>
      <c r="M620" s="172">
        <f>G620*(1+L620/100)</f>
        <v>0</v>
      </c>
      <c r="N620" s="172">
        <v>1.2970000000000001E-2</v>
      </c>
      <c r="O620" s="172">
        <f>ROUND(E620*N620,2)</f>
        <v>0.03</v>
      </c>
      <c r="P620" s="172">
        <v>0</v>
      </c>
      <c r="Q620" s="172">
        <f>ROUND(E620*P620,2)</f>
        <v>0</v>
      </c>
      <c r="R620" s="172" t="s">
        <v>862</v>
      </c>
      <c r="S620" s="172" t="s">
        <v>213</v>
      </c>
      <c r="T620" s="173" t="s">
        <v>213</v>
      </c>
      <c r="U620" s="159">
        <v>1.9</v>
      </c>
      <c r="V620" s="159">
        <f>ROUND(E620*U620,2)</f>
        <v>3.8</v>
      </c>
      <c r="W620" s="159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248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57"/>
      <c r="B621" s="158"/>
      <c r="C621" s="246" t="s">
        <v>883</v>
      </c>
      <c r="D621" s="247"/>
      <c r="E621" s="247"/>
      <c r="F621" s="247"/>
      <c r="G621" s="247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 t="s">
        <v>218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ht="33.75" outlineLevel="1" x14ac:dyDescent="0.2">
      <c r="A622" s="167">
        <v>150</v>
      </c>
      <c r="B622" s="168" t="s">
        <v>888</v>
      </c>
      <c r="C622" s="185" t="s">
        <v>889</v>
      </c>
      <c r="D622" s="169" t="s">
        <v>861</v>
      </c>
      <c r="E622" s="170">
        <v>2</v>
      </c>
      <c r="F622" s="171"/>
      <c r="G622" s="172">
        <f>ROUND(E622*F622,2)</f>
        <v>0</v>
      </c>
      <c r="H622" s="171"/>
      <c r="I622" s="172">
        <f>ROUND(E622*H622,2)</f>
        <v>0</v>
      </c>
      <c r="J622" s="171"/>
      <c r="K622" s="172">
        <f>ROUND(E622*J622,2)</f>
        <v>0</v>
      </c>
      <c r="L622" s="172">
        <v>21</v>
      </c>
      <c r="M622" s="172">
        <f>G622*(1+L622/100)</f>
        <v>0</v>
      </c>
      <c r="N622" s="172">
        <v>1.4E-2</v>
      </c>
      <c r="O622" s="172">
        <f>ROUND(E622*N622,2)</f>
        <v>0.03</v>
      </c>
      <c r="P622" s="172">
        <v>0</v>
      </c>
      <c r="Q622" s="172">
        <f>ROUND(E622*P622,2)</f>
        <v>0</v>
      </c>
      <c r="R622" s="172" t="s">
        <v>862</v>
      </c>
      <c r="S622" s="172" t="s">
        <v>213</v>
      </c>
      <c r="T622" s="173" t="s">
        <v>213</v>
      </c>
      <c r="U622" s="159">
        <v>1.6</v>
      </c>
      <c r="V622" s="159">
        <f>ROUND(E622*U622,2)</f>
        <v>3.2</v>
      </c>
      <c r="W622" s="159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248</v>
      </c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57"/>
      <c r="B623" s="158"/>
      <c r="C623" s="246" t="s">
        <v>883</v>
      </c>
      <c r="D623" s="247"/>
      <c r="E623" s="247"/>
      <c r="F623" s="247"/>
      <c r="G623" s="247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218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67">
        <v>151</v>
      </c>
      <c r="B624" s="168" t="s">
        <v>890</v>
      </c>
      <c r="C624" s="185" t="s">
        <v>891</v>
      </c>
      <c r="D624" s="169" t="s">
        <v>316</v>
      </c>
      <c r="E624" s="170">
        <v>0.11194</v>
      </c>
      <c r="F624" s="171"/>
      <c r="G624" s="172">
        <f>ROUND(E624*F624,2)</f>
        <v>0</v>
      </c>
      <c r="H624" s="171"/>
      <c r="I624" s="172">
        <f>ROUND(E624*H624,2)</f>
        <v>0</v>
      </c>
      <c r="J624" s="171"/>
      <c r="K624" s="172">
        <f>ROUND(E624*J624,2)</f>
        <v>0</v>
      </c>
      <c r="L624" s="172">
        <v>21</v>
      </c>
      <c r="M624" s="172">
        <f>G624*(1+L624/100)</f>
        <v>0</v>
      </c>
      <c r="N624" s="172">
        <v>0</v>
      </c>
      <c r="O624" s="172">
        <f>ROUND(E624*N624,2)</f>
        <v>0</v>
      </c>
      <c r="P624" s="172">
        <v>0</v>
      </c>
      <c r="Q624" s="172">
        <f>ROUND(E624*P624,2)</f>
        <v>0</v>
      </c>
      <c r="R624" s="172" t="s">
        <v>862</v>
      </c>
      <c r="S624" s="172" t="s">
        <v>213</v>
      </c>
      <c r="T624" s="173" t="s">
        <v>213</v>
      </c>
      <c r="U624" s="159">
        <v>1.667</v>
      </c>
      <c r="V624" s="159">
        <f>ROUND(E624*U624,2)</f>
        <v>0.19</v>
      </c>
      <c r="W624" s="159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748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1" x14ac:dyDescent="0.2">
      <c r="A625" s="157"/>
      <c r="B625" s="158"/>
      <c r="C625" s="257" t="s">
        <v>880</v>
      </c>
      <c r="D625" s="258"/>
      <c r="E625" s="258"/>
      <c r="F625" s="258"/>
      <c r="G625" s="258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 t="s">
        <v>250</v>
      </c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x14ac:dyDescent="0.2">
      <c r="A626" s="161" t="s">
        <v>208</v>
      </c>
      <c r="B626" s="162" t="s">
        <v>141</v>
      </c>
      <c r="C626" s="183" t="s">
        <v>142</v>
      </c>
      <c r="D626" s="163"/>
      <c r="E626" s="164"/>
      <c r="F626" s="165"/>
      <c r="G626" s="165">
        <f>SUMIF(AG627:AG627,"&lt;&gt;NOR",G627:G627)</f>
        <v>0</v>
      </c>
      <c r="H626" s="165"/>
      <c r="I626" s="165">
        <f>SUM(I627:I627)</f>
        <v>0</v>
      </c>
      <c r="J626" s="165"/>
      <c r="K626" s="165">
        <f>SUM(K627:K627)</f>
        <v>0</v>
      </c>
      <c r="L626" s="165"/>
      <c r="M626" s="165">
        <f>SUM(M627:M627)</f>
        <v>0</v>
      </c>
      <c r="N626" s="165"/>
      <c r="O626" s="165">
        <f>SUM(O627:O627)</f>
        <v>0</v>
      </c>
      <c r="P626" s="165"/>
      <c r="Q626" s="165">
        <f>SUM(Q627:Q627)</f>
        <v>0</v>
      </c>
      <c r="R626" s="165"/>
      <c r="S626" s="165"/>
      <c r="T626" s="166"/>
      <c r="U626" s="160"/>
      <c r="V626" s="160">
        <f>SUM(V627:V627)</f>
        <v>0</v>
      </c>
      <c r="W626" s="160"/>
      <c r="AG626" t="s">
        <v>209</v>
      </c>
    </row>
    <row r="627" spans="1:60" ht="22.5" outlineLevel="1" x14ac:dyDescent="0.2">
      <c r="A627" s="174">
        <v>152</v>
      </c>
      <c r="B627" s="175" t="s">
        <v>892</v>
      </c>
      <c r="C627" s="184" t="s">
        <v>893</v>
      </c>
      <c r="D627" s="176" t="s">
        <v>894</v>
      </c>
      <c r="E627" s="177">
        <v>1</v>
      </c>
      <c r="F627" s="178"/>
      <c r="G627" s="179">
        <f>ROUND(E627*F627,2)</f>
        <v>0</v>
      </c>
      <c r="H627" s="178"/>
      <c r="I627" s="179">
        <f>ROUND(E627*H627,2)</f>
        <v>0</v>
      </c>
      <c r="J627" s="178"/>
      <c r="K627" s="179">
        <f>ROUND(E627*J627,2)</f>
        <v>0</v>
      </c>
      <c r="L627" s="179">
        <v>21</v>
      </c>
      <c r="M627" s="179">
        <f>G627*(1+L627/100)</f>
        <v>0</v>
      </c>
      <c r="N627" s="179">
        <v>0</v>
      </c>
      <c r="O627" s="179">
        <f>ROUND(E627*N627,2)</f>
        <v>0</v>
      </c>
      <c r="P627" s="179">
        <v>0</v>
      </c>
      <c r="Q627" s="179">
        <f>ROUND(E627*P627,2)</f>
        <v>0</v>
      </c>
      <c r="R627" s="179"/>
      <c r="S627" s="179" t="s">
        <v>365</v>
      </c>
      <c r="T627" s="180" t="s">
        <v>214</v>
      </c>
      <c r="U627" s="159">
        <v>0</v>
      </c>
      <c r="V627" s="159">
        <f>ROUND(E627*U627,2)</f>
        <v>0</v>
      </c>
      <c r="W627" s="159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248</v>
      </c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x14ac:dyDescent="0.2">
      <c r="A628" s="161" t="s">
        <v>208</v>
      </c>
      <c r="B628" s="162" t="s">
        <v>143</v>
      </c>
      <c r="C628" s="183" t="s">
        <v>144</v>
      </c>
      <c r="D628" s="163"/>
      <c r="E628" s="164"/>
      <c r="F628" s="165"/>
      <c r="G628" s="165">
        <f>SUMIF(AG629:AG632,"&lt;&gt;NOR",G629:G632)</f>
        <v>0</v>
      </c>
      <c r="H628" s="165"/>
      <c r="I628" s="165">
        <f>SUM(I629:I632)</f>
        <v>0</v>
      </c>
      <c r="J628" s="165"/>
      <c r="K628" s="165">
        <f>SUM(K629:K632)</f>
        <v>0</v>
      </c>
      <c r="L628" s="165"/>
      <c r="M628" s="165">
        <f>SUM(M629:M632)</f>
        <v>0</v>
      </c>
      <c r="N628" s="165"/>
      <c r="O628" s="165">
        <f>SUM(O629:O632)</f>
        <v>0.36</v>
      </c>
      <c r="P628" s="165"/>
      <c r="Q628" s="165">
        <f>SUM(Q629:Q632)</f>
        <v>0</v>
      </c>
      <c r="R628" s="165"/>
      <c r="S628" s="165"/>
      <c r="T628" s="166"/>
      <c r="U628" s="160"/>
      <c r="V628" s="160">
        <f>SUM(V629:V632)</f>
        <v>9.82</v>
      </c>
      <c r="W628" s="160"/>
      <c r="AG628" t="s">
        <v>209</v>
      </c>
    </row>
    <row r="629" spans="1:60" ht="22.5" outlineLevel="1" x14ac:dyDescent="0.2">
      <c r="A629" s="167">
        <v>153</v>
      </c>
      <c r="B629" s="168" t="s">
        <v>895</v>
      </c>
      <c r="C629" s="185" t="s">
        <v>896</v>
      </c>
      <c r="D629" s="169" t="s">
        <v>265</v>
      </c>
      <c r="E629" s="170">
        <v>4.16</v>
      </c>
      <c r="F629" s="171"/>
      <c r="G629" s="172">
        <f>ROUND(E629*F629,2)</f>
        <v>0</v>
      </c>
      <c r="H629" s="171"/>
      <c r="I629" s="172">
        <f>ROUND(E629*H629,2)</f>
        <v>0</v>
      </c>
      <c r="J629" s="171"/>
      <c r="K629" s="172">
        <f>ROUND(E629*J629,2)</f>
        <v>0</v>
      </c>
      <c r="L629" s="172">
        <v>21</v>
      </c>
      <c r="M629" s="172">
        <f>G629*(1+L629/100)</f>
        <v>0</v>
      </c>
      <c r="N629" s="172">
        <v>8.6400000000000005E-2</v>
      </c>
      <c r="O629" s="172">
        <f>ROUND(E629*N629,2)</f>
        <v>0.36</v>
      </c>
      <c r="P629" s="172">
        <v>0</v>
      </c>
      <c r="Q629" s="172">
        <f>ROUND(E629*P629,2)</f>
        <v>0</v>
      </c>
      <c r="R629" s="172" t="s">
        <v>897</v>
      </c>
      <c r="S629" s="172" t="s">
        <v>213</v>
      </c>
      <c r="T629" s="173" t="s">
        <v>366</v>
      </c>
      <c r="U629" s="159">
        <v>2.2000000000000002</v>
      </c>
      <c r="V629" s="159">
        <f>ROUND(E629*U629,2)</f>
        <v>9.15</v>
      </c>
      <c r="W629" s="159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248</v>
      </c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7"/>
      <c r="B630" s="158"/>
      <c r="C630" s="195" t="s">
        <v>898</v>
      </c>
      <c r="D630" s="189"/>
      <c r="E630" s="190">
        <v>4.16</v>
      </c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252</v>
      </c>
      <c r="AH630" s="150">
        <v>0</v>
      </c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1" x14ac:dyDescent="0.2">
      <c r="A631" s="167">
        <v>154</v>
      </c>
      <c r="B631" s="168" t="s">
        <v>899</v>
      </c>
      <c r="C631" s="185" t="s">
        <v>900</v>
      </c>
      <c r="D631" s="169" t="s">
        <v>316</v>
      </c>
      <c r="E631" s="170">
        <v>0.35942000000000002</v>
      </c>
      <c r="F631" s="171"/>
      <c r="G631" s="172">
        <f>ROUND(E631*F631,2)</f>
        <v>0</v>
      </c>
      <c r="H631" s="171"/>
      <c r="I631" s="172">
        <f>ROUND(E631*H631,2)</f>
        <v>0</v>
      </c>
      <c r="J631" s="171"/>
      <c r="K631" s="172">
        <f>ROUND(E631*J631,2)</f>
        <v>0</v>
      </c>
      <c r="L631" s="172">
        <v>21</v>
      </c>
      <c r="M631" s="172">
        <f>G631*(1+L631/100)</f>
        <v>0</v>
      </c>
      <c r="N631" s="172">
        <v>0</v>
      </c>
      <c r="O631" s="172">
        <f>ROUND(E631*N631,2)</f>
        <v>0</v>
      </c>
      <c r="P631" s="172">
        <v>0</v>
      </c>
      <c r="Q631" s="172">
        <f>ROUND(E631*P631,2)</f>
        <v>0</v>
      </c>
      <c r="R631" s="172" t="s">
        <v>897</v>
      </c>
      <c r="S631" s="172" t="s">
        <v>213</v>
      </c>
      <c r="T631" s="173" t="s">
        <v>274</v>
      </c>
      <c r="U631" s="159">
        <v>1.851</v>
      </c>
      <c r="V631" s="159">
        <f>ROUND(E631*U631,2)</f>
        <v>0.67</v>
      </c>
      <c r="W631" s="159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748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7"/>
      <c r="B632" s="158"/>
      <c r="C632" s="257" t="s">
        <v>849</v>
      </c>
      <c r="D632" s="258"/>
      <c r="E632" s="258"/>
      <c r="F632" s="258"/>
      <c r="G632" s="258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250</v>
      </c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x14ac:dyDescent="0.2">
      <c r="A633" s="161" t="s">
        <v>208</v>
      </c>
      <c r="B633" s="162" t="s">
        <v>145</v>
      </c>
      <c r="C633" s="183" t="s">
        <v>146</v>
      </c>
      <c r="D633" s="163"/>
      <c r="E633" s="164"/>
      <c r="F633" s="165"/>
      <c r="G633" s="165">
        <f>SUMIF(AG634:AG657,"&lt;&gt;NOR",G634:G657)</f>
        <v>0</v>
      </c>
      <c r="H633" s="165"/>
      <c r="I633" s="165">
        <f>SUM(I634:I657)</f>
        <v>0</v>
      </c>
      <c r="J633" s="165"/>
      <c r="K633" s="165">
        <f>SUM(K634:K657)</f>
        <v>0</v>
      </c>
      <c r="L633" s="165"/>
      <c r="M633" s="165">
        <f>SUM(M634:M657)</f>
        <v>0</v>
      </c>
      <c r="N633" s="165"/>
      <c r="O633" s="165">
        <f>SUM(O634:O657)</f>
        <v>3.12</v>
      </c>
      <c r="P633" s="165"/>
      <c r="Q633" s="165">
        <f>SUM(Q634:Q657)</f>
        <v>9.49</v>
      </c>
      <c r="R633" s="165"/>
      <c r="S633" s="165"/>
      <c r="T633" s="166"/>
      <c r="U633" s="160"/>
      <c r="V633" s="160">
        <f>SUM(V634:V657)</f>
        <v>220.23</v>
      </c>
      <c r="W633" s="160"/>
      <c r="AG633" t="s">
        <v>209</v>
      </c>
    </row>
    <row r="634" spans="1:60" ht="22.5" outlineLevel="1" x14ac:dyDescent="0.2">
      <c r="A634" s="167">
        <v>155</v>
      </c>
      <c r="B634" s="168" t="s">
        <v>901</v>
      </c>
      <c r="C634" s="185" t="s">
        <v>902</v>
      </c>
      <c r="D634" s="169" t="s">
        <v>300</v>
      </c>
      <c r="E634" s="170">
        <v>1</v>
      </c>
      <c r="F634" s="171"/>
      <c r="G634" s="172">
        <f>ROUND(E634*F634,2)</f>
        <v>0</v>
      </c>
      <c r="H634" s="171"/>
      <c r="I634" s="172">
        <f>ROUND(E634*H634,2)</f>
        <v>0</v>
      </c>
      <c r="J634" s="171"/>
      <c r="K634" s="172">
        <f>ROUND(E634*J634,2)</f>
        <v>0</v>
      </c>
      <c r="L634" s="172">
        <v>21</v>
      </c>
      <c r="M634" s="172">
        <f>G634*(1+L634/100)</f>
        <v>0</v>
      </c>
      <c r="N634" s="172">
        <v>0.14369000000000001</v>
      </c>
      <c r="O634" s="172">
        <f>ROUND(E634*N634,2)</f>
        <v>0.14000000000000001</v>
      </c>
      <c r="P634" s="172">
        <v>0</v>
      </c>
      <c r="Q634" s="172">
        <f>ROUND(E634*P634,2)</f>
        <v>0</v>
      </c>
      <c r="R634" s="172" t="s">
        <v>903</v>
      </c>
      <c r="S634" s="172" t="s">
        <v>213</v>
      </c>
      <c r="T634" s="173" t="s">
        <v>213</v>
      </c>
      <c r="U634" s="159">
        <v>30</v>
      </c>
      <c r="V634" s="159">
        <f>ROUND(E634*U634,2)</f>
        <v>30</v>
      </c>
      <c r="W634" s="159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248</v>
      </c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58"/>
      <c r="C635" s="246" t="s">
        <v>904</v>
      </c>
      <c r="D635" s="247"/>
      <c r="E635" s="247"/>
      <c r="F635" s="247"/>
      <c r="G635" s="247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218</v>
      </c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ht="45" outlineLevel="1" x14ac:dyDescent="0.2">
      <c r="A636" s="167">
        <v>156</v>
      </c>
      <c r="B636" s="168" t="s">
        <v>905</v>
      </c>
      <c r="C636" s="185" t="s">
        <v>906</v>
      </c>
      <c r="D636" s="169" t="s">
        <v>265</v>
      </c>
      <c r="E636" s="170">
        <v>16.423999999999999</v>
      </c>
      <c r="F636" s="171"/>
      <c r="G636" s="172">
        <f>ROUND(E636*F636,2)</f>
        <v>0</v>
      </c>
      <c r="H636" s="171"/>
      <c r="I636" s="172">
        <f>ROUND(E636*H636,2)</f>
        <v>0</v>
      </c>
      <c r="J636" s="171"/>
      <c r="K636" s="172">
        <f>ROUND(E636*J636,2)</f>
        <v>0</v>
      </c>
      <c r="L636" s="172">
        <v>21</v>
      </c>
      <c r="M636" s="172">
        <f>G636*(1+L636/100)</f>
        <v>0</v>
      </c>
      <c r="N636" s="172">
        <v>0</v>
      </c>
      <c r="O636" s="172">
        <f>ROUND(E636*N636,2)</f>
        <v>0</v>
      </c>
      <c r="P636" s="172">
        <v>0</v>
      </c>
      <c r="Q636" s="172">
        <f>ROUND(E636*P636,2)</f>
        <v>0</v>
      </c>
      <c r="R636" s="172" t="s">
        <v>903</v>
      </c>
      <c r="S636" s="172" t="s">
        <v>213</v>
      </c>
      <c r="T636" s="173" t="s">
        <v>213</v>
      </c>
      <c r="U636" s="159">
        <v>0.87</v>
      </c>
      <c r="V636" s="159">
        <f>ROUND(E636*U636,2)</f>
        <v>14.29</v>
      </c>
      <c r="W636" s="159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248</v>
      </c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57"/>
      <c r="B637" s="158"/>
      <c r="C637" s="195" t="s">
        <v>907</v>
      </c>
      <c r="D637" s="189"/>
      <c r="E637" s="190">
        <v>16.423999999999999</v>
      </c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252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ht="22.5" outlineLevel="1" x14ac:dyDescent="0.2">
      <c r="A638" s="167">
        <v>157</v>
      </c>
      <c r="B638" s="168" t="s">
        <v>908</v>
      </c>
      <c r="C638" s="185" t="s">
        <v>909</v>
      </c>
      <c r="D638" s="169" t="s">
        <v>265</v>
      </c>
      <c r="E638" s="170">
        <v>284.928</v>
      </c>
      <c r="F638" s="171"/>
      <c r="G638" s="172">
        <f>ROUND(E638*F638,2)</f>
        <v>0</v>
      </c>
      <c r="H638" s="171"/>
      <c r="I638" s="172">
        <f>ROUND(E638*H638,2)</f>
        <v>0</v>
      </c>
      <c r="J638" s="171"/>
      <c r="K638" s="172">
        <f>ROUND(E638*J638,2)</f>
        <v>0</v>
      </c>
      <c r="L638" s="172">
        <v>21</v>
      </c>
      <c r="M638" s="172">
        <f>G638*(1+L638/100)</f>
        <v>0</v>
      </c>
      <c r="N638" s="172">
        <v>0</v>
      </c>
      <c r="O638" s="172">
        <f>ROUND(E638*N638,2)</f>
        <v>0</v>
      </c>
      <c r="P638" s="172">
        <v>0</v>
      </c>
      <c r="Q638" s="172">
        <f>ROUND(E638*P638,2)</f>
        <v>0</v>
      </c>
      <c r="R638" s="172" t="s">
        <v>903</v>
      </c>
      <c r="S638" s="172" t="s">
        <v>213</v>
      </c>
      <c r="T638" s="173" t="s">
        <v>213</v>
      </c>
      <c r="U638" s="159">
        <v>0.156</v>
      </c>
      <c r="V638" s="159">
        <f>ROUND(E638*U638,2)</f>
        <v>44.45</v>
      </c>
      <c r="W638" s="159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248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57"/>
      <c r="B639" s="158"/>
      <c r="C639" s="195" t="s">
        <v>910</v>
      </c>
      <c r="D639" s="189"/>
      <c r="E639" s="190">
        <v>284.928</v>
      </c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 t="s">
        <v>252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ht="22.5" outlineLevel="1" x14ac:dyDescent="0.2">
      <c r="A640" s="167">
        <v>158</v>
      </c>
      <c r="B640" s="168" t="s">
        <v>911</v>
      </c>
      <c r="C640" s="185" t="s">
        <v>912</v>
      </c>
      <c r="D640" s="169" t="s">
        <v>265</v>
      </c>
      <c r="E640" s="170">
        <v>284.928</v>
      </c>
      <c r="F640" s="171"/>
      <c r="G640" s="172">
        <f>ROUND(E640*F640,2)</f>
        <v>0</v>
      </c>
      <c r="H640" s="171"/>
      <c r="I640" s="172">
        <f>ROUND(E640*H640,2)</f>
        <v>0</v>
      </c>
      <c r="J640" s="171"/>
      <c r="K640" s="172">
        <f>ROUND(E640*J640,2)</f>
        <v>0</v>
      </c>
      <c r="L640" s="172">
        <v>21</v>
      </c>
      <c r="M640" s="172">
        <f>G640*(1+L640/100)</f>
        <v>0</v>
      </c>
      <c r="N640" s="172">
        <v>0</v>
      </c>
      <c r="O640" s="172">
        <f>ROUND(E640*N640,2)</f>
        <v>0</v>
      </c>
      <c r="P640" s="172">
        <v>0</v>
      </c>
      <c r="Q640" s="172">
        <f>ROUND(E640*P640,2)</f>
        <v>0</v>
      </c>
      <c r="R640" s="172" t="s">
        <v>903</v>
      </c>
      <c r="S640" s="172" t="s">
        <v>213</v>
      </c>
      <c r="T640" s="173" t="s">
        <v>213</v>
      </c>
      <c r="U640" s="159">
        <v>5.5E-2</v>
      </c>
      <c r="V640" s="159">
        <f>ROUND(E640*U640,2)</f>
        <v>15.67</v>
      </c>
      <c r="W640" s="159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248</v>
      </c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7"/>
      <c r="B641" s="158"/>
      <c r="C641" s="195" t="s">
        <v>910</v>
      </c>
      <c r="D641" s="189"/>
      <c r="E641" s="190">
        <v>284.928</v>
      </c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252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67">
        <v>159</v>
      </c>
      <c r="B642" s="168" t="s">
        <v>913</v>
      </c>
      <c r="C642" s="185" t="s">
        <v>914</v>
      </c>
      <c r="D642" s="169" t="s">
        <v>246</v>
      </c>
      <c r="E642" s="170">
        <v>4.7569299999999997</v>
      </c>
      <c r="F642" s="171"/>
      <c r="G642" s="172">
        <f>ROUND(E642*F642,2)</f>
        <v>0</v>
      </c>
      <c r="H642" s="171"/>
      <c r="I642" s="172">
        <f>ROUND(E642*H642,2)</f>
        <v>0</v>
      </c>
      <c r="J642" s="171"/>
      <c r="K642" s="172">
        <f>ROUND(E642*J642,2)</f>
        <v>0</v>
      </c>
      <c r="L642" s="172">
        <v>21</v>
      </c>
      <c r="M642" s="172">
        <f>G642*(1+L642/100)</f>
        <v>0</v>
      </c>
      <c r="N642" s="172">
        <v>2.3570000000000001E-2</v>
      </c>
      <c r="O642" s="172">
        <f>ROUND(E642*N642,2)</f>
        <v>0.11</v>
      </c>
      <c r="P642" s="172">
        <v>0</v>
      </c>
      <c r="Q642" s="172">
        <f>ROUND(E642*P642,2)</f>
        <v>0</v>
      </c>
      <c r="R642" s="172" t="s">
        <v>903</v>
      </c>
      <c r="S642" s="172" t="s">
        <v>213</v>
      </c>
      <c r="T642" s="173" t="s">
        <v>213</v>
      </c>
      <c r="U642" s="159">
        <v>0</v>
      </c>
      <c r="V642" s="159">
        <f>ROUND(E642*U642,2)</f>
        <v>0</v>
      </c>
      <c r="W642" s="159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248</v>
      </c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57"/>
      <c r="B643" s="158"/>
      <c r="C643" s="195" t="s">
        <v>915</v>
      </c>
      <c r="D643" s="189"/>
      <c r="E643" s="190">
        <v>3.4191400000000001</v>
      </c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252</v>
      </c>
      <c r="AH643" s="150">
        <v>0</v>
      </c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58"/>
      <c r="C644" s="195" t="s">
        <v>916</v>
      </c>
      <c r="D644" s="189"/>
      <c r="E644" s="190">
        <v>1.0257400000000001</v>
      </c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252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57"/>
      <c r="B645" s="158"/>
      <c r="C645" s="195" t="s">
        <v>917</v>
      </c>
      <c r="D645" s="189"/>
      <c r="E645" s="190">
        <v>0.31206</v>
      </c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252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67">
        <v>160</v>
      </c>
      <c r="B646" s="168" t="s">
        <v>918</v>
      </c>
      <c r="C646" s="185" t="s">
        <v>919</v>
      </c>
      <c r="D646" s="169" t="s">
        <v>265</v>
      </c>
      <c r="E646" s="170">
        <v>175.0042</v>
      </c>
      <c r="F646" s="171"/>
      <c r="G646" s="172">
        <f>ROUND(E646*F646,2)</f>
        <v>0</v>
      </c>
      <c r="H646" s="171"/>
      <c r="I646" s="172">
        <f>ROUND(E646*H646,2)</f>
        <v>0</v>
      </c>
      <c r="J646" s="171"/>
      <c r="K646" s="172">
        <f>ROUND(E646*J646,2)</f>
        <v>0</v>
      </c>
      <c r="L646" s="172">
        <v>21</v>
      </c>
      <c r="M646" s="172">
        <f>G646*(1+L646/100)</f>
        <v>0</v>
      </c>
      <c r="N646" s="172">
        <v>0</v>
      </c>
      <c r="O646" s="172">
        <f>ROUND(E646*N646,2)</f>
        <v>0</v>
      </c>
      <c r="P646" s="172">
        <v>5.4239999999999997E-2</v>
      </c>
      <c r="Q646" s="172">
        <f>ROUND(E646*P646,2)</f>
        <v>9.49</v>
      </c>
      <c r="R646" s="172" t="s">
        <v>867</v>
      </c>
      <c r="S646" s="172" t="s">
        <v>213</v>
      </c>
      <c r="T646" s="173" t="s">
        <v>213</v>
      </c>
      <c r="U646" s="159">
        <v>0.63053999999999999</v>
      </c>
      <c r="V646" s="159">
        <f>ROUND(E646*U646,2)</f>
        <v>110.35</v>
      </c>
      <c r="W646" s="159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419</v>
      </c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ht="33.75" outlineLevel="1" x14ac:dyDescent="0.2">
      <c r="A647" s="157"/>
      <c r="B647" s="158"/>
      <c r="C647" s="257" t="s">
        <v>920</v>
      </c>
      <c r="D647" s="258"/>
      <c r="E647" s="258"/>
      <c r="F647" s="258"/>
      <c r="G647" s="258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 t="s">
        <v>250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81" t="str">
        <f>C647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158"/>
      <c r="C648" s="255" t="s">
        <v>921</v>
      </c>
      <c r="D648" s="256"/>
      <c r="E648" s="256"/>
      <c r="F648" s="256"/>
      <c r="G648" s="256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218</v>
      </c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 x14ac:dyDescent="0.2">
      <c r="A649" s="157"/>
      <c r="B649" s="158"/>
      <c r="C649" s="195" t="s">
        <v>922</v>
      </c>
      <c r="D649" s="189"/>
      <c r="E649" s="190">
        <v>175.0042</v>
      </c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252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67">
        <v>161</v>
      </c>
      <c r="B650" s="168" t="s">
        <v>923</v>
      </c>
      <c r="C650" s="185" t="s">
        <v>924</v>
      </c>
      <c r="D650" s="169" t="s">
        <v>437</v>
      </c>
      <c r="E650" s="170">
        <v>313.42079999999999</v>
      </c>
      <c r="F650" s="171"/>
      <c r="G650" s="172">
        <f>ROUND(E650*F650,2)</f>
        <v>0</v>
      </c>
      <c r="H650" s="171"/>
      <c r="I650" s="172">
        <f>ROUND(E650*H650,2)</f>
        <v>0</v>
      </c>
      <c r="J650" s="171"/>
      <c r="K650" s="172">
        <f>ROUND(E650*J650,2)</f>
        <v>0</v>
      </c>
      <c r="L650" s="172">
        <v>21</v>
      </c>
      <c r="M650" s="172">
        <f>G650*(1+L650/100)</f>
        <v>0</v>
      </c>
      <c r="N650" s="172">
        <v>1.98E-3</v>
      </c>
      <c r="O650" s="172">
        <f>ROUND(E650*N650,2)</f>
        <v>0.62</v>
      </c>
      <c r="P650" s="172">
        <v>0</v>
      </c>
      <c r="Q650" s="172">
        <f>ROUND(E650*P650,2)</f>
        <v>0</v>
      </c>
      <c r="R650" s="172" t="s">
        <v>330</v>
      </c>
      <c r="S650" s="172" t="s">
        <v>213</v>
      </c>
      <c r="T650" s="173" t="s">
        <v>213</v>
      </c>
      <c r="U650" s="159">
        <v>0</v>
      </c>
      <c r="V650" s="159">
        <f>ROUND(E650*U650,2)</f>
        <v>0</v>
      </c>
      <c r="W650" s="159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331</v>
      </c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195" t="s">
        <v>925</v>
      </c>
      <c r="D651" s="189"/>
      <c r="E651" s="190">
        <v>313.42079999999999</v>
      </c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252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67">
        <v>162</v>
      </c>
      <c r="B652" s="168" t="s">
        <v>926</v>
      </c>
      <c r="C652" s="185" t="s">
        <v>927</v>
      </c>
      <c r="D652" s="169" t="s">
        <v>437</v>
      </c>
      <c r="E652" s="170">
        <v>783.55200000000002</v>
      </c>
      <c r="F652" s="171"/>
      <c r="G652" s="172">
        <f>ROUND(E652*F652,2)</f>
        <v>0</v>
      </c>
      <c r="H652" s="171"/>
      <c r="I652" s="172">
        <f>ROUND(E652*H652,2)</f>
        <v>0</v>
      </c>
      <c r="J652" s="171"/>
      <c r="K652" s="172">
        <f>ROUND(E652*J652,2)</f>
        <v>0</v>
      </c>
      <c r="L652" s="172">
        <v>21</v>
      </c>
      <c r="M652" s="172">
        <f>G652*(1+L652/100)</f>
        <v>0</v>
      </c>
      <c r="N652" s="172">
        <v>2.64E-3</v>
      </c>
      <c r="O652" s="172">
        <f>ROUND(E652*N652,2)</f>
        <v>2.0699999999999998</v>
      </c>
      <c r="P652" s="172">
        <v>0</v>
      </c>
      <c r="Q652" s="172">
        <f>ROUND(E652*P652,2)</f>
        <v>0</v>
      </c>
      <c r="R652" s="172" t="s">
        <v>330</v>
      </c>
      <c r="S652" s="172" t="s">
        <v>213</v>
      </c>
      <c r="T652" s="173" t="s">
        <v>213</v>
      </c>
      <c r="U652" s="159">
        <v>0</v>
      </c>
      <c r="V652" s="159">
        <f>ROUND(E652*U652,2)</f>
        <v>0</v>
      </c>
      <c r="W652" s="159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331</v>
      </c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57"/>
      <c r="B653" s="158"/>
      <c r="C653" s="195" t="s">
        <v>928</v>
      </c>
      <c r="D653" s="189"/>
      <c r="E653" s="190">
        <v>783.55200000000002</v>
      </c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252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67">
        <v>163</v>
      </c>
      <c r="B654" s="168" t="s">
        <v>929</v>
      </c>
      <c r="C654" s="185" t="s">
        <v>930</v>
      </c>
      <c r="D654" s="169" t="s">
        <v>265</v>
      </c>
      <c r="E654" s="170">
        <v>18.066400000000002</v>
      </c>
      <c r="F654" s="171"/>
      <c r="G654" s="172">
        <f>ROUND(E654*F654,2)</f>
        <v>0</v>
      </c>
      <c r="H654" s="171"/>
      <c r="I654" s="172">
        <f>ROUND(E654*H654,2)</f>
        <v>0</v>
      </c>
      <c r="J654" s="171"/>
      <c r="K654" s="172">
        <f>ROUND(E654*J654,2)</f>
        <v>0</v>
      </c>
      <c r="L654" s="172">
        <v>21</v>
      </c>
      <c r="M654" s="172">
        <f>G654*(1+L654/100)</f>
        <v>0</v>
      </c>
      <c r="N654" s="172">
        <v>9.7999999999999997E-3</v>
      </c>
      <c r="O654" s="172">
        <f>ROUND(E654*N654,2)</f>
        <v>0.18</v>
      </c>
      <c r="P654" s="172">
        <v>0</v>
      </c>
      <c r="Q654" s="172">
        <f>ROUND(E654*P654,2)</f>
        <v>0</v>
      </c>
      <c r="R654" s="172" t="s">
        <v>330</v>
      </c>
      <c r="S654" s="172" t="s">
        <v>213</v>
      </c>
      <c r="T654" s="173" t="s">
        <v>213</v>
      </c>
      <c r="U654" s="159">
        <v>0</v>
      </c>
      <c r="V654" s="159">
        <f>ROUND(E654*U654,2)</f>
        <v>0</v>
      </c>
      <c r="W654" s="159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331</v>
      </c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7"/>
      <c r="B655" s="158"/>
      <c r="C655" s="195" t="s">
        <v>931</v>
      </c>
      <c r="D655" s="189"/>
      <c r="E655" s="190">
        <v>18.066400000000002</v>
      </c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252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67">
        <v>164</v>
      </c>
      <c r="B656" s="168" t="s">
        <v>932</v>
      </c>
      <c r="C656" s="185" t="s">
        <v>933</v>
      </c>
      <c r="D656" s="169" t="s">
        <v>316</v>
      </c>
      <c r="E656" s="170">
        <v>3.12201</v>
      </c>
      <c r="F656" s="171"/>
      <c r="G656" s="172">
        <f>ROUND(E656*F656,2)</f>
        <v>0</v>
      </c>
      <c r="H656" s="171"/>
      <c r="I656" s="172">
        <f>ROUND(E656*H656,2)</f>
        <v>0</v>
      </c>
      <c r="J656" s="171"/>
      <c r="K656" s="172">
        <f>ROUND(E656*J656,2)</f>
        <v>0</v>
      </c>
      <c r="L656" s="172">
        <v>21</v>
      </c>
      <c r="M656" s="172">
        <f>G656*(1+L656/100)</f>
        <v>0</v>
      </c>
      <c r="N656" s="172">
        <v>0</v>
      </c>
      <c r="O656" s="172">
        <f>ROUND(E656*N656,2)</f>
        <v>0</v>
      </c>
      <c r="P656" s="172">
        <v>0</v>
      </c>
      <c r="Q656" s="172">
        <f>ROUND(E656*P656,2)</f>
        <v>0</v>
      </c>
      <c r="R656" s="172" t="s">
        <v>903</v>
      </c>
      <c r="S656" s="172" t="s">
        <v>213</v>
      </c>
      <c r="T656" s="173" t="s">
        <v>213</v>
      </c>
      <c r="U656" s="159">
        <v>1.7509999999999999</v>
      </c>
      <c r="V656" s="159">
        <f>ROUND(E656*U656,2)</f>
        <v>5.47</v>
      </c>
      <c r="W656" s="159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748</v>
      </c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7"/>
      <c r="B657" s="158"/>
      <c r="C657" s="257" t="s">
        <v>849</v>
      </c>
      <c r="D657" s="258"/>
      <c r="E657" s="258"/>
      <c r="F657" s="258"/>
      <c r="G657" s="258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250</v>
      </c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x14ac:dyDescent="0.2">
      <c r="A658" s="161" t="s">
        <v>208</v>
      </c>
      <c r="B658" s="162" t="s">
        <v>147</v>
      </c>
      <c r="C658" s="183" t="s">
        <v>148</v>
      </c>
      <c r="D658" s="163"/>
      <c r="E658" s="164"/>
      <c r="F658" s="165"/>
      <c r="G658" s="165">
        <f>SUMIF(AG659:AG660,"&lt;&gt;NOR",G659:G660)</f>
        <v>0</v>
      </c>
      <c r="H658" s="165"/>
      <c r="I658" s="165">
        <f>SUM(I659:I660)</f>
        <v>0</v>
      </c>
      <c r="J658" s="165"/>
      <c r="K658" s="165">
        <f>SUM(K659:K660)</f>
        <v>0</v>
      </c>
      <c r="L658" s="165"/>
      <c r="M658" s="165">
        <f>SUM(M659:M660)</f>
        <v>0</v>
      </c>
      <c r="N658" s="165"/>
      <c r="O658" s="165">
        <f>SUM(O659:O660)</f>
        <v>10.07</v>
      </c>
      <c r="P658" s="165"/>
      <c r="Q658" s="165">
        <f>SUM(Q659:Q660)</f>
        <v>0</v>
      </c>
      <c r="R658" s="165"/>
      <c r="S658" s="165"/>
      <c r="T658" s="166"/>
      <c r="U658" s="160"/>
      <c r="V658" s="160">
        <f>SUM(V659:V660)</f>
        <v>767.26</v>
      </c>
      <c r="W658" s="160"/>
      <c r="AG658" t="s">
        <v>209</v>
      </c>
    </row>
    <row r="659" spans="1:60" outlineLevel="1" x14ac:dyDescent="0.2">
      <c r="A659" s="167">
        <v>165</v>
      </c>
      <c r="B659" s="168" t="s">
        <v>934</v>
      </c>
      <c r="C659" s="185" t="s">
        <v>935</v>
      </c>
      <c r="D659" s="169" t="s">
        <v>437</v>
      </c>
      <c r="E659" s="170">
        <v>286</v>
      </c>
      <c r="F659" s="171"/>
      <c r="G659" s="172">
        <f>ROUND(E659*F659,2)</f>
        <v>0</v>
      </c>
      <c r="H659" s="171"/>
      <c r="I659" s="172">
        <f>ROUND(E659*H659,2)</f>
        <v>0</v>
      </c>
      <c r="J659" s="171"/>
      <c r="K659" s="172">
        <f>ROUND(E659*J659,2)</f>
        <v>0</v>
      </c>
      <c r="L659" s="172">
        <v>21</v>
      </c>
      <c r="M659" s="172">
        <f>G659*(1+L659/100)</f>
        <v>0</v>
      </c>
      <c r="N659" s="172">
        <v>3.5220000000000001E-2</v>
      </c>
      <c r="O659" s="172">
        <f>ROUND(E659*N659,2)</f>
        <v>10.07</v>
      </c>
      <c r="P659" s="172">
        <v>0</v>
      </c>
      <c r="Q659" s="172">
        <f>ROUND(E659*P659,2)</f>
        <v>0</v>
      </c>
      <c r="R659" s="172" t="s">
        <v>867</v>
      </c>
      <c r="S659" s="172" t="s">
        <v>213</v>
      </c>
      <c r="T659" s="173" t="s">
        <v>214</v>
      </c>
      <c r="U659" s="159">
        <v>2.6827100000000002</v>
      </c>
      <c r="V659" s="159">
        <f>ROUND(E659*U659,2)</f>
        <v>767.26</v>
      </c>
      <c r="W659" s="159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419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7"/>
      <c r="B660" s="158"/>
      <c r="C660" s="195" t="s">
        <v>936</v>
      </c>
      <c r="D660" s="189"/>
      <c r="E660" s="190">
        <v>286</v>
      </c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252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x14ac:dyDescent="0.2">
      <c r="A661" s="161" t="s">
        <v>208</v>
      </c>
      <c r="B661" s="162" t="s">
        <v>149</v>
      </c>
      <c r="C661" s="183" t="s">
        <v>150</v>
      </c>
      <c r="D661" s="163"/>
      <c r="E661" s="164"/>
      <c r="F661" s="165"/>
      <c r="G661" s="165">
        <f>SUMIF(AG662:AG710,"&lt;&gt;NOR",G662:G710)</f>
        <v>0</v>
      </c>
      <c r="H661" s="165"/>
      <c r="I661" s="165">
        <f>SUM(I662:I710)</f>
        <v>0</v>
      </c>
      <c r="J661" s="165"/>
      <c r="K661" s="165">
        <f>SUM(K662:K710)</f>
        <v>0</v>
      </c>
      <c r="L661" s="165"/>
      <c r="M661" s="165">
        <f>SUM(M662:M710)</f>
        <v>0</v>
      </c>
      <c r="N661" s="165"/>
      <c r="O661" s="165">
        <f>SUM(O662:O710)</f>
        <v>2.9399999999999991</v>
      </c>
      <c r="P661" s="165"/>
      <c r="Q661" s="165">
        <f>SUM(Q662:Q710)</f>
        <v>0.16</v>
      </c>
      <c r="R661" s="165"/>
      <c r="S661" s="165"/>
      <c r="T661" s="166"/>
      <c r="U661" s="160"/>
      <c r="V661" s="160">
        <f>SUM(V662:V710)</f>
        <v>474.87</v>
      </c>
      <c r="W661" s="160"/>
      <c r="AG661" t="s">
        <v>209</v>
      </c>
    </row>
    <row r="662" spans="1:60" ht="22.5" outlineLevel="1" x14ac:dyDescent="0.2">
      <c r="A662" s="167">
        <v>166</v>
      </c>
      <c r="B662" s="168" t="s">
        <v>937</v>
      </c>
      <c r="C662" s="185" t="s">
        <v>938</v>
      </c>
      <c r="D662" s="169" t="s">
        <v>300</v>
      </c>
      <c r="E662" s="170">
        <v>1</v>
      </c>
      <c r="F662" s="171"/>
      <c r="G662" s="172">
        <f>ROUND(E662*F662,2)</f>
        <v>0</v>
      </c>
      <c r="H662" s="171"/>
      <c r="I662" s="172">
        <f>ROUND(E662*H662,2)</f>
        <v>0</v>
      </c>
      <c r="J662" s="171"/>
      <c r="K662" s="172">
        <f>ROUND(E662*J662,2)</f>
        <v>0</v>
      </c>
      <c r="L662" s="172">
        <v>21</v>
      </c>
      <c r="M662" s="172">
        <f>G662*(1+L662/100)</f>
        <v>0</v>
      </c>
      <c r="N662" s="172">
        <v>5.5000000000000003E-4</v>
      </c>
      <c r="O662" s="172">
        <f>ROUND(E662*N662,2)</f>
        <v>0</v>
      </c>
      <c r="P662" s="172">
        <v>0</v>
      </c>
      <c r="Q662" s="172">
        <f>ROUND(E662*P662,2)</f>
        <v>0</v>
      </c>
      <c r="R662" s="172" t="s">
        <v>939</v>
      </c>
      <c r="S662" s="172" t="s">
        <v>213</v>
      </c>
      <c r="T662" s="173" t="s">
        <v>213</v>
      </c>
      <c r="U662" s="159">
        <v>1.9438500000000001</v>
      </c>
      <c r="V662" s="159">
        <f>ROUND(E662*U662,2)</f>
        <v>1.94</v>
      </c>
      <c r="W662" s="159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248</v>
      </c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57"/>
      <c r="B663" s="158"/>
      <c r="C663" s="246" t="s">
        <v>940</v>
      </c>
      <c r="D663" s="247"/>
      <c r="E663" s="247"/>
      <c r="F663" s="247"/>
      <c r="G663" s="247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218</v>
      </c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58"/>
      <c r="C664" s="195" t="s">
        <v>941</v>
      </c>
      <c r="D664" s="189"/>
      <c r="E664" s="190">
        <v>1</v>
      </c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252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ht="22.5" outlineLevel="1" x14ac:dyDescent="0.2">
      <c r="A665" s="167">
        <v>167</v>
      </c>
      <c r="B665" s="168" t="s">
        <v>942</v>
      </c>
      <c r="C665" s="185" t="s">
        <v>943</v>
      </c>
      <c r="D665" s="169" t="s">
        <v>437</v>
      </c>
      <c r="E665" s="170">
        <v>40.4</v>
      </c>
      <c r="F665" s="171"/>
      <c r="G665" s="172">
        <f>ROUND(E665*F665,2)</f>
        <v>0</v>
      </c>
      <c r="H665" s="171"/>
      <c r="I665" s="172">
        <f>ROUND(E665*H665,2)</f>
        <v>0</v>
      </c>
      <c r="J665" s="171"/>
      <c r="K665" s="172">
        <f>ROUND(E665*J665,2)</f>
        <v>0</v>
      </c>
      <c r="L665" s="172">
        <v>21</v>
      </c>
      <c r="M665" s="172">
        <f>G665*(1+L665/100)</f>
        <v>0</v>
      </c>
      <c r="N665" s="172">
        <v>0</v>
      </c>
      <c r="O665" s="172">
        <f>ROUND(E665*N665,2)</f>
        <v>0</v>
      </c>
      <c r="P665" s="172">
        <v>0</v>
      </c>
      <c r="Q665" s="172">
        <f>ROUND(E665*P665,2)</f>
        <v>0</v>
      </c>
      <c r="R665" s="172" t="s">
        <v>939</v>
      </c>
      <c r="S665" s="172" t="s">
        <v>213</v>
      </c>
      <c r="T665" s="173" t="s">
        <v>213</v>
      </c>
      <c r="U665" s="159">
        <v>0.1671</v>
      </c>
      <c r="V665" s="159">
        <f>ROUND(E665*U665,2)</f>
        <v>6.75</v>
      </c>
      <c r="W665" s="159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248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158"/>
      <c r="C666" s="257" t="s">
        <v>944</v>
      </c>
      <c r="D666" s="258"/>
      <c r="E666" s="258"/>
      <c r="F666" s="258"/>
      <c r="G666" s="258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250</v>
      </c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57"/>
      <c r="B667" s="158"/>
      <c r="C667" s="195" t="s">
        <v>945</v>
      </c>
      <c r="D667" s="189"/>
      <c r="E667" s="190">
        <v>40.4</v>
      </c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 t="s">
        <v>252</v>
      </c>
      <c r="AH667" s="150">
        <v>0</v>
      </c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ht="22.5" outlineLevel="1" x14ac:dyDescent="0.2">
      <c r="A668" s="167">
        <v>168</v>
      </c>
      <c r="B668" s="168" t="s">
        <v>946</v>
      </c>
      <c r="C668" s="185" t="s">
        <v>947</v>
      </c>
      <c r="D668" s="169" t="s">
        <v>437</v>
      </c>
      <c r="E668" s="170">
        <v>7.15</v>
      </c>
      <c r="F668" s="171"/>
      <c r="G668" s="172">
        <f>ROUND(E668*F668,2)</f>
        <v>0</v>
      </c>
      <c r="H668" s="171"/>
      <c r="I668" s="172">
        <f>ROUND(E668*H668,2)</f>
        <v>0</v>
      </c>
      <c r="J668" s="171"/>
      <c r="K668" s="172">
        <f>ROUND(E668*J668,2)</f>
        <v>0</v>
      </c>
      <c r="L668" s="172">
        <v>21</v>
      </c>
      <c r="M668" s="172">
        <f>G668*(1+L668/100)</f>
        <v>0</v>
      </c>
      <c r="N668" s="172">
        <v>0</v>
      </c>
      <c r="O668" s="172">
        <f>ROUND(E668*N668,2)</f>
        <v>0</v>
      </c>
      <c r="P668" s="172">
        <v>0</v>
      </c>
      <c r="Q668" s="172">
        <f>ROUND(E668*P668,2)</f>
        <v>0</v>
      </c>
      <c r="R668" s="172" t="s">
        <v>939</v>
      </c>
      <c r="S668" s="172" t="s">
        <v>213</v>
      </c>
      <c r="T668" s="173" t="s">
        <v>213</v>
      </c>
      <c r="U668" s="159">
        <v>0.19550000000000001</v>
      </c>
      <c r="V668" s="159">
        <f>ROUND(E668*U668,2)</f>
        <v>1.4</v>
      </c>
      <c r="W668" s="159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248</v>
      </c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1" x14ac:dyDescent="0.2">
      <c r="A669" s="157"/>
      <c r="B669" s="158"/>
      <c r="C669" s="195" t="s">
        <v>948</v>
      </c>
      <c r="D669" s="189"/>
      <c r="E669" s="190">
        <v>7.15</v>
      </c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252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ht="22.5" outlineLevel="1" x14ac:dyDescent="0.2">
      <c r="A670" s="167">
        <v>169</v>
      </c>
      <c r="B670" s="168" t="s">
        <v>949</v>
      </c>
      <c r="C670" s="185" t="s">
        <v>950</v>
      </c>
      <c r="D670" s="169" t="s">
        <v>437</v>
      </c>
      <c r="E670" s="170">
        <v>26.88</v>
      </c>
      <c r="F670" s="171"/>
      <c r="G670" s="172">
        <f>ROUND(E670*F670,2)</f>
        <v>0</v>
      </c>
      <c r="H670" s="171"/>
      <c r="I670" s="172">
        <f>ROUND(E670*H670,2)</f>
        <v>0</v>
      </c>
      <c r="J670" s="171"/>
      <c r="K670" s="172">
        <f>ROUND(E670*J670,2)</f>
        <v>0</v>
      </c>
      <c r="L670" s="172">
        <v>21</v>
      </c>
      <c r="M670" s="172">
        <f>G670*(1+L670/100)</f>
        <v>0</v>
      </c>
      <c r="N670" s="172">
        <v>1.0499999999999999E-3</v>
      </c>
      <c r="O670" s="172">
        <f>ROUND(E670*N670,2)</f>
        <v>0.03</v>
      </c>
      <c r="P670" s="172">
        <v>0</v>
      </c>
      <c r="Q670" s="172">
        <f>ROUND(E670*P670,2)</f>
        <v>0</v>
      </c>
      <c r="R670" s="172" t="s">
        <v>939</v>
      </c>
      <c r="S670" s="172" t="s">
        <v>213</v>
      </c>
      <c r="T670" s="173" t="s">
        <v>213</v>
      </c>
      <c r="U670" s="159">
        <v>0.64085999999999999</v>
      </c>
      <c r="V670" s="159">
        <f>ROUND(E670*U670,2)</f>
        <v>17.23</v>
      </c>
      <c r="W670" s="159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248</v>
      </c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57"/>
      <c r="B671" s="158"/>
      <c r="C671" s="246" t="s">
        <v>951</v>
      </c>
      <c r="D671" s="247"/>
      <c r="E671" s="247"/>
      <c r="F671" s="247"/>
      <c r="G671" s="247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218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195" t="s">
        <v>952</v>
      </c>
      <c r="D672" s="189"/>
      <c r="E672" s="190">
        <v>26.88</v>
      </c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252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ht="22.5" outlineLevel="1" x14ac:dyDescent="0.2">
      <c r="A673" s="167">
        <v>170</v>
      </c>
      <c r="B673" s="168" t="s">
        <v>953</v>
      </c>
      <c r="C673" s="185" t="s">
        <v>954</v>
      </c>
      <c r="D673" s="169" t="s">
        <v>437</v>
      </c>
      <c r="E673" s="170">
        <v>7.7</v>
      </c>
      <c r="F673" s="171"/>
      <c r="G673" s="172">
        <f>ROUND(E673*F673,2)</f>
        <v>0</v>
      </c>
      <c r="H673" s="171"/>
      <c r="I673" s="172">
        <f>ROUND(E673*H673,2)</f>
        <v>0</v>
      </c>
      <c r="J673" s="171"/>
      <c r="K673" s="172">
        <f>ROUND(E673*J673,2)</f>
        <v>0</v>
      </c>
      <c r="L673" s="172">
        <v>21</v>
      </c>
      <c r="M673" s="172">
        <f>G673*(1+L673/100)</f>
        <v>0</v>
      </c>
      <c r="N673" s="172">
        <v>0</v>
      </c>
      <c r="O673" s="172">
        <f>ROUND(E673*N673,2)</f>
        <v>0</v>
      </c>
      <c r="P673" s="172">
        <v>2.0500000000000002E-3</v>
      </c>
      <c r="Q673" s="172">
        <f>ROUND(E673*P673,2)</f>
        <v>0.02</v>
      </c>
      <c r="R673" s="172" t="s">
        <v>939</v>
      </c>
      <c r="S673" s="172" t="s">
        <v>213</v>
      </c>
      <c r="T673" s="173" t="s">
        <v>213</v>
      </c>
      <c r="U673" s="159">
        <v>4.5999999999999999E-2</v>
      </c>
      <c r="V673" s="159">
        <f>ROUND(E673*U673,2)</f>
        <v>0.35</v>
      </c>
      <c r="W673" s="159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248</v>
      </c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195" t="s">
        <v>955</v>
      </c>
      <c r="D674" s="189"/>
      <c r="E674" s="190">
        <v>7.7</v>
      </c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252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67">
        <v>171</v>
      </c>
      <c r="B675" s="168" t="s">
        <v>956</v>
      </c>
      <c r="C675" s="185" t="s">
        <v>957</v>
      </c>
      <c r="D675" s="169" t="s">
        <v>300</v>
      </c>
      <c r="E675" s="170">
        <v>23</v>
      </c>
      <c r="F675" s="171"/>
      <c r="G675" s="172">
        <f>ROUND(E675*F675,2)</f>
        <v>0</v>
      </c>
      <c r="H675" s="171"/>
      <c r="I675" s="172">
        <f>ROUND(E675*H675,2)</f>
        <v>0</v>
      </c>
      <c r="J675" s="171"/>
      <c r="K675" s="172">
        <f>ROUND(E675*J675,2)</f>
        <v>0</v>
      </c>
      <c r="L675" s="172">
        <v>21</v>
      </c>
      <c r="M675" s="172">
        <f>G675*(1+L675/100)</f>
        <v>0</v>
      </c>
      <c r="N675" s="172">
        <v>0</v>
      </c>
      <c r="O675" s="172">
        <f>ROUND(E675*N675,2)</f>
        <v>0</v>
      </c>
      <c r="P675" s="172">
        <v>9.6000000000000002E-4</v>
      </c>
      <c r="Q675" s="172">
        <f>ROUND(E675*P675,2)</f>
        <v>0.02</v>
      </c>
      <c r="R675" s="172" t="s">
        <v>939</v>
      </c>
      <c r="S675" s="172" t="s">
        <v>213</v>
      </c>
      <c r="T675" s="173" t="s">
        <v>213</v>
      </c>
      <c r="U675" s="159">
        <v>5.7500000000000002E-2</v>
      </c>
      <c r="V675" s="159">
        <f>ROUND(E675*U675,2)</f>
        <v>1.32</v>
      </c>
      <c r="W675" s="159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248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58"/>
      <c r="C676" s="195" t="s">
        <v>958</v>
      </c>
      <c r="D676" s="189"/>
      <c r="E676" s="190">
        <v>23</v>
      </c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252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67">
        <v>172</v>
      </c>
      <c r="B677" s="168" t="s">
        <v>959</v>
      </c>
      <c r="C677" s="185" t="s">
        <v>960</v>
      </c>
      <c r="D677" s="169" t="s">
        <v>437</v>
      </c>
      <c r="E677" s="170">
        <v>20.09</v>
      </c>
      <c r="F677" s="171"/>
      <c r="G677" s="172">
        <f>ROUND(E677*F677,2)</f>
        <v>0</v>
      </c>
      <c r="H677" s="171"/>
      <c r="I677" s="172">
        <f>ROUND(E677*H677,2)</f>
        <v>0</v>
      </c>
      <c r="J677" s="171"/>
      <c r="K677" s="172">
        <f>ROUND(E677*J677,2)</f>
        <v>0</v>
      </c>
      <c r="L677" s="172">
        <v>21</v>
      </c>
      <c r="M677" s="172">
        <f>G677*(1+L677/100)</f>
        <v>0</v>
      </c>
      <c r="N677" s="172">
        <v>0</v>
      </c>
      <c r="O677" s="172">
        <f>ROUND(E677*N677,2)</f>
        <v>0</v>
      </c>
      <c r="P677" s="172">
        <v>3.3600000000000001E-3</v>
      </c>
      <c r="Q677" s="172">
        <f>ROUND(E677*P677,2)</f>
        <v>7.0000000000000007E-2</v>
      </c>
      <c r="R677" s="172" t="s">
        <v>939</v>
      </c>
      <c r="S677" s="172" t="s">
        <v>213</v>
      </c>
      <c r="T677" s="173" t="s">
        <v>213</v>
      </c>
      <c r="U677" s="159">
        <v>6.9000000000000006E-2</v>
      </c>
      <c r="V677" s="159">
        <f>ROUND(E677*U677,2)</f>
        <v>1.39</v>
      </c>
      <c r="W677" s="159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248</v>
      </c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58"/>
      <c r="C678" s="195" t="s">
        <v>961</v>
      </c>
      <c r="D678" s="189"/>
      <c r="E678" s="190">
        <v>20.09</v>
      </c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252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67">
        <v>173</v>
      </c>
      <c r="B679" s="168" t="s">
        <v>962</v>
      </c>
      <c r="C679" s="185" t="s">
        <v>963</v>
      </c>
      <c r="D679" s="169" t="s">
        <v>437</v>
      </c>
      <c r="E679" s="170">
        <v>11.42</v>
      </c>
      <c r="F679" s="171"/>
      <c r="G679" s="172">
        <f>ROUND(E679*F679,2)</f>
        <v>0</v>
      </c>
      <c r="H679" s="171"/>
      <c r="I679" s="172">
        <f>ROUND(E679*H679,2)</f>
        <v>0</v>
      </c>
      <c r="J679" s="171"/>
      <c r="K679" s="172">
        <f>ROUND(E679*J679,2)</f>
        <v>0</v>
      </c>
      <c r="L679" s="172">
        <v>21</v>
      </c>
      <c r="M679" s="172">
        <f>G679*(1+L679/100)</f>
        <v>0</v>
      </c>
      <c r="N679" s="172">
        <v>0</v>
      </c>
      <c r="O679" s="172">
        <f>ROUND(E679*N679,2)</f>
        <v>0</v>
      </c>
      <c r="P679" s="172">
        <v>1.92E-3</v>
      </c>
      <c r="Q679" s="172">
        <f>ROUND(E679*P679,2)</f>
        <v>0.02</v>
      </c>
      <c r="R679" s="172" t="s">
        <v>939</v>
      </c>
      <c r="S679" s="172" t="s">
        <v>213</v>
      </c>
      <c r="T679" s="173" t="s">
        <v>213</v>
      </c>
      <c r="U679" s="159">
        <v>5.7500000000000002E-2</v>
      </c>
      <c r="V679" s="159">
        <f>ROUND(E679*U679,2)</f>
        <v>0.66</v>
      </c>
      <c r="W679" s="159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248</v>
      </c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58"/>
      <c r="C680" s="195" t="s">
        <v>964</v>
      </c>
      <c r="D680" s="189"/>
      <c r="E680" s="190">
        <v>11.42</v>
      </c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252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67">
        <v>174</v>
      </c>
      <c r="B681" s="168" t="s">
        <v>965</v>
      </c>
      <c r="C681" s="185" t="s">
        <v>966</v>
      </c>
      <c r="D681" s="169" t="s">
        <v>437</v>
      </c>
      <c r="E681" s="170">
        <v>6.75</v>
      </c>
      <c r="F681" s="171"/>
      <c r="G681" s="172">
        <f>ROUND(E681*F681,2)</f>
        <v>0</v>
      </c>
      <c r="H681" s="171"/>
      <c r="I681" s="172">
        <f>ROUND(E681*H681,2)</f>
        <v>0</v>
      </c>
      <c r="J681" s="171"/>
      <c r="K681" s="172">
        <f>ROUND(E681*J681,2)</f>
        <v>0</v>
      </c>
      <c r="L681" s="172">
        <v>21</v>
      </c>
      <c r="M681" s="172">
        <f>G681*(1+L681/100)</f>
        <v>0</v>
      </c>
      <c r="N681" s="172">
        <v>0</v>
      </c>
      <c r="O681" s="172">
        <f>ROUND(E681*N681,2)</f>
        <v>0</v>
      </c>
      <c r="P681" s="172">
        <v>1.3500000000000001E-3</v>
      </c>
      <c r="Q681" s="172">
        <f>ROUND(E681*P681,2)</f>
        <v>0.01</v>
      </c>
      <c r="R681" s="172" t="s">
        <v>939</v>
      </c>
      <c r="S681" s="172" t="s">
        <v>213</v>
      </c>
      <c r="T681" s="173" t="s">
        <v>213</v>
      </c>
      <c r="U681" s="159">
        <v>9.1999999999999998E-2</v>
      </c>
      <c r="V681" s="159">
        <f>ROUND(E681*U681,2)</f>
        <v>0.62</v>
      </c>
      <c r="W681" s="159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248</v>
      </c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7"/>
      <c r="B682" s="158"/>
      <c r="C682" s="195" t="s">
        <v>967</v>
      </c>
      <c r="D682" s="189"/>
      <c r="E682" s="190">
        <v>6.75</v>
      </c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252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67">
        <v>175</v>
      </c>
      <c r="B683" s="168" t="s">
        <v>968</v>
      </c>
      <c r="C683" s="185" t="s">
        <v>969</v>
      </c>
      <c r="D683" s="169" t="s">
        <v>437</v>
      </c>
      <c r="E683" s="170">
        <v>7.7</v>
      </c>
      <c r="F683" s="171"/>
      <c r="G683" s="172">
        <f>ROUND(E683*F683,2)</f>
        <v>0</v>
      </c>
      <c r="H683" s="171"/>
      <c r="I683" s="172">
        <f>ROUND(E683*H683,2)</f>
        <v>0</v>
      </c>
      <c r="J683" s="171"/>
      <c r="K683" s="172">
        <f>ROUND(E683*J683,2)</f>
        <v>0</v>
      </c>
      <c r="L683" s="172">
        <v>21</v>
      </c>
      <c r="M683" s="172">
        <f>G683*(1+L683/100)</f>
        <v>0</v>
      </c>
      <c r="N683" s="172">
        <v>0</v>
      </c>
      <c r="O683" s="172">
        <f>ROUND(E683*N683,2)</f>
        <v>0</v>
      </c>
      <c r="P683" s="172">
        <v>2.2599999999999999E-3</v>
      </c>
      <c r="Q683" s="172">
        <f>ROUND(E683*P683,2)</f>
        <v>0.02</v>
      </c>
      <c r="R683" s="172" t="s">
        <v>939</v>
      </c>
      <c r="S683" s="172" t="s">
        <v>213</v>
      </c>
      <c r="T683" s="173" t="s">
        <v>213</v>
      </c>
      <c r="U683" s="159">
        <v>5.7500000000000002E-2</v>
      </c>
      <c r="V683" s="159">
        <f>ROUND(E683*U683,2)</f>
        <v>0.44</v>
      </c>
      <c r="W683" s="159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248</v>
      </c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7"/>
      <c r="B684" s="158"/>
      <c r="C684" s="195" t="s">
        <v>970</v>
      </c>
      <c r="D684" s="189"/>
      <c r="E684" s="190">
        <v>7.7</v>
      </c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252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ht="33.75" outlineLevel="1" x14ac:dyDescent="0.2">
      <c r="A685" s="167">
        <v>176</v>
      </c>
      <c r="B685" s="168" t="s">
        <v>971</v>
      </c>
      <c r="C685" s="185" t="s">
        <v>972</v>
      </c>
      <c r="D685" s="169" t="s">
        <v>265</v>
      </c>
      <c r="E685" s="170">
        <v>284.928</v>
      </c>
      <c r="F685" s="171"/>
      <c r="G685" s="172">
        <f>ROUND(E685*F685,2)</f>
        <v>0</v>
      </c>
      <c r="H685" s="171"/>
      <c r="I685" s="172">
        <f>ROUND(E685*H685,2)</f>
        <v>0</v>
      </c>
      <c r="J685" s="171"/>
      <c r="K685" s="172">
        <f>ROUND(E685*J685,2)</f>
        <v>0</v>
      </c>
      <c r="L685" s="172">
        <v>21</v>
      </c>
      <c r="M685" s="172">
        <f>G685*(1+L685/100)</f>
        <v>0</v>
      </c>
      <c r="N685" s="172">
        <v>8.7100000000000007E-3</v>
      </c>
      <c r="O685" s="172">
        <f>ROUND(E685*N685,2)</f>
        <v>2.48</v>
      </c>
      <c r="P685" s="172">
        <v>0</v>
      </c>
      <c r="Q685" s="172">
        <f>ROUND(E685*P685,2)</f>
        <v>0</v>
      </c>
      <c r="R685" s="172" t="s">
        <v>939</v>
      </c>
      <c r="S685" s="172" t="s">
        <v>213</v>
      </c>
      <c r="T685" s="173" t="s">
        <v>213</v>
      </c>
      <c r="U685" s="159">
        <v>1.2765</v>
      </c>
      <c r="V685" s="159">
        <f>ROUND(E685*U685,2)</f>
        <v>363.71</v>
      </c>
      <c r="W685" s="159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248</v>
      </c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7"/>
      <c r="B686" s="158"/>
      <c r="C686" s="246" t="s">
        <v>973</v>
      </c>
      <c r="D686" s="247"/>
      <c r="E686" s="247"/>
      <c r="F686" s="247"/>
      <c r="G686" s="247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218</v>
      </c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57"/>
      <c r="B687" s="158"/>
      <c r="C687" s="195" t="s">
        <v>910</v>
      </c>
      <c r="D687" s="189"/>
      <c r="E687" s="190">
        <v>284.928</v>
      </c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252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ht="33.75" outlineLevel="1" x14ac:dyDescent="0.2">
      <c r="A688" s="167">
        <v>177</v>
      </c>
      <c r="B688" s="168" t="s">
        <v>974</v>
      </c>
      <c r="C688" s="185" t="s">
        <v>975</v>
      </c>
      <c r="D688" s="169" t="s">
        <v>437</v>
      </c>
      <c r="E688" s="170">
        <v>21.2</v>
      </c>
      <c r="F688" s="171"/>
      <c r="G688" s="172">
        <f>ROUND(E688*F688,2)</f>
        <v>0</v>
      </c>
      <c r="H688" s="171"/>
      <c r="I688" s="172">
        <f>ROUND(E688*H688,2)</f>
        <v>0</v>
      </c>
      <c r="J688" s="171"/>
      <c r="K688" s="172">
        <f>ROUND(E688*J688,2)</f>
        <v>0</v>
      </c>
      <c r="L688" s="172">
        <v>21</v>
      </c>
      <c r="M688" s="172">
        <f>G688*(1+L688/100)</f>
        <v>0</v>
      </c>
      <c r="N688" s="172">
        <v>1.5499999999999999E-3</v>
      </c>
      <c r="O688" s="172">
        <f>ROUND(E688*N688,2)</f>
        <v>0.03</v>
      </c>
      <c r="P688" s="172">
        <v>0</v>
      </c>
      <c r="Q688" s="172">
        <f>ROUND(E688*P688,2)</f>
        <v>0</v>
      </c>
      <c r="R688" s="172" t="s">
        <v>939</v>
      </c>
      <c r="S688" s="172" t="s">
        <v>274</v>
      </c>
      <c r="T688" s="173" t="s">
        <v>274</v>
      </c>
      <c r="U688" s="159">
        <v>0.18</v>
      </c>
      <c r="V688" s="159">
        <f>ROUND(E688*U688,2)</f>
        <v>3.82</v>
      </c>
      <c r="W688" s="159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248</v>
      </c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57"/>
      <c r="B689" s="158"/>
      <c r="C689" s="246" t="s">
        <v>976</v>
      </c>
      <c r="D689" s="247"/>
      <c r="E689" s="247"/>
      <c r="F689" s="247"/>
      <c r="G689" s="247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218</v>
      </c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158"/>
      <c r="C690" s="195" t="s">
        <v>977</v>
      </c>
      <c r="D690" s="189"/>
      <c r="E690" s="190">
        <v>21.2</v>
      </c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 t="s">
        <v>252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ht="33.75" outlineLevel="1" x14ac:dyDescent="0.2">
      <c r="A691" s="167">
        <v>178</v>
      </c>
      <c r="B691" s="168" t="s">
        <v>978</v>
      </c>
      <c r="C691" s="185" t="s">
        <v>979</v>
      </c>
      <c r="D691" s="169" t="s">
        <v>437</v>
      </c>
      <c r="E691" s="170">
        <v>40.524999999999999</v>
      </c>
      <c r="F691" s="171"/>
      <c r="G691" s="172">
        <f>ROUND(E691*F691,2)</f>
        <v>0</v>
      </c>
      <c r="H691" s="171"/>
      <c r="I691" s="172">
        <f>ROUND(E691*H691,2)</f>
        <v>0</v>
      </c>
      <c r="J691" s="171"/>
      <c r="K691" s="172">
        <f>ROUND(E691*J691,2)</f>
        <v>0</v>
      </c>
      <c r="L691" s="172">
        <v>21</v>
      </c>
      <c r="M691" s="172">
        <f>G691*(1+L691/100)</f>
        <v>0</v>
      </c>
      <c r="N691" s="172">
        <v>2.6900000000000001E-3</v>
      </c>
      <c r="O691" s="172">
        <f>ROUND(E691*N691,2)</f>
        <v>0.11</v>
      </c>
      <c r="P691" s="172">
        <v>0</v>
      </c>
      <c r="Q691" s="172">
        <f>ROUND(E691*P691,2)</f>
        <v>0</v>
      </c>
      <c r="R691" s="172" t="s">
        <v>939</v>
      </c>
      <c r="S691" s="172" t="s">
        <v>213</v>
      </c>
      <c r="T691" s="173" t="s">
        <v>213</v>
      </c>
      <c r="U691" s="159">
        <v>0.94499999999999995</v>
      </c>
      <c r="V691" s="159">
        <f>ROUND(E691*U691,2)</f>
        <v>38.299999999999997</v>
      </c>
      <c r="W691" s="159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248</v>
      </c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7"/>
      <c r="B692" s="158"/>
      <c r="C692" s="246" t="s">
        <v>980</v>
      </c>
      <c r="D692" s="247"/>
      <c r="E692" s="247"/>
      <c r="F692" s="247"/>
      <c r="G692" s="247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218</v>
      </c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58"/>
      <c r="C693" s="195" t="s">
        <v>591</v>
      </c>
      <c r="D693" s="189"/>
      <c r="E693" s="190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252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1" x14ac:dyDescent="0.2">
      <c r="A694" s="157"/>
      <c r="B694" s="158"/>
      <c r="C694" s="195" t="s">
        <v>981</v>
      </c>
      <c r="D694" s="189"/>
      <c r="E694" s="190">
        <v>12.15</v>
      </c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252</v>
      </c>
      <c r="AH694" s="150">
        <v>0</v>
      </c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158"/>
      <c r="C695" s="195" t="s">
        <v>982</v>
      </c>
      <c r="D695" s="189"/>
      <c r="E695" s="190">
        <v>28.375</v>
      </c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252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ht="33.75" outlineLevel="1" x14ac:dyDescent="0.2">
      <c r="A696" s="167">
        <v>179</v>
      </c>
      <c r="B696" s="168" t="s">
        <v>983</v>
      </c>
      <c r="C696" s="185" t="s">
        <v>984</v>
      </c>
      <c r="D696" s="169" t="s">
        <v>300</v>
      </c>
      <c r="E696" s="170">
        <v>2</v>
      </c>
      <c r="F696" s="171"/>
      <c r="G696" s="172">
        <f>ROUND(E696*F696,2)</f>
        <v>0</v>
      </c>
      <c r="H696" s="171"/>
      <c r="I696" s="172">
        <f>ROUND(E696*H696,2)</f>
        <v>0</v>
      </c>
      <c r="J696" s="171"/>
      <c r="K696" s="172">
        <f>ROUND(E696*J696,2)</f>
        <v>0</v>
      </c>
      <c r="L696" s="172">
        <v>21</v>
      </c>
      <c r="M696" s="172">
        <f>G696*(1+L696/100)</f>
        <v>0</v>
      </c>
      <c r="N696" s="172">
        <v>4.8999999999999998E-4</v>
      </c>
      <c r="O696" s="172">
        <f>ROUND(E696*N696,2)</f>
        <v>0</v>
      </c>
      <c r="P696" s="172">
        <v>0</v>
      </c>
      <c r="Q696" s="172">
        <f>ROUND(E696*P696,2)</f>
        <v>0</v>
      </c>
      <c r="R696" s="172" t="s">
        <v>939</v>
      </c>
      <c r="S696" s="172" t="s">
        <v>213</v>
      </c>
      <c r="T696" s="173" t="s">
        <v>213</v>
      </c>
      <c r="U696" s="159">
        <v>0.48</v>
      </c>
      <c r="V696" s="159">
        <f>ROUND(E696*U696,2)</f>
        <v>0.96</v>
      </c>
      <c r="W696" s="159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248</v>
      </c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158"/>
      <c r="C697" s="195" t="s">
        <v>985</v>
      </c>
      <c r="D697" s="189"/>
      <c r="E697" s="190">
        <v>2</v>
      </c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252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ht="33.75" outlineLevel="1" x14ac:dyDescent="0.2">
      <c r="A698" s="167">
        <v>180</v>
      </c>
      <c r="B698" s="168" t="s">
        <v>986</v>
      </c>
      <c r="C698" s="185" t="s">
        <v>987</v>
      </c>
      <c r="D698" s="169" t="s">
        <v>437</v>
      </c>
      <c r="E698" s="170">
        <v>40.4</v>
      </c>
      <c r="F698" s="171"/>
      <c r="G698" s="172">
        <f>ROUND(E698*F698,2)</f>
        <v>0</v>
      </c>
      <c r="H698" s="171"/>
      <c r="I698" s="172">
        <f>ROUND(E698*H698,2)</f>
        <v>0</v>
      </c>
      <c r="J698" s="171"/>
      <c r="K698" s="172">
        <f>ROUND(E698*J698,2)</f>
        <v>0</v>
      </c>
      <c r="L698" s="172">
        <v>21</v>
      </c>
      <c r="M698" s="172">
        <f>G698*(1+L698/100)</f>
        <v>0</v>
      </c>
      <c r="N698" s="172">
        <v>2.7499999999999998E-3</v>
      </c>
      <c r="O698" s="172">
        <f>ROUND(E698*N698,2)</f>
        <v>0.11</v>
      </c>
      <c r="P698" s="172">
        <v>0</v>
      </c>
      <c r="Q698" s="172">
        <f>ROUND(E698*P698,2)</f>
        <v>0</v>
      </c>
      <c r="R698" s="172" t="s">
        <v>939</v>
      </c>
      <c r="S698" s="172" t="s">
        <v>213</v>
      </c>
      <c r="T698" s="173" t="s">
        <v>213</v>
      </c>
      <c r="U698" s="159">
        <v>0.4</v>
      </c>
      <c r="V698" s="159">
        <f>ROUND(E698*U698,2)</f>
        <v>16.16</v>
      </c>
      <c r="W698" s="159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248</v>
      </c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158"/>
      <c r="C699" s="246" t="s">
        <v>988</v>
      </c>
      <c r="D699" s="247"/>
      <c r="E699" s="247"/>
      <c r="F699" s="247"/>
      <c r="G699" s="247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218</v>
      </c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7"/>
      <c r="B700" s="158"/>
      <c r="C700" s="195" t="s">
        <v>945</v>
      </c>
      <c r="D700" s="189"/>
      <c r="E700" s="190">
        <v>40.4</v>
      </c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252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ht="33.75" outlineLevel="1" x14ac:dyDescent="0.2">
      <c r="A701" s="167">
        <v>181</v>
      </c>
      <c r="B701" s="168" t="s">
        <v>989</v>
      </c>
      <c r="C701" s="185" t="s">
        <v>990</v>
      </c>
      <c r="D701" s="169" t="s">
        <v>437</v>
      </c>
      <c r="E701" s="170">
        <v>15.8</v>
      </c>
      <c r="F701" s="171"/>
      <c r="G701" s="172">
        <f>ROUND(E701*F701,2)</f>
        <v>0</v>
      </c>
      <c r="H701" s="171"/>
      <c r="I701" s="172">
        <f>ROUND(E701*H701,2)</f>
        <v>0</v>
      </c>
      <c r="J701" s="171"/>
      <c r="K701" s="172">
        <f>ROUND(E701*J701,2)</f>
        <v>0</v>
      </c>
      <c r="L701" s="172">
        <v>21</v>
      </c>
      <c r="M701" s="172">
        <f>G701*(1+L701/100)</f>
        <v>0</v>
      </c>
      <c r="N701" s="172">
        <v>3.4499999999999999E-3</v>
      </c>
      <c r="O701" s="172">
        <f>ROUND(E701*N701,2)</f>
        <v>0.05</v>
      </c>
      <c r="P701" s="172">
        <v>0</v>
      </c>
      <c r="Q701" s="172">
        <f>ROUND(E701*P701,2)</f>
        <v>0</v>
      </c>
      <c r="R701" s="172" t="s">
        <v>939</v>
      </c>
      <c r="S701" s="172" t="s">
        <v>213</v>
      </c>
      <c r="T701" s="173" t="s">
        <v>213</v>
      </c>
      <c r="U701" s="159">
        <v>0.35599999999999998</v>
      </c>
      <c r="V701" s="159">
        <f>ROUND(E701*U701,2)</f>
        <v>5.62</v>
      </c>
      <c r="W701" s="159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248</v>
      </c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7"/>
      <c r="B702" s="158"/>
      <c r="C702" s="246" t="s">
        <v>991</v>
      </c>
      <c r="D702" s="247"/>
      <c r="E702" s="247"/>
      <c r="F702" s="247"/>
      <c r="G702" s="247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218</v>
      </c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7"/>
      <c r="B703" s="158"/>
      <c r="C703" s="195" t="s">
        <v>992</v>
      </c>
      <c r="D703" s="189"/>
      <c r="E703" s="190">
        <v>15.8</v>
      </c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252</v>
      </c>
      <c r="AH703" s="150">
        <v>0</v>
      </c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ht="22.5" outlineLevel="1" x14ac:dyDescent="0.2">
      <c r="A704" s="167">
        <v>182</v>
      </c>
      <c r="B704" s="168" t="s">
        <v>993</v>
      </c>
      <c r="C704" s="185" t="s">
        <v>994</v>
      </c>
      <c r="D704" s="169" t="s">
        <v>265</v>
      </c>
      <c r="E704" s="170">
        <v>25.355550000000001</v>
      </c>
      <c r="F704" s="171"/>
      <c r="G704" s="172">
        <f>ROUND(E704*F704,2)</f>
        <v>0</v>
      </c>
      <c r="H704" s="171"/>
      <c r="I704" s="172">
        <f>ROUND(E704*H704,2)</f>
        <v>0</v>
      </c>
      <c r="J704" s="171"/>
      <c r="K704" s="172">
        <f>ROUND(E704*J704,2)</f>
        <v>0</v>
      </c>
      <c r="L704" s="172">
        <v>21</v>
      </c>
      <c r="M704" s="172">
        <f>G704*(1+L704/100)</f>
        <v>0</v>
      </c>
      <c r="N704" s="172">
        <v>5.0000000000000001E-3</v>
      </c>
      <c r="O704" s="172">
        <f>ROUND(E704*N704,2)</f>
        <v>0.13</v>
      </c>
      <c r="P704" s="172">
        <v>0</v>
      </c>
      <c r="Q704" s="172">
        <f>ROUND(E704*P704,2)</f>
        <v>0</v>
      </c>
      <c r="R704" s="172" t="s">
        <v>330</v>
      </c>
      <c r="S704" s="172" t="s">
        <v>213</v>
      </c>
      <c r="T704" s="173" t="s">
        <v>213</v>
      </c>
      <c r="U704" s="159">
        <v>0</v>
      </c>
      <c r="V704" s="159">
        <f>ROUND(E704*U704,2)</f>
        <v>0</v>
      </c>
      <c r="W704" s="159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 t="s">
        <v>331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1" x14ac:dyDescent="0.2">
      <c r="A705" s="157"/>
      <c r="B705" s="158"/>
      <c r="C705" s="195" t="s">
        <v>995</v>
      </c>
      <c r="D705" s="189"/>
      <c r="E705" s="190">
        <v>0.70289999999999997</v>
      </c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 t="s">
        <v>252</v>
      </c>
      <c r="AH705" s="150">
        <v>0</v>
      </c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57"/>
      <c r="B706" s="158"/>
      <c r="C706" s="195" t="s">
        <v>996</v>
      </c>
      <c r="D706" s="189"/>
      <c r="E706" s="190">
        <v>14.6652</v>
      </c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252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157"/>
      <c r="B707" s="158"/>
      <c r="C707" s="195" t="s">
        <v>997</v>
      </c>
      <c r="D707" s="189"/>
      <c r="E707" s="190">
        <v>7.3920000000000003</v>
      </c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252</v>
      </c>
      <c r="AH707" s="150">
        <v>0</v>
      </c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1" x14ac:dyDescent="0.2">
      <c r="A708" s="157"/>
      <c r="B708" s="158"/>
      <c r="C708" s="195" t="s">
        <v>998</v>
      </c>
      <c r="D708" s="189"/>
      <c r="E708" s="190">
        <v>2.59545</v>
      </c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252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1" x14ac:dyDescent="0.2">
      <c r="A709" s="167">
        <v>183</v>
      </c>
      <c r="B709" s="168" t="s">
        <v>999</v>
      </c>
      <c r="C709" s="185" t="s">
        <v>1000</v>
      </c>
      <c r="D709" s="169" t="s">
        <v>316</v>
      </c>
      <c r="E709" s="170">
        <v>2.9457399999999998</v>
      </c>
      <c r="F709" s="171"/>
      <c r="G709" s="172">
        <f>ROUND(E709*F709,2)</f>
        <v>0</v>
      </c>
      <c r="H709" s="171"/>
      <c r="I709" s="172">
        <f>ROUND(E709*H709,2)</f>
        <v>0</v>
      </c>
      <c r="J709" s="171"/>
      <c r="K709" s="172">
        <f>ROUND(E709*J709,2)</f>
        <v>0</v>
      </c>
      <c r="L709" s="172">
        <v>21</v>
      </c>
      <c r="M709" s="172">
        <f>G709*(1+L709/100)</f>
        <v>0</v>
      </c>
      <c r="N709" s="172">
        <v>0</v>
      </c>
      <c r="O709" s="172">
        <f>ROUND(E709*N709,2)</f>
        <v>0</v>
      </c>
      <c r="P709" s="172">
        <v>0</v>
      </c>
      <c r="Q709" s="172">
        <f>ROUND(E709*P709,2)</f>
        <v>0</v>
      </c>
      <c r="R709" s="172" t="s">
        <v>939</v>
      </c>
      <c r="S709" s="172" t="s">
        <v>213</v>
      </c>
      <c r="T709" s="173" t="s">
        <v>213</v>
      </c>
      <c r="U709" s="159">
        <v>4.82</v>
      </c>
      <c r="V709" s="159">
        <f>ROUND(E709*U709,2)</f>
        <v>14.2</v>
      </c>
      <c r="W709" s="159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748</v>
      </c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57"/>
      <c r="B710" s="158"/>
      <c r="C710" s="257" t="s">
        <v>849</v>
      </c>
      <c r="D710" s="258"/>
      <c r="E710" s="258"/>
      <c r="F710" s="258"/>
      <c r="G710" s="258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250</v>
      </c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x14ac:dyDescent="0.2">
      <c r="A711" s="161" t="s">
        <v>208</v>
      </c>
      <c r="B711" s="162" t="s">
        <v>151</v>
      </c>
      <c r="C711" s="183" t="s">
        <v>152</v>
      </c>
      <c r="D711" s="163"/>
      <c r="E711" s="164"/>
      <c r="F711" s="165"/>
      <c r="G711" s="165">
        <f>SUMIF(AG712:AG719,"&lt;&gt;NOR",G712:G719)</f>
        <v>0</v>
      </c>
      <c r="H711" s="165"/>
      <c r="I711" s="165">
        <f>SUM(I712:I719)</f>
        <v>0</v>
      </c>
      <c r="J711" s="165"/>
      <c r="K711" s="165">
        <f>SUM(K712:K719)</f>
        <v>0</v>
      </c>
      <c r="L711" s="165"/>
      <c r="M711" s="165">
        <f>SUM(M712:M719)</f>
        <v>0</v>
      </c>
      <c r="N711" s="165"/>
      <c r="O711" s="165">
        <f>SUM(O712:O719)</f>
        <v>0.05</v>
      </c>
      <c r="P711" s="165"/>
      <c r="Q711" s="165">
        <f>SUM(Q712:Q719)</f>
        <v>0</v>
      </c>
      <c r="R711" s="165"/>
      <c r="S711" s="165"/>
      <c r="T711" s="166"/>
      <c r="U711" s="160"/>
      <c r="V711" s="160">
        <f>SUM(V712:V719)</f>
        <v>42.71</v>
      </c>
      <c r="W711" s="160"/>
      <c r="AG711" t="s">
        <v>209</v>
      </c>
    </row>
    <row r="712" spans="1:60" ht="22.5" outlineLevel="1" x14ac:dyDescent="0.2">
      <c r="A712" s="167">
        <v>184</v>
      </c>
      <c r="B712" s="168" t="s">
        <v>1001</v>
      </c>
      <c r="C712" s="185" t="s">
        <v>1002</v>
      </c>
      <c r="D712" s="169" t="s">
        <v>437</v>
      </c>
      <c r="E712" s="170">
        <v>40.4</v>
      </c>
      <c r="F712" s="171"/>
      <c r="G712" s="172">
        <f>ROUND(E712*F712,2)</f>
        <v>0</v>
      </c>
      <c r="H712" s="171"/>
      <c r="I712" s="172">
        <f>ROUND(E712*H712,2)</f>
        <v>0</v>
      </c>
      <c r="J712" s="171"/>
      <c r="K712" s="172">
        <f>ROUND(E712*J712,2)</f>
        <v>0</v>
      </c>
      <c r="L712" s="172">
        <v>21</v>
      </c>
      <c r="M712" s="172">
        <f>G712*(1+L712/100)</f>
        <v>0</v>
      </c>
      <c r="N712" s="172">
        <v>4.8999999999999998E-4</v>
      </c>
      <c r="O712" s="172">
        <f>ROUND(E712*N712,2)</f>
        <v>0.02</v>
      </c>
      <c r="P712" s="172">
        <v>0</v>
      </c>
      <c r="Q712" s="172">
        <f>ROUND(E712*P712,2)</f>
        <v>0</v>
      </c>
      <c r="R712" s="172" t="s">
        <v>1003</v>
      </c>
      <c r="S712" s="172" t="s">
        <v>213</v>
      </c>
      <c r="T712" s="173" t="s">
        <v>213</v>
      </c>
      <c r="U712" s="159">
        <v>6.7000000000000004E-2</v>
      </c>
      <c r="V712" s="159">
        <f>ROUND(E712*U712,2)</f>
        <v>2.71</v>
      </c>
      <c r="W712" s="159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248</v>
      </c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1" x14ac:dyDescent="0.2">
      <c r="A713" s="157"/>
      <c r="B713" s="158"/>
      <c r="C713" s="246" t="s">
        <v>1004</v>
      </c>
      <c r="D713" s="247"/>
      <c r="E713" s="247"/>
      <c r="F713" s="247"/>
      <c r="G713" s="247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218</v>
      </c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57"/>
      <c r="B714" s="158"/>
      <c r="C714" s="195" t="s">
        <v>945</v>
      </c>
      <c r="D714" s="189"/>
      <c r="E714" s="190">
        <v>40.4</v>
      </c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252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ht="22.5" outlineLevel="1" x14ac:dyDescent="0.2">
      <c r="A715" s="167">
        <v>185</v>
      </c>
      <c r="B715" s="168" t="s">
        <v>1005</v>
      </c>
      <c r="C715" s="185" t="s">
        <v>1006</v>
      </c>
      <c r="D715" s="169" t="s">
        <v>265</v>
      </c>
      <c r="E715" s="170">
        <v>284.928</v>
      </c>
      <c r="F715" s="171"/>
      <c r="G715" s="172">
        <f>ROUND(E715*F715,2)</f>
        <v>0</v>
      </c>
      <c r="H715" s="171"/>
      <c r="I715" s="172">
        <f>ROUND(E715*H715,2)</f>
        <v>0</v>
      </c>
      <c r="J715" s="171"/>
      <c r="K715" s="172">
        <f>ROUND(E715*J715,2)</f>
        <v>0</v>
      </c>
      <c r="L715" s="172">
        <v>21</v>
      </c>
      <c r="M715" s="172">
        <f>G715*(1+L715/100)</f>
        <v>0</v>
      </c>
      <c r="N715" s="172">
        <v>9.0000000000000006E-5</v>
      </c>
      <c r="O715" s="172">
        <f>ROUND(E715*N715,2)</f>
        <v>0.03</v>
      </c>
      <c r="P715" s="172">
        <v>0</v>
      </c>
      <c r="Q715" s="172">
        <f>ROUND(E715*P715,2)</f>
        <v>0</v>
      </c>
      <c r="R715" s="172" t="s">
        <v>1003</v>
      </c>
      <c r="S715" s="172" t="s">
        <v>213</v>
      </c>
      <c r="T715" s="173" t="s">
        <v>213</v>
      </c>
      <c r="U715" s="159">
        <v>0.14000000000000001</v>
      </c>
      <c r="V715" s="159">
        <f>ROUND(E715*U715,2)</f>
        <v>39.89</v>
      </c>
      <c r="W715" s="159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248</v>
      </c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57"/>
      <c r="B716" s="158"/>
      <c r="C716" s="246" t="s">
        <v>1007</v>
      </c>
      <c r="D716" s="247"/>
      <c r="E716" s="247"/>
      <c r="F716" s="247"/>
      <c r="G716" s="247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218</v>
      </c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57"/>
      <c r="B717" s="158"/>
      <c r="C717" s="195" t="s">
        <v>910</v>
      </c>
      <c r="D717" s="189"/>
      <c r="E717" s="190">
        <v>284.928</v>
      </c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252</v>
      </c>
      <c r="AH717" s="150">
        <v>0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 x14ac:dyDescent="0.2">
      <c r="A718" s="167">
        <v>186</v>
      </c>
      <c r="B718" s="168" t="s">
        <v>1008</v>
      </c>
      <c r="C718" s="185" t="s">
        <v>1009</v>
      </c>
      <c r="D718" s="169" t="s">
        <v>316</v>
      </c>
      <c r="E718" s="170">
        <v>4.5440000000000001E-2</v>
      </c>
      <c r="F718" s="171"/>
      <c r="G718" s="172">
        <f>ROUND(E718*F718,2)</f>
        <v>0</v>
      </c>
      <c r="H718" s="171"/>
      <c r="I718" s="172">
        <f>ROUND(E718*H718,2)</f>
        <v>0</v>
      </c>
      <c r="J718" s="171"/>
      <c r="K718" s="172">
        <f>ROUND(E718*J718,2)</f>
        <v>0</v>
      </c>
      <c r="L718" s="172">
        <v>21</v>
      </c>
      <c r="M718" s="172">
        <f>G718*(1+L718/100)</f>
        <v>0</v>
      </c>
      <c r="N718" s="172">
        <v>0</v>
      </c>
      <c r="O718" s="172">
        <f>ROUND(E718*N718,2)</f>
        <v>0</v>
      </c>
      <c r="P718" s="172">
        <v>0</v>
      </c>
      <c r="Q718" s="172">
        <f>ROUND(E718*P718,2)</f>
        <v>0</v>
      </c>
      <c r="R718" s="172" t="s">
        <v>1003</v>
      </c>
      <c r="S718" s="172" t="s">
        <v>213</v>
      </c>
      <c r="T718" s="173" t="s">
        <v>213</v>
      </c>
      <c r="U718" s="159">
        <v>2.3290000000000002</v>
      </c>
      <c r="V718" s="159">
        <f>ROUND(E718*U718,2)</f>
        <v>0.11</v>
      </c>
      <c r="W718" s="159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748</v>
      </c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57"/>
      <c r="B719" s="158"/>
      <c r="C719" s="257" t="s">
        <v>849</v>
      </c>
      <c r="D719" s="258"/>
      <c r="E719" s="258"/>
      <c r="F719" s="258"/>
      <c r="G719" s="258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250</v>
      </c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x14ac:dyDescent="0.2">
      <c r="A720" s="161" t="s">
        <v>208</v>
      </c>
      <c r="B720" s="162" t="s">
        <v>153</v>
      </c>
      <c r="C720" s="183" t="s">
        <v>154</v>
      </c>
      <c r="D720" s="163"/>
      <c r="E720" s="164"/>
      <c r="F720" s="165"/>
      <c r="G720" s="165">
        <f>SUMIF(AG721:AG801,"&lt;&gt;NOR",G721:G801)</f>
        <v>0</v>
      </c>
      <c r="H720" s="165"/>
      <c r="I720" s="165">
        <f>SUM(I721:I801)</f>
        <v>0</v>
      </c>
      <c r="J720" s="165"/>
      <c r="K720" s="165">
        <f>SUM(K721:K801)</f>
        <v>0</v>
      </c>
      <c r="L720" s="165"/>
      <c r="M720" s="165">
        <f>SUM(M721:M801)</f>
        <v>0</v>
      </c>
      <c r="N720" s="165"/>
      <c r="O720" s="165">
        <f>SUM(O721:O801)</f>
        <v>1.08</v>
      </c>
      <c r="P720" s="165"/>
      <c r="Q720" s="165">
        <f>SUM(Q721:Q801)</f>
        <v>0</v>
      </c>
      <c r="R720" s="165"/>
      <c r="S720" s="165"/>
      <c r="T720" s="166"/>
      <c r="U720" s="160"/>
      <c r="V720" s="160">
        <f>SUM(V721:V801)</f>
        <v>267.95</v>
      </c>
      <c r="W720" s="160"/>
      <c r="AG720" t="s">
        <v>209</v>
      </c>
    </row>
    <row r="721" spans="1:60" ht="33.75" outlineLevel="1" x14ac:dyDescent="0.2">
      <c r="A721" s="167">
        <v>187</v>
      </c>
      <c r="B721" s="168" t="s">
        <v>1010</v>
      </c>
      <c r="C721" s="185" t="s">
        <v>1011</v>
      </c>
      <c r="D721" s="169" t="s">
        <v>437</v>
      </c>
      <c r="E721" s="170">
        <v>146.375</v>
      </c>
      <c r="F721" s="171"/>
      <c r="G721" s="172">
        <f>ROUND(E721*F721,2)</f>
        <v>0</v>
      </c>
      <c r="H721" s="171"/>
      <c r="I721" s="172">
        <f>ROUND(E721*H721,2)</f>
        <v>0</v>
      </c>
      <c r="J721" s="171"/>
      <c r="K721" s="172">
        <f>ROUND(E721*J721,2)</f>
        <v>0</v>
      </c>
      <c r="L721" s="172">
        <v>21</v>
      </c>
      <c r="M721" s="172">
        <f>G721*(1+L721/100)</f>
        <v>0</v>
      </c>
      <c r="N721" s="172">
        <v>4.0000000000000003E-5</v>
      </c>
      <c r="O721" s="172">
        <f>ROUND(E721*N721,2)</f>
        <v>0.01</v>
      </c>
      <c r="P721" s="172">
        <v>0</v>
      </c>
      <c r="Q721" s="172">
        <f>ROUND(E721*P721,2)</f>
        <v>0</v>
      </c>
      <c r="R721" s="172" t="s">
        <v>1012</v>
      </c>
      <c r="S721" s="172" t="s">
        <v>213</v>
      </c>
      <c r="T721" s="173" t="s">
        <v>213</v>
      </c>
      <c r="U721" s="159">
        <v>0.32</v>
      </c>
      <c r="V721" s="159">
        <f>ROUND(E721*U721,2)</f>
        <v>46.84</v>
      </c>
      <c r="W721" s="159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248</v>
      </c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7"/>
      <c r="B722" s="158"/>
      <c r="C722" s="246" t="s">
        <v>1013</v>
      </c>
      <c r="D722" s="247"/>
      <c r="E722" s="247"/>
      <c r="F722" s="247"/>
      <c r="G722" s="247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218</v>
      </c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7"/>
      <c r="B723" s="158"/>
      <c r="C723" s="195" t="s">
        <v>1014</v>
      </c>
      <c r="D723" s="189"/>
      <c r="E723" s="190">
        <v>44.9</v>
      </c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252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57"/>
      <c r="B724" s="158"/>
      <c r="C724" s="195" t="s">
        <v>1015</v>
      </c>
      <c r="D724" s="189"/>
      <c r="E724" s="190">
        <v>18.3</v>
      </c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252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7"/>
      <c r="B725" s="158"/>
      <c r="C725" s="195" t="s">
        <v>1016</v>
      </c>
      <c r="D725" s="189"/>
      <c r="E725" s="190">
        <v>83.174999999999997</v>
      </c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252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ht="33.75" outlineLevel="1" x14ac:dyDescent="0.2">
      <c r="A726" s="167">
        <v>188</v>
      </c>
      <c r="B726" s="168" t="s">
        <v>1017</v>
      </c>
      <c r="C726" s="185" t="s">
        <v>1018</v>
      </c>
      <c r="D726" s="169" t="s">
        <v>437</v>
      </c>
      <c r="E726" s="170">
        <v>36.274999999999999</v>
      </c>
      <c r="F726" s="171"/>
      <c r="G726" s="172">
        <f>ROUND(E726*F726,2)</f>
        <v>0</v>
      </c>
      <c r="H726" s="171"/>
      <c r="I726" s="172">
        <f>ROUND(E726*H726,2)</f>
        <v>0</v>
      </c>
      <c r="J726" s="171"/>
      <c r="K726" s="172">
        <f>ROUND(E726*J726,2)</f>
        <v>0</v>
      </c>
      <c r="L726" s="172">
        <v>21</v>
      </c>
      <c r="M726" s="172">
        <f>G726*(1+L726/100)</f>
        <v>0</v>
      </c>
      <c r="N726" s="172">
        <v>1.6000000000000001E-4</v>
      </c>
      <c r="O726" s="172">
        <f>ROUND(E726*N726,2)</f>
        <v>0.01</v>
      </c>
      <c r="P726" s="172">
        <v>0</v>
      </c>
      <c r="Q726" s="172">
        <f>ROUND(E726*P726,2)</f>
        <v>0</v>
      </c>
      <c r="R726" s="172" t="s">
        <v>1012</v>
      </c>
      <c r="S726" s="172" t="s">
        <v>213</v>
      </c>
      <c r="T726" s="173" t="s">
        <v>213</v>
      </c>
      <c r="U726" s="159">
        <v>0.87</v>
      </c>
      <c r="V726" s="159">
        <f>ROUND(E726*U726,2)</f>
        <v>31.56</v>
      </c>
      <c r="W726" s="159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248</v>
      </c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ht="22.5" outlineLevel="1" x14ac:dyDescent="0.2">
      <c r="A727" s="157"/>
      <c r="B727" s="158"/>
      <c r="C727" s="246" t="s">
        <v>1019</v>
      </c>
      <c r="D727" s="247"/>
      <c r="E727" s="247"/>
      <c r="F727" s="247"/>
      <c r="G727" s="247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218</v>
      </c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81" t="str">
        <f>C727</f>
        <v>Vložení parotěsné a paropropustné fólie, těsnicí pásky pod rám a pod vnější parapet, vymezovacího provazce pod vnitřní parapet a silikonového tmelu, PU pěny. Dodávka materiálu.</v>
      </c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7"/>
      <c r="B728" s="158"/>
      <c r="C728" s="195" t="s">
        <v>1020</v>
      </c>
      <c r="D728" s="189"/>
      <c r="E728" s="190">
        <v>7.8</v>
      </c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252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158"/>
      <c r="C729" s="195" t="s">
        <v>1021</v>
      </c>
      <c r="D729" s="189"/>
      <c r="E729" s="190">
        <v>3.9</v>
      </c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252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57"/>
      <c r="B730" s="158"/>
      <c r="C730" s="195" t="s">
        <v>1022</v>
      </c>
      <c r="D730" s="189"/>
      <c r="E730" s="190">
        <v>24.574999999999999</v>
      </c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252</v>
      </c>
      <c r="AH730" s="150">
        <v>0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67">
        <v>189</v>
      </c>
      <c r="B731" s="168" t="s">
        <v>1023</v>
      </c>
      <c r="C731" s="185" t="s">
        <v>1024</v>
      </c>
      <c r="D731" s="169" t="s">
        <v>437</v>
      </c>
      <c r="E731" s="170">
        <v>182.65</v>
      </c>
      <c r="F731" s="171"/>
      <c r="G731" s="172">
        <f>ROUND(E731*F731,2)</f>
        <v>0</v>
      </c>
      <c r="H731" s="171"/>
      <c r="I731" s="172">
        <f>ROUND(E731*H731,2)</f>
        <v>0</v>
      </c>
      <c r="J731" s="171"/>
      <c r="K731" s="172">
        <f>ROUND(E731*J731,2)</f>
        <v>0</v>
      </c>
      <c r="L731" s="172">
        <v>21</v>
      </c>
      <c r="M731" s="172">
        <f>G731*(1+L731/100)</f>
        <v>0</v>
      </c>
      <c r="N731" s="172">
        <v>2.0000000000000002E-5</v>
      </c>
      <c r="O731" s="172">
        <f>ROUND(E731*N731,2)</f>
        <v>0</v>
      </c>
      <c r="P731" s="172">
        <v>0</v>
      </c>
      <c r="Q731" s="172">
        <f>ROUND(E731*P731,2)</f>
        <v>0</v>
      </c>
      <c r="R731" s="172" t="s">
        <v>1012</v>
      </c>
      <c r="S731" s="172" t="s">
        <v>213</v>
      </c>
      <c r="T731" s="173" t="s">
        <v>213</v>
      </c>
      <c r="U731" s="159">
        <v>0.46800000000000003</v>
      </c>
      <c r="V731" s="159">
        <f>ROUND(E731*U731,2)</f>
        <v>85.48</v>
      </c>
      <c r="W731" s="159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248</v>
      </c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57"/>
      <c r="B732" s="158"/>
      <c r="C732" s="246" t="s">
        <v>1025</v>
      </c>
      <c r="D732" s="247"/>
      <c r="E732" s="247"/>
      <c r="F732" s="247"/>
      <c r="G732" s="247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 t="s">
        <v>218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58"/>
      <c r="C733" s="195" t="s">
        <v>1026</v>
      </c>
      <c r="D733" s="189"/>
      <c r="E733" s="190">
        <v>52.7</v>
      </c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252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7"/>
      <c r="B734" s="158"/>
      <c r="C734" s="195" t="s">
        <v>1027</v>
      </c>
      <c r="D734" s="189"/>
      <c r="E734" s="190">
        <v>22.2</v>
      </c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252</v>
      </c>
      <c r="AH734" s="150">
        <v>0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7"/>
      <c r="B735" s="158"/>
      <c r="C735" s="195" t="s">
        <v>1028</v>
      </c>
      <c r="D735" s="189"/>
      <c r="E735" s="190">
        <v>107.75</v>
      </c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252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ht="22.5" outlineLevel="1" x14ac:dyDescent="0.2">
      <c r="A736" s="167">
        <v>190</v>
      </c>
      <c r="B736" s="168" t="s">
        <v>1029</v>
      </c>
      <c r="C736" s="185" t="s">
        <v>1030</v>
      </c>
      <c r="D736" s="169" t="s">
        <v>300</v>
      </c>
      <c r="E736" s="170">
        <v>19</v>
      </c>
      <c r="F736" s="171"/>
      <c r="G736" s="172">
        <f>ROUND(E736*F736,2)</f>
        <v>0</v>
      </c>
      <c r="H736" s="171"/>
      <c r="I736" s="172">
        <f>ROUND(E736*H736,2)</f>
        <v>0</v>
      </c>
      <c r="J736" s="171"/>
      <c r="K736" s="172">
        <f>ROUND(E736*J736,2)</f>
        <v>0</v>
      </c>
      <c r="L736" s="172">
        <v>21</v>
      </c>
      <c r="M736" s="172">
        <f>G736*(1+L736/100)</f>
        <v>0</v>
      </c>
      <c r="N736" s="172">
        <v>0</v>
      </c>
      <c r="O736" s="172">
        <f>ROUND(E736*N736,2)</f>
        <v>0</v>
      </c>
      <c r="P736" s="172">
        <v>0</v>
      </c>
      <c r="Q736" s="172">
        <f>ROUND(E736*P736,2)</f>
        <v>0</v>
      </c>
      <c r="R736" s="172" t="s">
        <v>1012</v>
      </c>
      <c r="S736" s="172" t="s">
        <v>213</v>
      </c>
      <c r="T736" s="173" t="s">
        <v>213</v>
      </c>
      <c r="U736" s="159">
        <v>1.45</v>
      </c>
      <c r="V736" s="159">
        <f>ROUND(E736*U736,2)</f>
        <v>27.55</v>
      </c>
      <c r="W736" s="159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1031</v>
      </c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7"/>
      <c r="B737" s="158"/>
      <c r="C737" s="195" t="s">
        <v>1032</v>
      </c>
      <c r="D737" s="189"/>
      <c r="E737" s="190">
        <v>19</v>
      </c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252</v>
      </c>
      <c r="AH737" s="150">
        <v>0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ht="22.5" outlineLevel="1" x14ac:dyDescent="0.2">
      <c r="A738" s="167">
        <v>191</v>
      </c>
      <c r="B738" s="168" t="s">
        <v>1033</v>
      </c>
      <c r="C738" s="185" t="s">
        <v>1034</v>
      </c>
      <c r="D738" s="169" t="s">
        <v>300</v>
      </c>
      <c r="E738" s="170">
        <v>1</v>
      </c>
      <c r="F738" s="171"/>
      <c r="G738" s="172">
        <f>ROUND(E738*F738,2)</f>
        <v>0</v>
      </c>
      <c r="H738" s="171"/>
      <c r="I738" s="172">
        <f>ROUND(E738*H738,2)</f>
        <v>0</v>
      </c>
      <c r="J738" s="171"/>
      <c r="K738" s="172">
        <f>ROUND(E738*J738,2)</f>
        <v>0</v>
      </c>
      <c r="L738" s="172">
        <v>21</v>
      </c>
      <c r="M738" s="172">
        <f>G738*(1+L738/100)</f>
        <v>0</v>
      </c>
      <c r="N738" s="172">
        <v>0</v>
      </c>
      <c r="O738" s="172">
        <f>ROUND(E738*N738,2)</f>
        <v>0</v>
      </c>
      <c r="P738" s="172">
        <v>0</v>
      </c>
      <c r="Q738" s="172">
        <f>ROUND(E738*P738,2)</f>
        <v>0</v>
      </c>
      <c r="R738" s="172" t="s">
        <v>1012</v>
      </c>
      <c r="S738" s="172" t="s">
        <v>213</v>
      </c>
      <c r="T738" s="173" t="s">
        <v>213</v>
      </c>
      <c r="U738" s="159">
        <v>2.5099999999999998</v>
      </c>
      <c r="V738" s="159">
        <f>ROUND(E738*U738,2)</f>
        <v>2.5099999999999998</v>
      </c>
      <c r="W738" s="159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 t="s">
        <v>1031</v>
      </c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57"/>
      <c r="B739" s="158"/>
      <c r="C739" s="246" t="s">
        <v>1035</v>
      </c>
      <c r="D739" s="247"/>
      <c r="E739" s="247"/>
      <c r="F739" s="247"/>
      <c r="G739" s="247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 t="s">
        <v>218</v>
      </c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 x14ac:dyDescent="0.2">
      <c r="A740" s="157"/>
      <c r="B740" s="158"/>
      <c r="C740" s="195" t="s">
        <v>1036</v>
      </c>
      <c r="D740" s="189"/>
      <c r="E740" s="190">
        <v>1</v>
      </c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252</v>
      </c>
      <c r="AH740" s="150">
        <v>0</v>
      </c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ht="22.5" outlineLevel="1" x14ac:dyDescent="0.2">
      <c r="A741" s="167">
        <v>192</v>
      </c>
      <c r="B741" s="168" t="s">
        <v>1037</v>
      </c>
      <c r="C741" s="185" t="s">
        <v>1038</v>
      </c>
      <c r="D741" s="169" t="s">
        <v>300</v>
      </c>
      <c r="E741" s="170">
        <v>1</v>
      </c>
      <c r="F741" s="171"/>
      <c r="G741" s="172">
        <f>ROUND(E741*F741,2)</f>
        <v>0</v>
      </c>
      <c r="H741" s="171"/>
      <c r="I741" s="172">
        <f>ROUND(E741*H741,2)</f>
        <v>0</v>
      </c>
      <c r="J741" s="171"/>
      <c r="K741" s="172">
        <f>ROUND(E741*J741,2)</f>
        <v>0</v>
      </c>
      <c r="L741" s="172">
        <v>21</v>
      </c>
      <c r="M741" s="172">
        <f>G741*(1+L741/100)</f>
        <v>0</v>
      </c>
      <c r="N741" s="172">
        <v>0</v>
      </c>
      <c r="O741" s="172">
        <f>ROUND(E741*N741,2)</f>
        <v>0</v>
      </c>
      <c r="P741" s="172">
        <v>1.8E-3</v>
      </c>
      <c r="Q741" s="172">
        <f>ROUND(E741*P741,2)</f>
        <v>0</v>
      </c>
      <c r="R741" s="172" t="s">
        <v>1012</v>
      </c>
      <c r="S741" s="172" t="s">
        <v>213</v>
      </c>
      <c r="T741" s="173" t="s">
        <v>213</v>
      </c>
      <c r="U741" s="159">
        <v>0.11</v>
      </c>
      <c r="V741" s="159">
        <f>ROUND(E741*U741,2)</f>
        <v>0.11</v>
      </c>
      <c r="W741" s="159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248</v>
      </c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7"/>
      <c r="B742" s="158"/>
      <c r="C742" s="195" t="s">
        <v>701</v>
      </c>
      <c r="D742" s="189"/>
      <c r="E742" s="190">
        <v>1</v>
      </c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252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 x14ac:dyDescent="0.2">
      <c r="A743" s="167">
        <v>193</v>
      </c>
      <c r="B743" s="168" t="s">
        <v>1039</v>
      </c>
      <c r="C743" s="185" t="s">
        <v>1040</v>
      </c>
      <c r="D743" s="169" t="s">
        <v>300</v>
      </c>
      <c r="E743" s="170">
        <v>20</v>
      </c>
      <c r="F743" s="171"/>
      <c r="G743" s="172">
        <f>ROUND(E743*F743,2)</f>
        <v>0</v>
      </c>
      <c r="H743" s="171"/>
      <c r="I743" s="172">
        <f>ROUND(E743*H743,2)</f>
        <v>0</v>
      </c>
      <c r="J743" s="171"/>
      <c r="K743" s="172">
        <f>ROUND(E743*J743,2)</f>
        <v>0</v>
      </c>
      <c r="L743" s="172">
        <v>21</v>
      </c>
      <c r="M743" s="172">
        <f>G743*(1+L743/100)</f>
        <v>0</v>
      </c>
      <c r="N743" s="172">
        <v>0</v>
      </c>
      <c r="O743" s="172">
        <f>ROUND(E743*N743,2)</f>
        <v>0</v>
      </c>
      <c r="P743" s="172">
        <v>0</v>
      </c>
      <c r="Q743" s="172">
        <f>ROUND(E743*P743,2)</f>
        <v>0</v>
      </c>
      <c r="R743" s="172" t="s">
        <v>1012</v>
      </c>
      <c r="S743" s="172" t="s">
        <v>213</v>
      </c>
      <c r="T743" s="173" t="s">
        <v>213</v>
      </c>
      <c r="U743" s="159">
        <v>0.77500000000000002</v>
      </c>
      <c r="V743" s="159">
        <f>ROUND(E743*U743,2)</f>
        <v>15.5</v>
      </c>
      <c r="W743" s="159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1031</v>
      </c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7"/>
      <c r="B744" s="158"/>
      <c r="C744" s="195" t="s">
        <v>617</v>
      </c>
      <c r="D744" s="189"/>
      <c r="E744" s="190">
        <v>20</v>
      </c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252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ht="22.5" outlineLevel="1" x14ac:dyDescent="0.2">
      <c r="A745" s="167">
        <v>194</v>
      </c>
      <c r="B745" s="168" t="s">
        <v>1041</v>
      </c>
      <c r="C745" s="185" t="s">
        <v>1042</v>
      </c>
      <c r="D745" s="169" t="s">
        <v>300</v>
      </c>
      <c r="E745" s="170">
        <v>9</v>
      </c>
      <c r="F745" s="171"/>
      <c r="G745" s="172">
        <f>ROUND(E745*F745,2)</f>
        <v>0</v>
      </c>
      <c r="H745" s="171"/>
      <c r="I745" s="172">
        <f>ROUND(E745*H745,2)</f>
        <v>0</v>
      </c>
      <c r="J745" s="171"/>
      <c r="K745" s="172">
        <f>ROUND(E745*J745,2)</f>
        <v>0</v>
      </c>
      <c r="L745" s="172">
        <v>21</v>
      </c>
      <c r="M745" s="172">
        <f>G745*(1+L745/100)</f>
        <v>0</v>
      </c>
      <c r="N745" s="172">
        <v>1.0000000000000001E-5</v>
      </c>
      <c r="O745" s="172">
        <f>ROUND(E745*N745,2)</f>
        <v>0</v>
      </c>
      <c r="P745" s="172">
        <v>0</v>
      </c>
      <c r="Q745" s="172">
        <f>ROUND(E745*P745,2)</f>
        <v>0</v>
      </c>
      <c r="R745" s="172" t="s">
        <v>1012</v>
      </c>
      <c r="S745" s="172" t="s">
        <v>213</v>
      </c>
      <c r="T745" s="173" t="s">
        <v>213</v>
      </c>
      <c r="U745" s="159">
        <v>0.40488000000000002</v>
      </c>
      <c r="V745" s="159">
        <f>ROUND(E745*U745,2)</f>
        <v>3.64</v>
      </c>
      <c r="W745" s="159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248</v>
      </c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1" x14ac:dyDescent="0.2">
      <c r="A746" s="157"/>
      <c r="B746" s="158"/>
      <c r="C746" s="195" t="s">
        <v>1043</v>
      </c>
      <c r="D746" s="189"/>
      <c r="E746" s="190">
        <v>2</v>
      </c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252</v>
      </c>
      <c r="AH746" s="150">
        <v>0</v>
      </c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7"/>
      <c r="B747" s="158"/>
      <c r="C747" s="195" t="s">
        <v>1044</v>
      </c>
      <c r="D747" s="189"/>
      <c r="E747" s="190">
        <v>7</v>
      </c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252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ht="22.5" outlineLevel="1" x14ac:dyDescent="0.2">
      <c r="A748" s="167">
        <v>195</v>
      </c>
      <c r="B748" s="168" t="s">
        <v>1045</v>
      </c>
      <c r="C748" s="185" t="s">
        <v>1046</v>
      </c>
      <c r="D748" s="169" t="s">
        <v>300</v>
      </c>
      <c r="E748" s="170">
        <v>23</v>
      </c>
      <c r="F748" s="171"/>
      <c r="G748" s="172">
        <f>ROUND(E748*F748,2)</f>
        <v>0</v>
      </c>
      <c r="H748" s="171"/>
      <c r="I748" s="172">
        <f>ROUND(E748*H748,2)</f>
        <v>0</v>
      </c>
      <c r="J748" s="171"/>
      <c r="K748" s="172">
        <f>ROUND(E748*J748,2)</f>
        <v>0</v>
      </c>
      <c r="L748" s="172">
        <v>21</v>
      </c>
      <c r="M748" s="172">
        <f>G748*(1+L748/100)</f>
        <v>0</v>
      </c>
      <c r="N748" s="172">
        <v>1.0000000000000001E-5</v>
      </c>
      <c r="O748" s="172">
        <f>ROUND(E748*N748,2)</f>
        <v>0</v>
      </c>
      <c r="P748" s="172">
        <v>0</v>
      </c>
      <c r="Q748" s="172">
        <f>ROUND(E748*P748,2)</f>
        <v>0</v>
      </c>
      <c r="R748" s="172" t="s">
        <v>1012</v>
      </c>
      <c r="S748" s="172" t="s">
        <v>213</v>
      </c>
      <c r="T748" s="173" t="s">
        <v>213</v>
      </c>
      <c r="U748" s="159">
        <v>0.54730000000000001</v>
      </c>
      <c r="V748" s="159">
        <f>ROUND(E748*U748,2)</f>
        <v>12.59</v>
      </c>
      <c r="W748" s="159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 t="s">
        <v>248</v>
      </c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57"/>
      <c r="B749" s="158"/>
      <c r="C749" s="195" t="s">
        <v>1047</v>
      </c>
      <c r="D749" s="189"/>
      <c r="E749" s="190">
        <v>9</v>
      </c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252</v>
      </c>
      <c r="AH749" s="150">
        <v>0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7"/>
      <c r="B750" s="158"/>
      <c r="C750" s="195" t="s">
        <v>1048</v>
      </c>
      <c r="D750" s="189"/>
      <c r="E750" s="190">
        <v>14</v>
      </c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252</v>
      </c>
      <c r="AH750" s="150">
        <v>0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ht="22.5" outlineLevel="1" x14ac:dyDescent="0.2">
      <c r="A751" s="167">
        <v>196</v>
      </c>
      <c r="B751" s="168" t="s">
        <v>1049</v>
      </c>
      <c r="C751" s="185" t="s">
        <v>1050</v>
      </c>
      <c r="D751" s="169" t="s">
        <v>300</v>
      </c>
      <c r="E751" s="170">
        <v>1</v>
      </c>
      <c r="F751" s="171"/>
      <c r="G751" s="172">
        <f>ROUND(E751*F751,2)</f>
        <v>0</v>
      </c>
      <c r="H751" s="171"/>
      <c r="I751" s="172">
        <f>ROUND(E751*H751,2)</f>
        <v>0</v>
      </c>
      <c r="J751" s="171"/>
      <c r="K751" s="172">
        <f>ROUND(E751*J751,2)</f>
        <v>0</v>
      </c>
      <c r="L751" s="172">
        <v>21</v>
      </c>
      <c r="M751" s="172">
        <f>G751*(1+L751/100)</f>
        <v>0</v>
      </c>
      <c r="N751" s="172">
        <v>2.0000000000000002E-5</v>
      </c>
      <c r="O751" s="172">
        <f>ROUND(E751*N751,2)</f>
        <v>0</v>
      </c>
      <c r="P751" s="172">
        <v>0</v>
      </c>
      <c r="Q751" s="172">
        <f>ROUND(E751*P751,2)</f>
        <v>0</v>
      </c>
      <c r="R751" s="172" t="s">
        <v>1012</v>
      </c>
      <c r="S751" s="172" t="s">
        <v>213</v>
      </c>
      <c r="T751" s="173" t="s">
        <v>213</v>
      </c>
      <c r="U751" s="159">
        <v>0.74034</v>
      </c>
      <c r="V751" s="159">
        <f>ROUND(E751*U751,2)</f>
        <v>0.74</v>
      </c>
      <c r="W751" s="159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248</v>
      </c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158"/>
      <c r="C752" s="195" t="s">
        <v>1036</v>
      </c>
      <c r="D752" s="189"/>
      <c r="E752" s="190">
        <v>1</v>
      </c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252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ht="22.5" outlineLevel="1" x14ac:dyDescent="0.2">
      <c r="A753" s="167">
        <v>197</v>
      </c>
      <c r="B753" s="168" t="s">
        <v>1051</v>
      </c>
      <c r="C753" s="185" t="s">
        <v>1052</v>
      </c>
      <c r="D753" s="169" t="s">
        <v>300</v>
      </c>
      <c r="E753" s="170">
        <v>19</v>
      </c>
      <c r="F753" s="171"/>
      <c r="G753" s="172">
        <f>ROUND(E753*F753,2)</f>
        <v>0</v>
      </c>
      <c r="H753" s="171"/>
      <c r="I753" s="172">
        <f>ROUND(E753*H753,2)</f>
        <v>0</v>
      </c>
      <c r="J753" s="171"/>
      <c r="K753" s="172">
        <f>ROUND(E753*J753,2)</f>
        <v>0</v>
      </c>
      <c r="L753" s="172">
        <v>21</v>
      </c>
      <c r="M753" s="172">
        <f>G753*(1+L753/100)</f>
        <v>0</v>
      </c>
      <c r="N753" s="172">
        <v>1.0000000000000001E-5</v>
      </c>
      <c r="O753" s="172">
        <f>ROUND(E753*N753,2)</f>
        <v>0</v>
      </c>
      <c r="P753" s="172">
        <v>0</v>
      </c>
      <c r="Q753" s="172">
        <f>ROUND(E753*P753,2)</f>
        <v>0</v>
      </c>
      <c r="R753" s="172" t="s">
        <v>1012</v>
      </c>
      <c r="S753" s="172" t="s">
        <v>213</v>
      </c>
      <c r="T753" s="173" t="s">
        <v>213</v>
      </c>
      <c r="U753" s="159">
        <v>0.26</v>
      </c>
      <c r="V753" s="159">
        <f>ROUND(E753*U753,2)</f>
        <v>4.9400000000000004</v>
      </c>
      <c r="W753" s="159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248</v>
      </c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7"/>
      <c r="B754" s="158"/>
      <c r="C754" s="195" t="s">
        <v>1032</v>
      </c>
      <c r="D754" s="189"/>
      <c r="E754" s="190">
        <v>19</v>
      </c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252</v>
      </c>
      <c r="AH754" s="150">
        <v>0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67">
        <v>198</v>
      </c>
      <c r="B755" s="168" t="s">
        <v>1053</v>
      </c>
      <c r="C755" s="185" t="s">
        <v>1054</v>
      </c>
      <c r="D755" s="169" t="s">
        <v>300</v>
      </c>
      <c r="E755" s="170">
        <v>20</v>
      </c>
      <c r="F755" s="171"/>
      <c r="G755" s="172">
        <f>ROUND(E755*F755,2)</f>
        <v>0</v>
      </c>
      <c r="H755" s="171"/>
      <c r="I755" s="172">
        <f>ROUND(E755*H755,2)</f>
        <v>0</v>
      </c>
      <c r="J755" s="171"/>
      <c r="K755" s="172">
        <f>ROUND(E755*J755,2)</f>
        <v>0</v>
      </c>
      <c r="L755" s="172">
        <v>21</v>
      </c>
      <c r="M755" s="172">
        <f>G755*(1+L755/100)</f>
        <v>0</v>
      </c>
      <c r="N755" s="172">
        <v>1.9000000000000001E-4</v>
      </c>
      <c r="O755" s="172">
        <f>ROUND(E755*N755,2)</f>
        <v>0</v>
      </c>
      <c r="P755" s="172">
        <v>0</v>
      </c>
      <c r="Q755" s="172">
        <f>ROUND(E755*P755,2)</f>
        <v>0</v>
      </c>
      <c r="R755" s="172" t="s">
        <v>1012</v>
      </c>
      <c r="S755" s="172" t="s">
        <v>213</v>
      </c>
      <c r="T755" s="173" t="s">
        <v>213</v>
      </c>
      <c r="U755" s="159">
        <v>1.6970000000000001</v>
      </c>
      <c r="V755" s="159">
        <f>ROUND(E755*U755,2)</f>
        <v>33.94</v>
      </c>
      <c r="W755" s="159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248</v>
      </c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57"/>
      <c r="B756" s="158"/>
      <c r="C756" s="195" t="s">
        <v>776</v>
      </c>
      <c r="D756" s="189"/>
      <c r="E756" s="190">
        <v>4</v>
      </c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252</v>
      </c>
      <c r="AH756" s="150">
        <v>0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58"/>
      <c r="C757" s="195" t="s">
        <v>1055</v>
      </c>
      <c r="D757" s="189"/>
      <c r="E757" s="190">
        <v>16</v>
      </c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252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67">
        <v>199</v>
      </c>
      <c r="B758" s="168" t="s">
        <v>1056</v>
      </c>
      <c r="C758" s="185" t="s">
        <v>1057</v>
      </c>
      <c r="D758" s="169" t="s">
        <v>265</v>
      </c>
      <c r="E758" s="170">
        <v>10.36</v>
      </c>
      <c r="F758" s="171"/>
      <c r="G758" s="172">
        <f>ROUND(E758*F758,2)</f>
        <v>0</v>
      </c>
      <c r="H758" s="171"/>
      <c r="I758" s="172">
        <f>ROUND(E758*H758,2)</f>
        <v>0</v>
      </c>
      <c r="J758" s="171"/>
      <c r="K758" s="172">
        <f>ROUND(E758*J758,2)</f>
        <v>0</v>
      </c>
      <c r="L758" s="172">
        <v>21</v>
      </c>
      <c r="M758" s="172">
        <f>G758*(1+L758/100)</f>
        <v>0</v>
      </c>
      <c r="N758" s="172">
        <v>0</v>
      </c>
      <c r="O758" s="172">
        <f>ROUND(E758*N758,2)</f>
        <v>0</v>
      </c>
      <c r="P758" s="172">
        <v>0</v>
      </c>
      <c r="Q758" s="172">
        <f>ROUND(E758*P758,2)</f>
        <v>0</v>
      </c>
      <c r="R758" s="172"/>
      <c r="S758" s="172" t="s">
        <v>365</v>
      </c>
      <c r="T758" s="173" t="s">
        <v>214</v>
      </c>
      <c r="U758" s="159">
        <v>0</v>
      </c>
      <c r="V758" s="159">
        <f>ROUND(E758*U758,2)</f>
        <v>0</v>
      </c>
      <c r="W758" s="159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248</v>
      </c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7"/>
      <c r="B759" s="158"/>
      <c r="C759" s="195" t="s">
        <v>1058</v>
      </c>
      <c r="D759" s="189"/>
      <c r="E759" s="190">
        <v>4.8</v>
      </c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252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7"/>
      <c r="B760" s="158"/>
      <c r="C760" s="195" t="s">
        <v>1059</v>
      </c>
      <c r="D760" s="189"/>
      <c r="E760" s="190">
        <v>5.56</v>
      </c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252</v>
      </c>
      <c r="AH760" s="150">
        <v>0</v>
      </c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74">
        <v>200</v>
      </c>
      <c r="B761" s="175" t="s">
        <v>1060</v>
      </c>
      <c r="C761" s="184" t="s">
        <v>1061</v>
      </c>
      <c r="D761" s="176" t="s">
        <v>300</v>
      </c>
      <c r="E761" s="177">
        <v>1</v>
      </c>
      <c r="F761" s="178"/>
      <c r="G761" s="179">
        <f>ROUND(E761*F761,2)</f>
        <v>0</v>
      </c>
      <c r="H761" s="178"/>
      <c r="I761" s="179">
        <f>ROUND(E761*H761,2)</f>
        <v>0</v>
      </c>
      <c r="J761" s="178"/>
      <c r="K761" s="179">
        <f>ROUND(E761*J761,2)</f>
        <v>0</v>
      </c>
      <c r="L761" s="179">
        <v>21</v>
      </c>
      <c r="M761" s="179">
        <f>G761*(1+L761/100)</f>
        <v>0</v>
      </c>
      <c r="N761" s="179">
        <v>0</v>
      </c>
      <c r="O761" s="179">
        <f>ROUND(E761*N761,2)</f>
        <v>0</v>
      </c>
      <c r="P761" s="179">
        <v>0</v>
      </c>
      <c r="Q761" s="179">
        <f>ROUND(E761*P761,2)</f>
        <v>0</v>
      </c>
      <c r="R761" s="179"/>
      <c r="S761" s="179" t="s">
        <v>365</v>
      </c>
      <c r="T761" s="180" t="s">
        <v>214</v>
      </c>
      <c r="U761" s="159">
        <v>0</v>
      </c>
      <c r="V761" s="159">
        <f>ROUND(E761*U761,2)</f>
        <v>0</v>
      </c>
      <c r="W761" s="159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248</v>
      </c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67">
        <v>201</v>
      </c>
      <c r="B762" s="168" t="s">
        <v>1062</v>
      </c>
      <c r="C762" s="185" t="s">
        <v>1063</v>
      </c>
      <c r="D762" s="169" t="s">
        <v>300</v>
      </c>
      <c r="E762" s="170">
        <v>20</v>
      </c>
      <c r="F762" s="171"/>
      <c r="G762" s="172">
        <f>ROUND(E762*F762,2)</f>
        <v>0</v>
      </c>
      <c r="H762" s="171"/>
      <c r="I762" s="172">
        <f>ROUND(E762*H762,2)</f>
        <v>0</v>
      </c>
      <c r="J762" s="171"/>
      <c r="K762" s="172">
        <f>ROUND(E762*J762,2)</f>
        <v>0</v>
      </c>
      <c r="L762" s="172">
        <v>21</v>
      </c>
      <c r="M762" s="172">
        <f>G762*(1+L762/100)</f>
        <v>0</v>
      </c>
      <c r="N762" s="172">
        <v>7.5000000000000002E-4</v>
      </c>
      <c r="O762" s="172">
        <f>ROUND(E762*N762,2)</f>
        <v>0.02</v>
      </c>
      <c r="P762" s="172">
        <v>0</v>
      </c>
      <c r="Q762" s="172">
        <f>ROUND(E762*P762,2)</f>
        <v>0</v>
      </c>
      <c r="R762" s="172" t="s">
        <v>330</v>
      </c>
      <c r="S762" s="172" t="s">
        <v>213</v>
      </c>
      <c r="T762" s="173" t="s">
        <v>213</v>
      </c>
      <c r="U762" s="159">
        <v>0</v>
      </c>
      <c r="V762" s="159">
        <f>ROUND(E762*U762,2)</f>
        <v>0</v>
      </c>
      <c r="W762" s="159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1064</v>
      </c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7"/>
      <c r="B763" s="158"/>
      <c r="C763" s="195" t="s">
        <v>617</v>
      </c>
      <c r="D763" s="189"/>
      <c r="E763" s="190">
        <v>20</v>
      </c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252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ht="22.5" outlineLevel="1" x14ac:dyDescent="0.2">
      <c r="A764" s="167">
        <v>202</v>
      </c>
      <c r="B764" s="168" t="s">
        <v>1065</v>
      </c>
      <c r="C764" s="185" t="s">
        <v>1066</v>
      </c>
      <c r="D764" s="169" t="s">
        <v>300</v>
      </c>
      <c r="E764" s="170">
        <v>19</v>
      </c>
      <c r="F764" s="171"/>
      <c r="G764" s="172">
        <f>ROUND(E764*F764,2)</f>
        <v>0</v>
      </c>
      <c r="H764" s="171"/>
      <c r="I764" s="172">
        <f>ROUND(E764*H764,2)</f>
        <v>0</v>
      </c>
      <c r="J764" s="171"/>
      <c r="K764" s="172">
        <f>ROUND(E764*J764,2)</f>
        <v>0</v>
      </c>
      <c r="L764" s="172">
        <v>21</v>
      </c>
      <c r="M764" s="172">
        <f>G764*(1+L764/100)</f>
        <v>0</v>
      </c>
      <c r="N764" s="172">
        <v>3.6000000000000002E-4</v>
      </c>
      <c r="O764" s="172">
        <f>ROUND(E764*N764,2)</f>
        <v>0.01</v>
      </c>
      <c r="P764" s="172">
        <v>0</v>
      </c>
      <c r="Q764" s="172">
        <f>ROUND(E764*P764,2)</f>
        <v>0</v>
      </c>
      <c r="R764" s="172" t="s">
        <v>330</v>
      </c>
      <c r="S764" s="172" t="s">
        <v>213</v>
      </c>
      <c r="T764" s="173" t="s">
        <v>213</v>
      </c>
      <c r="U764" s="159">
        <v>0</v>
      </c>
      <c r="V764" s="159">
        <f>ROUND(E764*U764,2)</f>
        <v>0</v>
      </c>
      <c r="W764" s="159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1064</v>
      </c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57"/>
      <c r="B765" s="158"/>
      <c r="C765" s="195" t="s">
        <v>1032</v>
      </c>
      <c r="D765" s="189"/>
      <c r="E765" s="190">
        <v>19</v>
      </c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252</v>
      </c>
      <c r="AH765" s="150">
        <v>0</v>
      </c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67">
        <v>203</v>
      </c>
      <c r="B766" s="168" t="s">
        <v>1067</v>
      </c>
      <c r="C766" s="185" t="s">
        <v>1068</v>
      </c>
      <c r="D766" s="169" t="s">
        <v>300</v>
      </c>
      <c r="E766" s="170">
        <v>20</v>
      </c>
      <c r="F766" s="171"/>
      <c r="G766" s="172">
        <f>ROUND(E766*F766,2)</f>
        <v>0</v>
      </c>
      <c r="H766" s="171"/>
      <c r="I766" s="172">
        <f>ROUND(E766*H766,2)</f>
        <v>0</v>
      </c>
      <c r="J766" s="171"/>
      <c r="K766" s="172">
        <f>ROUND(E766*J766,2)</f>
        <v>0</v>
      </c>
      <c r="L766" s="172">
        <v>21</v>
      </c>
      <c r="M766" s="172">
        <f>G766*(1+L766/100)</f>
        <v>0</v>
      </c>
      <c r="N766" s="172">
        <v>2.4E-2</v>
      </c>
      <c r="O766" s="172">
        <f>ROUND(E766*N766,2)</f>
        <v>0.48</v>
      </c>
      <c r="P766" s="172">
        <v>0</v>
      </c>
      <c r="Q766" s="172">
        <f>ROUND(E766*P766,2)</f>
        <v>0</v>
      </c>
      <c r="R766" s="172" t="s">
        <v>330</v>
      </c>
      <c r="S766" s="172" t="s">
        <v>213</v>
      </c>
      <c r="T766" s="173" t="s">
        <v>213</v>
      </c>
      <c r="U766" s="159">
        <v>0</v>
      </c>
      <c r="V766" s="159">
        <f>ROUND(E766*U766,2)</f>
        <v>0</v>
      </c>
      <c r="W766" s="159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331</v>
      </c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1" x14ac:dyDescent="0.2">
      <c r="A767" s="157"/>
      <c r="B767" s="158"/>
      <c r="C767" s="195" t="s">
        <v>776</v>
      </c>
      <c r="D767" s="189"/>
      <c r="E767" s="190">
        <v>4</v>
      </c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 t="s">
        <v>252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7"/>
      <c r="B768" s="158"/>
      <c r="C768" s="195" t="s">
        <v>1055</v>
      </c>
      <c r="D768" s="189"/>
      <c r="E768" s="190">
        <v>16</v>
      </c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252</v>
      </c>
      <c r="AH768" s="150">
        <v>0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ht="22.5" outlineLevel="1" x14ac:dyDescent="0.2">
      <c r="A769" s="167">
        <v>204</v>
      </c>
      <c r="B769" s="168" t="s">
        <v>1069</v>
      </c>
      <c r="C769" s="185" t="s">
        <v>1070</v>
      </c>
      <c r="D769" s="169" t="s">
        <v>437</v>
      </c>
      <c r="E769" s="170">
        <v>0.84</v>
      </c>
      <c r="F769" s="171"/>
      <c r="G769" s="172">
        <f>ROUND(E769*F769,2)</f>
        <v>0</v>
      </c>
      <c r="H769" s="171"/>
      <c r="I769" s="172">
        <f>ROUND(E769*H769,2)</f>
        <v>0</v>
      </c>
      <c r="J769" s="171"/>
      <c r="K769" s="172">
        <f>ROUND(E769*J769,2)</f>
        <v>0</v>
      </c>
      <c r="L769" s="172">
        <v>21</v>
      </c>
      <c r="M769" s="172">
        <f>G769*(1+L769/100)</f>
        <v>0</v>
      </c>
      <c r="N769" s="172">
        <v>2.4299999999999999E-3</v>
      </c>
      <c r="O769" s="172">
        <f>ROUND(E769*N769,2)</f>
        <v>0</v>
      </c>
      <c r="P769" s="172">
        <v>0</v>
      </c>
      <c r="Q769" s="172">
        <f>ROUND(E769*P769,2)</f>
        <v>0</v>
      </c>
      <c r="R769" s="172" t="s">
        <v>330</v>
      </c>
      <c r="S769" s="172" t="s">
        <v>213</v>
      </c>
      <c r="T769" s="173" t="s">
        <v>213</v>
      </c>
      <c r="U769" s="159">
        <v>0</v>
      </c>
      <c r="V769" s="159">
        <f>ROUND(E769*U769,2)</f>
        <v>0</v>
      </c>
      <c r="W769" s="159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 t="s">
        <v>1064</v>
      </c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57"/>
      <c r="B770" s="158"/>
      <c r="C770" s="195" t="s">
        <v>1071</v>
      </c>
      <c r="D770" s="189"/>
      <c r="E770" s="190">
        <v>0.84</v>
      </c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252</v>
      </c>
      <c r="AH770" s="150">
        <v>0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ht="22.5" outlineLevel="1" x14ac:dyDescent="0.2">
      <c r="A771" s="167">
        <v>205</v>
      </c>
      <c r="B771" s="168" t="s">
        <v>1072</v>
      </c>
      <c r="C771" s="185" t="s">
        <v>1073</v>
      </c>
      <c r="D771" s="169" t="s">
        <v>437</v>
      </c>
      <c r="E771" s="170">
        <v>38.088749999999997</v>
      </c>
      <c r="F771" s="171"/>
      <c r="G771" s="172">
        <f>ROUND(E771*F771,2)</f>
        <v>0</v>
      </c>
      <c r="H771" s="171"/>
      <c r="I771" s="172">
        <f>ROUND(E771*H771,2)</f>
        <v>0</v>
      </c>
      <c r="J771" s="171"/>
      <c r="K771" s="172">
        <f>ROUND(E771*J771,2)</f>
        <v>0</v>
      </c>
      <c r="L771" s="172">
        <v>21</v>
      </c>
      <c r="M771" s="172">
        <f>G771*(1+L771/100)</f>
        <v>0</v>
      </c>
      <c r="N771" s="172">
        <v>3.0400000000000002E-3</v>
      </c>
      <c r="O771" s="172">
        <f>ROUND(E771*N771,2)</f>
        <v>0.12</v>
      </c>
      <c r="P771" s="172">
        <v>0</v>
      </c>
      <c r="Q771" s="172">
        <f>ROUND(E771*P771,2)</f>
        <v>0</v>
      </c>
      <c r="R771" s="172" t="s">
        <v>330</v>
      </c>
      <c r="S771" s="172" t="s">
        <v>213</v>
      </c>
      <c r="T771" s="173" t="s">
        <v>213</v>
      </c>
      <c r="U771" s="159">
        <v>0</v>
      </c>
      <c r="V771" s="159">
        <f>ROUND(E771*U771,2)</f>
        <v>0</v>
      </c>
      <c r="W771" s="159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1064</v>
      </c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outlineLevel="1" x14ac:dyDescent="0.2">
      <c r="A772" s="157"/>
      <c r="B772" s="158"/>
      <c r="C772" s="195" t="s">
        <v>591</v>
      </c>
      <c r="D772" s="189"/>
      <c r="E772" s="190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252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57"/>
      <c r="B773" s="158"/>
      <c r="C773" s="195" t="s">
        <v>1074</v>
      </c>
      <c r="D773" s="189"/>
      <c r="E773" s="190">
        <v>12.285</v>
      </c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252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57"/>
      <c r="B774" s="158"/>
      <c r="C774" s="195" t="s">
        <v>1075</v>
      </c>
      <c r="D774" s="189"/>
      <c r="E774" s="190">
        <v>25.803750000000001</v>
      </c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252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67">
        <v>206</v>
      </c>
      <c r="B775" s="168" t="s">
        <v>1076</v>
      </c>
      <c r="C775" s="185" t="s">
        <v>1077</v>
      </c>
      <c r="D775" s="169" t="s">
        <v>300</v>
      </c>
      <c r="E775" s="170">
        <v>69.3</v>
      </c>
      <c r="F775" s="171"/>
      <c r="G775" s="172">
        <f>ROUND(E775*F775,2)</f>
        <v>0</v>
      </c>
      <c r="H775" s="171"/>
      <c r="I775" s="172">
        <f>ROUND(E775*H775,2)</f>
        <v>0</v>
      </c>
      <c r="J775" s="171"/>
      <c r="K775" s="172">
        <f>ROUND(E775*J775,2)</f>
        <v>0</v>
      </c>
      <c r="L775" s="172">
        <v>21</v>
      </c>
      <c r="M775" s="172">
        <f>G775*(1+L775/100)</f>
        <v>0</v>
      </c>
      <c r="N775" s="172">
        <v>2.0000000000000002E-5</v>
      </c>
      <c r="O775" s="172">
        <f>ROUND(E775*N775,2)</f>
        <v>0</v>
      </c>
      <c r="P775" s="172">
        <v>0</v>
      </c>
      <c r="Q775" s="172">
        <f>ROUND(E775*P775,2)</f>
        <v>0</v>
      </c>
      <c r="R775" s="172" t="s">
        <v>330</v>
      </c>
      <c r="S775" s="172" t="s">
        <v>213</v>
      </c>
      <c r="T775" s="173" t="s">
        <v>213</v>
      </c>
      <c r="U775" s="159">
        <v>0</v>
      </c>
      <c r="V775" s="159">
        <f>ROUND(E775*U775,2)</f>
        <v>0</v>
      </c>
      <c r="W775" s="159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 t="s">
        <v>1064</v>
      </c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57"/>
      <c r="B776" s="158"/>
      <c r="C776" s="195" t="s">
        <v>591</v>
      </c>
      <c r="D776" s="189"/>
      <c r="E776" s="190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252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7"/>
      <c r="B777" s="158"/>
      <c r="C777" s="195" t="s">
        <v>1078</v>
      </c>
      <c r="D777" s="189"/>
      <c r="E777" s="190">
        <v>23.1</v>
      </c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252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 x14ac:dyDescent="0.2">
      <c r="A778" s="157"/>
      <c r="B778" s="158"/>
      <c r="C778" s="195" t="s">
        <v>1079</v>
      </c>
      <c r="D778" s="189"/>
      <c r="E778" s="190">
        <v>46.2</v>
      </c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252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ht="22.5" outlineLevel="1" x14ac:dyDescent="0.2">
      <c r="A779" s="167">
        <v>207</v>
      </c>
      <c r="B779" s="168" t="s">
        <v>1080</v>
      </c>
      <c r="C779" s="185" t="s">
        <v>1081</v>
      </c>
      <c r="D779" s="169" t="s">
        <v>300</v>
      </c>
      <c r="E779" s="170">
        <v>5</v>
      </c>
      <c r="F779" s="171"/>
      <c r="G779" s="172">
        <f>ROUND(E779*F779,2)</f>
        <v>0</v>
      </c>
      <c r="H779" s="171"/>
      <c r="I779" s="172">
        <f>ROUND(E779*H779,2)</f>
        <v>0</v>
      </c>
      <c r="J779" s="171"/>
      <c r="K779" s="172">
        <f>ROUND(E779*J779,2)</f>
        <v>0</v>
      </c>
      <c r="L779" s="172">
        <v>21</v>
      </c>
      <c r="M779" s="172">
        <f>G779*(1+L779/100)</f>
        <v>0</v>
      </c>
      <c r="N779" s="172">
        <v>1.7000000000000001E-2</v>
      </c>
      <c r="O779" s="172">
        <f>ROUND(E779*N779,2)</f>
        <v>0.09</v>
      </c>
      <c r="P779" s="172">
        <v>0</v>
      </c>
      <c r="Q779" s="172">
        <f>ROUND(E779*P779,2)</f>
        <v>0</v>
      </c>
      <c r="R779" s="172" t="s">
        <v>330</v>
      </c>
      <c r="S779" s="172" t="s">
        <v>213</v>
      </c>
      <c r="T779" s="173" t="s">
        <v>213</v>
      </c>
      <c r="U779" s="159">
        <v>0</v>
      </c>
      <c r="V779" s="159">
        <f>ROUND(E779*U779,2)</f>
        <v>0</v>
      </c>
      <c r="W779" s="159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1064</v>
      </c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outlineLevel="1" x14ac:dyDescent="0.2">
      <c r="A780" s="157"/>
      <c r="B780" s="158"/>
      <c r="C780" s="195" t="s">
        <v>630</v>
      </c>
      <c r="D780" s="189"/>
      <c r="E780" s="190">
        <v>5</v>
      </c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252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ht="22.5" outlineLevel="1" x14ac:dyDescent="0.2">
      <c r="A781" s="167">
        <v>208</v>
      </c>
      <c r="B781" s="168" t="s">
        <v>1082</v>
      </c>
      <c r="C781" s="185" t="s">
        <v>1083</v>
      </c>
      <c r="D781" s="169" t="s">
        <v>300</v>
      </c>
      <c r="E781" s="170">
        <v>8</v>
      </c>
      <c r="F781" s="171"/>
      <c r="G781" s="172">
        <f>ROUND(E781*F781,2)</f>
        <v>0</v>
      </c>
      <c r="H781" s="171"/>
      <c r="I781" s="172">
        <f>ROUND(E781*H781,2)</f>
        <v>0</v>
      </c>
      <c r="J781" s="171"/>
      <c r="K781" s="172">
        <f>ROUND(E781*J781,2)</f>
        <v>0</v>
      </c>
      <c r="L781" s="172">
        <v>21</v>
      </c>
      <c r="M781" s="172">
        <f>G781*(1+L781/100)</f>
        <v>0</v>
      </c>
      <c r="N781" s="172">
        <v>1.9E-2</v>
      </c>
      <c r="O781" s="172">
        <f>ROUND(E781*N781,2)</f>
        <v>0.15</v>
      </c>
      <c r="P781" s="172">
        <v>0</v>
      </c>
      <c r="Q781" s="172">
        <f>ROUND(E781*P781,2)</f>
        <v>0</v>
      </c>
      <c r="R781" s="172" t="s">
        <v>330</v>
      </c>
      <c r="S781" s="172" t="s">
        <v>213</v>
      </c>
      <c r="T781" s="173" t="s">
        <v>213</v>
      </c>
      <c r="U781" s="159">
        <v>0</v>
      </c>
      <c r="V781" s="159">
        <f>ROUND(E781*U781,2)</f>
        <v>0</v>
      </c>
      <c r="W781" s="159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1064</v>
      </c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 x14ac:dyDescent="0.2">
      <c r="A782" s="157"/>
      <c r="B782" s="158"/>
      <c r="C782" s="195" t="s">
        <v>301</v>
      </c>
      <c r="D782" s="189"/>
      <c r="E782" s="190">
        <v>8</v>
      </c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 t="s">
        <v>252</v>
      </c>
      <c r="AH782" s="150">
        <v>0</v>
      </c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ht="22.5" outlineLevel="1" x14ac:dyDescent="0.2">
      <c r="A783" s="167">
        <v>209</v>
      </c>
      <c r="B783" s="168" t="s">
        <v>1084</v>
      </c>
      <c r="C783" s="185" t="s">
        <v>1085</v>
      </c>
      <c r="D783" s="169" t="s">
        <v>300</v>
      </c>
      <c r="E783" s="170">
        <v>6</v>
      </c>
      <c r="F783" s="171"/>
      <c r="G783" s="172">
        <f>ROUND(E783*F783,2)</f>
        <v>0</v>
      </c>
      <c r="H783" s="171"/>
      <c r="I783" s="172">
        <f>ROUND(E783*H783,2)</f>
        <v>0</v>
      </c>
      <c r="J783" s="171"/>
      <c r="K783" s="172">
        <f>ROUND(E783*J783,2)</f>
        <v>0</v>
      </c>
      <c r="L783" s="172">
        <v>21</v>
      </c>
      <c r="M783" s="172">
        <f>G783*(1+L783/100)</f>
        <v>0</v>
      </c>
      <c r="N783" s="172">
        <v>2.3E-2</v>
      </c>
      <c r="O783" s="172">
        <f>ROUND(E783*N783,2)</f>
        <v>0.14000000000000001</v>
      </c>
      <c r="P783" s="172">
        <v>0</v>
      </c>
      <c r="Q783" s="172">
        <f>ROUND(E783*P783,2)</f>
        <v>0</v>
      </c>
      <c r="R783" s="172" t="s">
        <v>330</v>
      </c>
      <c r="S783" s="172" t="s">
        <v>213</v>
      </c>
      <c r="T783" s="173" t="s">
        <v>274</v>
      </c>
      <c r="U783" s="159">
        <v>0</v>
      </c>
      <c r="V783" s="159">
        <f>ROUND(E783*U783,2)</f>
        <v>0</v>
      </c>
      <c r="W783" s="159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1064</v>
      </c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 x14ac:dyDescent="0.2">
      <c r="A784" s="157"/>
      <c r="B784" s="158"/>
      <c r="C784" s="195" t="s">
        <v>1086</v>
      </c>
      <c r="D784" s="189"/>
      <c r="E784" s="190">
        <v>6</v>
      </c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252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ht="22.5" outlineLevel="1" x14ac:dyDescent="0.2">
      <c r="A785" s="167">
        <v>210</v>
      </c>
      <c r="B785" s="168" t="s">
        <v>1087</v>
      </c>
      <c r="C785" s="185" t="s">
        <v>1088</v>
      </c>
      <c r="D785" s="169" t="s">
        <v>300</v>
      </c>
      <c r="E785" s="170">
        <v>1</v>
      </c>
      <c r="F785" s="171"/>
      <c r="G785" s="172">
        <f>ROUND(E785*F785,2)</f>
        <v>0</v>
      </c>
      <c r="H785" s="171"/>
      <c r="I785" s="172">
        <f>ROUND(E785*H785,2)</f>
        <v>0</v>
      </c>
      <c r="J785" s="171"/>
      <c r="K785" s="172">
        <f>ROUND(E785*J785,2)</f>
        <v>0</v>
      </c>
      <c r="L785" s="172">
        <v>21</v>
      </c>
      <c r="M785" s="172">
        <f>G785*(1+L785/100)</f>
        <v>0</v>
      </c>
      <c r="N785" s="172">
        <v>1.4999999999999999E-2</v>
      </c>
      <c r="O785" s="172">
        <f>ROUND(E785*N785,2)</f>
        <v>0.02</v>
      </c>
      <c r="P785" s="172">
        <v>0</v>
      </c>
      <c r="Q785" s="172">
        <f>ROUND(E785*P785,2)</f>
        <v>0</v>
      </c>
      <c r="R785" s="172" t="s">
        <v>330</v>
      </c>
      <c r="S785" s="172" t="s">
        <v>213</v>
      </c>
      <c r="T785" s="173" t="s">
        <v>274</v>
      </c>
      <c r="U785" s="159">
        <v>0</v>
      </c>
      <c r="V785" s="159">
        <f>ROUND(E785*U785,2)</f>
        <v>0</v>
      </c>
      <c r="W785" s="159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331</v>
      </c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7"/>
      <c r="B786" s="158"/>
      <c r="C786" s="195" t="s">
        <v>1036</v>
      </c>
      <c r="D786" s="189"/>
      <c r="E786" s="190">
        <v>1</v>
      </c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252</v>
      </c>
      <c r="AH786" s="150">
        <v>0</v>
      </c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67">
        <v>211</v>
      </c>
      <c r="B787" s="168" t="s">
        <v>1089</v>
      </c>
      <c r="C787" s="185" t="s">
        <v>1090</v>
      </c>
      <c r="D787" s="169" t="s">
        <v>300</v>
      </c>
      <c r="E787" s="170">
        <v>5</v>
      </c>
      <c r="F787" s="171"/>
      <c r="G787" s="172">
        <f>ROUND(E787*F787,2)</f>
        <v>0</v>
      </c>
      <c r="H787" s="171"/>
      <c r="I787" s="172">
        <f>ROUND(E787*H787,2)</f>
        <v>0</v>
      </c>
      <c r="J787" s="171"/>
      <c r="K787" s="172">
        <f>ROUND(E787*J787,2)</f>
        <v>0</v>
      </c>
      <c r="L787" s="172">
        <v>21</v>
      </c>
      <c r="M787" s="172">
        <f>G787*(1+L787/100)</f>
        <v>0</v>
      </c>
      <c r="N787" s="172">
        <v>1.0499999999999999E-3</v>
      </c>
      <c r="O787" s="172">
        <f>ROUND(E787*N787,2)</f>
        <v>0.01</v>
      </c>
      <c r="P787" s="172">
        <v>0</v>
      </c>
      <c r="Q787" s="172">
        <f>ROUND(E787*P787,2)</f>
        <v>0</v>
      </c>
      <c r="R787" s="172" t="s">
        <v>330</v>
      </c>
      <c r="S787" s="172" t="s">
        <v>213</v>
      </c>
      <c r="T787" s="173" t="s">
        <v>213</v>
      </c>
      <c r="U787" s="159">
        <v>0</v>
      </c>
      <c r="V787" s="159">
        <f>ROUND(E787*U787,2)</f>
        <v>0</v>
      </c>
      <c r="W787" s="159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 t="s">
        <v>331</v>
      </c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outlineLevel="1" x14ac:dyDescent="0.2">
      <c r="A788" s="157"/>
      <c r="B788" s="158"/>
      <c r="C788" s="195" t="s">
        <v>630</v>
      </c>
      <c r="D788" s="189"/>
      <c r="E788" s="190">
        <v>5</v>
      </c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252</v>
      </c>
      <c r="AH788" s="150">
        <v>0</v>
      </c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67">
        <v>212</v>
      </c>
      <c r="B789" s="168" t="s">
        <v>1091</v>
      </c>
      <c r="C789" s="185" t="s">
        <v>1092</v>
      </c>
      <c r="D789" s="169" t="s">
        <v>300</v>
      </c>
      <c r="E789" s="170">
        <v>14</v>
      </c>
      <c r="F789" s="171"/>
      <c r="G789" s="172">
        <f>ROUND(E789*F789,2)</f>
        <v>0</v>
      </c>
      <c r="H789" s="171"/>
      <c r="I789" s="172">
        <f>ROUND(E789*H789,2)</f>
        <v>0</v>
      </c>
      <c r="J789" s="171"/>
      <c r="K789" s="172">
        <f>ROUND(E789*J789,2)</f>
        <v>0</v>
      </c>
      <c r="L789" s="172">
        <v>21</v>
      </c>
      <c r="M789" s="172">
        <f>G789*(1+L789/100)</f>
        <v>0</v>
      </c>
      <c r="N789" s="172">
        <v>1.1999999999999999E-3</v>
      </c>
      <c r="O789" s="172">
        <f>ROUND(E789*N789,2)</f>
        <v>0.02</v>
      </c>
      <c r="P789" s="172">
        <v>0</v>
      </c>
      <c r="Q789" s="172">
        <f>ROUND(E789*P789,2)</f>
        <v>0</v>
      </c>
      <c r="R789" s="172" t="s">
        <v>330</v>
      </c>
      <c r="S789" s="172" t="s">
        <v>213</v>
      </c>
      <c r="T789" s="173" t="s">
        <v>213</v>
      </c>
      <c r="U789" s="159">
        <v>0</v>
      </c>
      <c r="V789" s="159">
        <f>ROUND(E789*U789,2)</f>
        <v>0</v>
      </c>
      <c r="W789" s="159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331</v>
      </c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7"/>
      <c r="B790" s="158"/>
      <c r="C790" s="195" t="s">
        <v>1093</v>
      </c>
      <c r="D790" s="189"/>
      <c r="E790" s="190">
        <v>14</v>
      </c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252</v>
      </c>
      <c r="AH790" s="150">
        <v>0</v>
      </c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1" x14ac:dyDescent="0.2">
      <c r="A791" s="167">
        <v>213</v>
      </c>
      <c r="B791" s="168" t="s">
        <v>1094</v>
      </c>
      <c r="C791" s="185" t="s">
        <v>1095</v>
      </c>
      <c r="D791" s="169" t="s">
        <v>300</v>
      </c>
      <c r="E791" s="170">
        <v>6</v>
      </c>
      <c r="F791" s="171"/>
      <c r="G791" s="172">
        <f>ROUND(E791*F791,2)</f>
        <v>0</v>
      </c>
      <c r="H791" s="171"/>
      <c r="I791" s="172">
        <f>ROUND(E791*H791,2)</f>
        <v>0</v>
      </c>
      <c r="J791" s="171"/>
      <c r="K791" s="172">
        <f>ROUND(E791*J791,2)</f>
        <v>0</v>
      </c>
      <c r="L791" s="172">
        <v>21</v>
      </c>
      <c r="M791" s="172">
        <f>G791*(1+L791/100)</f>
        <v>0</v>
      </c>
      <c r="N791" s="172">
        <v>0</v>
      </c>
      <c r="O791" s="172">
        <f>ROUND(E791*N791,2)</f>
        <v>0</v>
      </c>
      <c r="P791" s="172">
        <v>0</v>
      </c>
      <c r="Q791" s="172">
        <f>ROUND(E791*P791,2)</f>
        <v>0</v>
      </c>
      <c r="R791" s="172"/>
      <c r="S791" s="172" t="s">
        <v>365</v>
      </c>
      <c r="T791" s="173" t="s">
        <v>214</v>
      </c>
      <c r="U791" s="159">
        <v>0</v>
      </c>
      <c r="V791" s="159">
        <f>ROUND(E791*U791,2)</f>
        <v>0</v>
      </c>
      <c r="W791" s="159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 t="s">
        <v>331</v>
      </c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7"/>
      <c r="B792" s="158"/>
      <c r="C792" s="195" t="s">
        <v>1096</v>
      </c>
      <c r="D792" s="189"/>
      <c r="E792" s="190">
        <v>6</v>
      </c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252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67">
        <v>214</v>
      </c>
      <c r="B793" s="168" t="s">
        <v>1097</v>
      </c>
      <c r="C793" s="185" t="s">
        <v>1098</v>
      </c>
      <c r="D793" s="169" t="s">
        <v>300</v>
      </c>
      <c r="E793" s="170">
        <v>14</v>
      </c>
      <c r="F793" s="171"/>
      <c r="G793" s="172">
        <f>ROUND(E793*F793,2)</f>
        <v>0</v>
      </c>
      <c r="H793" s="171"/>
      <c r="I793" s="172">
        <f>ROUND(E793*H793,2)</f>
        <v>0</v>
      </c>
      <c r="J793" s="171"/>
      <c r="K793" s="172">
        <f>ROUND(E793*J793,2)</f>
        <v>0</v>
      </c>
      <c r="L793" s="172">
        <v>21</v>
      </c>
      <c r="M793" s="172">
        <f>G793*(1+L793/100)</f>
        <v>0</v>
      </c>
      <c r="N793" s="172">
        <v>0</v>
      </c>
      <c r="O793" s="172">
        <f>ROUND(E793*N793,2)</f>
        <v>0</v>
      </c>
      <c r="P793" s="172">
        <v>0</v>
      </c>
      <c r="Q793" s="172">
        <f>ROUND(E793*P793,2)</f>
        <v>0</v>
      </c>
      <c r="R793" s="172"/>
      <c r="S793" s="172" t="s">
        <v>365</v>
      </c>
      <c r="T793" s="173" t="s">
        <v>214</v>
      </c>
      <c r="U793" s="159">
        <v>0</v>
      </c>
      <c r="V793" s="159">
        <f>ROUND(E793*U793,2)</f>
        <v>0</v>
      </c>
      <c r="W793" s="159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331</v>
      </c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57"/>
      <c r="B794" s="158"/>
      <c r="C794" s="195" t="s">
        <v>1048</v>
      </c>
      <c r="D794" s="189"/>
      <c r="E794" s="190">
        <v>14</v>
      </c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252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74">
        <v>215</v>
      </c>
      <c r="B795" s="175" t="s">
        <v>1099</v>
      </c>
      <c r="C795" s="184" t="s">
        <v>1100</v>
      </c>
      <c r="D795" s="176" t="s">
        <v>300</v>
      </c>
      <c r="E795" s="177">
        <v>7</v>
      </c>
      <c r="F795" s="178"/>
      <c r="G795" s="179">
        <f>ROUND(E795*F795,2)</f>
        <v>0</v>
      </c>
      <c r="H795" s="178"/>
      <c r="I795" s="179">
        <f>ROUND(E795*H795,2)</f>
        <v>0</v>
      </c>
      <c r="J795" s="178"/>
      <c r="K795" s="179">
        <f>ROUND(E795*J795,2)</f>
        <v>0</v>
      </c>
      <c r="L795" s="179">
        <v>21</v>
      </c>
      <c r="M795" s="179">
        <f>G795*(1+L795/100)</f>
        <v>0</v>
      </c>
      <c r="N795" s="179">
        <v>0</v>
      </c>
      <c r="O795" s="179">
        <f>ROUND(E795*N795,2)</f>
        <v>0</v>
      </c>
      <c r="P795" s="179">
        <v>0</v>
      </c>
      <c r="Q795" s="179">
        <f>ROUND(E795*P795,2)</f>
        <v>0</v>
      </c>
      <c r="R795" s="179"/>
      <c r="S795" s="179" t="s">
        <v>365</v>
      </c>
      <c r="T795" s="180" t="s">
        <v>214</v>
      </c>
      <c r="U795" s="159">
        <v>0</v>
      </c>
      <c r="V795" s="159">
        <f>ROUND(E795*U795,2)</f>
        <v>0</v>
      </c>
      <c r="W795" s="159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331</v>
      </c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67">
        <v>216</v>
      </c>
      <c r="B796" s="168" t="s">
        <v>1101</v>
      </c>
      <c r="C796" s="185" t="s">
        <v>1102</v>
      </c>
      <c r="D796" s="169" t="s">
        <v>300</v>
      </c>
      <c r="E796" s="170">
        <v>1</v>
      </c>
      <c r="F796" s="171"/>
      <c r="G796" s="172">
        <f>ROUND(E796*F796,2)</f>
        <v>0</v>
      </c>
      <c r="H796" s="171"/>
      <c r="I796" s="172">
        <f>ROUND(E796*H796,2)</f>
        <v>0</v>
      </c>
      <c r="J796" s="171"/>
      <c r="K796" s="172">
        <f>ROUND(E796*J796,2)</f>
        <v>0</v>
      </c>
      <c r="L796" s="172">
        <v>21</v>
      </c>
      <c r="M796" s="172">
        <f>G796*(1+L796/100)</f>
        <v>0</v>
      </c>
      <c r="N796" s="172">
        <v>0</v>
      </c>
      <c r="O796" s="172">
        <f>ROUND(E796*N796,2)</f>
        <v>0</v>
      </c>
      <c r="P796" s="172">
        <v>0</v>
      </c>
      <c r="Q796" s="172">
        <f>ROUND(E796*P796,2)</f>
        <v>0</v>
      </c>
      <c r="R796" s="172"/>
      <c r="S796" s="172" t="s">
        <v>365</v>
      </c>
      <c r="T796" s="173" t="s">
        <v>214</v>
      </c>
      <c r="U796" s="159">
        <v>0</v>
      </c>
      <c r="V796" s="159">
        <f>ROUND(E796*U796,2)</f>
        <v>0</v>
      </c>
      <c r="W796" s="159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 t="s">
        <v>331</v>
      </c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57"/>
      <c r="B797" s="158"/>
      <c r="C797" s="195" t="s">
        <v>1036</v>
      </c>
      <c r="D797" s="189"/>
      <c r="E797" s="190">
        <v>1</v>
      </c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 t="s">
        <v>252</v>
      </c>
      <c r="AH797" s="150">
        <v>0</v>
      </c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67">
        <v>217</v>
      </c>
      <c r="B798" s="168" t="s">
        <v>1103</v>
      </c>
      <c r="C798" s="185" t="s">
        <v>1104</v>
      </c>
      <c r="D798" s="169" t="s">
        <v>300</v>
      </c>
      <c r="E798" s="170">
        <v>1</v>
      </c>
      <c r="F798" s="171"/>
      <c r="G798" s="172">
        <f>ROUND(E798*F798,2)</f>
        <v>0</v>
      </c>
      <c r="H798" s="171"/>
      <c r="I798" s="172">
        <f>ROUND(E798*H798,2)</f>
        <v>0</v>
      </c>
      <c r="J798" s="171"/>
      <c r="K798" s="172">
        <f>ROUND(E798*J798,2)</f>
        <v>0</v>
      </c>
      <c r="L798" s="172">
        <v>21</v>
      </c>
      <c r="M798" s="172">
        <f>G798*(1+L798/100)</f>
        <v>0</v>
      </c>
      <c r="N798" s="172">
        <v>0</v>
      </c>
      <c r="O798" s="172">
        <f>ROUND(E798*N798,2)</f>
        <v>0</v>
      </c>
      <c r="P798" s="172">
        <v>0</v>
      </c>
      <c r="Q798" s="172">
        <f>ROUND(E798*P798,2)</f>
        <v>0</v>
      </c>
      <c r="R798" s="172"/>
      <c r="S798" s="172" t="s">
        <v>365</v>
      </c>
      <c r="T798" s="173" t="s">
        <v>214</v>
      </c>
      <c r="U798" s="159">
        <v>0</v>
      </c>
      <c r="V798" s="159">
        <f>ROUND(E798*U798,2)</f>
        <v>0</v>
      </c>
      <c r="W798" s="159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331</v>
      </c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57"/>
      <c r="B799" s="158"/>
      <c r="C799" s="195" t="s">
        <v>613</v>
      </c>
      <c r="D799" s="189"/>
      <c r="E799" s="190">
        <v>1</v>
      </c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252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67">
        <v>218</v>
      </c>
      <c r="B800" s="168" t="s">
        <v>1105</v>
      </c>
      <c r="C800" s="185" t="s">
        <v>1106</v>
      </c>
      <c r="D800" s="169" t="s">
        <v>316</v>
      </c>
      <c r="E800" s="170">
        <v>1.0527500000000001</v>
      </c>
      <c r="F800" s="171"/>
      <c r="G800" s="172">
        <f>ROUND(E800*F800,2)</f>
        <v>0</v>
      </c>
      <c r="H800" s="171"/>
      <c r="I800" s="172">
        <f>ROUND(E800*H800,2)</f>
        <v>0</v>
      </c>
      <c r="J800" s="171"/>
      <c r="K800" s="172">
        <f>ROUND(E800*J800,2)</f>
        <v>0</v>
      </c>
      <c r="L800" s="172">
        <v>21</v>
      </c>
      <c r="M800" s="172">
        <f>G800*(1+L800/100)</f>
        <v>0</v>
      </c>
      <c r="N800" s="172">
        <v>0</v>
      </c>
      <c r="O800" s="172">
        <f>ROUND(E800*N800,2)</f>
        <v>0</v>
      </c>
      <c r="P800" s="172">
        <v>0</v>
      </c>
      <c r="Q800" s="172">
        <f>ROUND(E800*P800,2)</f>
        <v>0</v>
      </c>
      <c r="R800" s="172" t="s">
        <v>1012</v>
      </c>
      <c r="S800" s="172" t="s">
        <v>213</v>
      </c>
      <c r="T800" s="173" t="s">
        <v>213</v>
      </c>
      <c r="U800" s="159">
        <v>2.4209999999999998</v>
      </c>
      <c r="V800" s="159">
        <f>ROUND(E800*U800,2)</f>
        <v>2.5499999999999998</v>
      </c>
      <c r="W800" s="159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748</v>
      </c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57"/>
      <c r="B801" s="158"/>
      <c r="C801" s="257" t="s">
        <v>849</v>
      </c>
      <c r="D801" s="258"/>
      <c r="E801" s="258"/>
      <c r="F801" s="258"/>
      <c r="G801" s="258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 t="s">
        <v>250</v>
      </c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x14ac:dyDescent="0.2">
      <c r="A802" s="161" t="s">
        <v>208</v>
      </c>
      <c r="B802" s="162" t="s">
        <v>155</v>
      </c>
      <c r="C802" s="183" t="s">
        <v>156</v>
      </c>
      <c r="D802" s="163"/>
      <c r="E802" s="164"/>
      <c r="F802" s="165"/>
      <c r="G802" s="165">
        <f>SUMIF(AG803:AG826,"&lt;&gt;NOR",G803:G826)</f>
        <v>0</v>
      </c>
      <c r="H802" s="165"/>
      <c r="I802" s="165">
        <f>SUM(I803:I826)</f>
        <v>0</v>
      </c>
      <c r="J802" s="165"/>
      <c r="K802" s="165">
        <f>SUM(K803:K826)</f>
        <v>0</v>
      </c>
      <c r="L802" s="165"/>
      <c r="M802" s="165">
        <f>SUM(M803:M826)</f>
        <v>0</v>
      </c>
      <c r="N802" s="165"/>
      <c r="O802" s="165">
        <f>SUM(O803:O826)</f>
        <v>0.18</v>
      </c>
      <c r="P802" s="165"/>
      <c r="Q802" s="165">
        <f>SUM(Q803:Q826)</f>
        <v>1.23</v>
      </c>
      <c r="R802" s="165"/>
      <c r="S802" s="165"/>
      <c r="T802" s="166"/>
      <c r="U802" s="160"/>
      <c r="V802" s="160">
        <f>SUM(V803:V826)</f>
        <v>49.48</v>
      </c>
      <c r="W802" s="160"/>
      <c r="AG802" t="s">
        <v>209</v>
      </c>
    </row>
    <row r="803" spans="1:60" outlineLevel="1" x14ac:dyDescent="0.2">
      <c r="A803" s="167">
        <v>219</v>
      </c>
      <c r="B803" s="168" t="s">
        <v>1107</v>
      </c>
      <c r="C803" s="185" t="s">
        <v>1108</v>
      </c>
      <c r="D803" s="169" t="s">
        <v>265</v>
      </c>
      <c r="E803" s="170">
        <v>175.0042</v>
      </c>
      <c r="F803" s="171"/>
      <c r="G803" s="172">
        <f>ROUND(E803*F803,2)</f>
        <v>0</v>
      </c>
      <c r="H803" s="171"/>
      <c r="I803" s="172">
        <f>ROUND(E803*H803,2)</f>
        <v>0</v>
      </c>
      <c r="J803" s="171"/>
      <c r="K803" s="172">
        <f>ROUND(E803*J803,2)</f>
        <v>0</v>
      </c>
      <c r="L803" s="172">
        <v>21</v>
      </c>
      <c r="M803" s="172">
        <f>G803*(1+L803/100)</f>
        <v>0</v>
      </c>
      <c r="N803" s="172">
        <v>0</v>
      </c>
      <c r="O803" s="172">
        <f>ROUND(E803*N803,2)</f>
        <v>0</v>
      </c>
      <c r="P803" s="172">
        <v>7.0000000000000001E-3</v>
      </c>
      <c r="Q803" s="172">
        <f>ROUND(E803*P803,2)</f>
        <v>1.23</v>
      </c>
      <c r="R803" s="172" t="s">
        <v>1109</v>
      </c>
      <c r="S803" s="172" t="s">
        <v>213</v>
      </c>
      <c r="T803" s="173" t="s">
        <v>213</v>
      </c>
      <c r="U803" s="159">
        <v>0.23799999999999999</v>
      </c>
      <c r="V803" s="159">
        <f>ROUND(E803*U803,2)</f>
        <v>41.65</v>
      </c>
      <c r="W803" s="159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248</v>
      </c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7"/>
      <c r="B804" s="158"/>
      <c r="C804" s="195" t="s">
        <v>922</v>
      </c>
      <c r="D804" s="189"/>
      <c r="E804" s="190">
        <v>175.0042</v>
      </c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252</v>
      </c>
      <c r="AH804" s="150">
        <v>0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ht="22.5" outlineLevel="1" x14ac:dyDescent="0.2">
      <c r="A805" s="167">
        <v>220</v>
      </c>
      <c r="B805" s="168" t="s">
        <v>1110</v>
      </c>
      <c r="C805" s="185" t="s">
        <v>1111</v>
      </c>
      <c r="D805" s="169" t="s">
        <v>300</v>
      </c>
      <c r="E805" s="170">
        <v>1</v>
      </c>
      <c r="F805" s="171"/>
      <c r="G805" s="172">
        <f>ROUND(E805*F805,2)</f>
        <v>0</v>
      </c>
      <c r="H805" s="171"/>
      <c r="I805" s="172">
        <f>ROUND(E805*H805,2)</f>
        <v>0</v>
      </c>
      <c r="J805" s="171"/>
      <c r="K805" s="172">
        <f>ROUND(E805*J805,2)</f>
        <v>0</v>
      </c>
      <c r="L805" s="172">
        <v>21</v>
      </c>
      <c r="M805" s="172">
        <f>G805*(1+L805/100)</f>
        <v>0</v>
      </c>
      <c r="N805" s="172">
        <v>3.6999999999999999E-4</v>
      </c>
      <c r="O805" s="172">
        <f>ROUND(E805*N805,2)</f>
        <v>0</v>
      </c>
      <c r="P805" s="172">
        <v>0</v>
      </c>
      <c r="Q805" s="172">
        <f>ROUND(E805*P805,2)</f>
        <v>0</v>
      </c>
      <c r="R805" s="172" t="s">
        <v>1109</v>
      </c>
      <c r="S805" s="172" t="s">
        <v>213</v>
      </c>
      <c r="T805" s="173" t="s">
        <v>274</v>
      </c>
      <c r="U805" s="159">
        <v>1.9950000000000001</v>
      </c>
      <c r="V805" s="159">
        <f>ROUND(E805*U805,2)</f>
        <v>2</v>
      </c>
      <c r="W805" s="159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248</v>
      </c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outlineLevel="1" x14ac:dyDescent="0.2">
      <c r="A806" s="157"/>
      <c r="B806" s="158"/>
      <c r="C806" s="195" t="s">
        <v>613</v>
      </c>
      <c r="D806" s="189"/>
      <c r="E806" s="190">
        <v>1</v>
      </c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252</v>
      </c>
      <c r="AH806" s="150">
        <v>0</v>
      </c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74">
        <v>221</v>
      </c>
      <c r="B807" s="175" t="s">
        <v>1112</v>
      </c>
      <c r="C807" s="184" t="s">
        <v>1113</v>
      </c>
      <c r="D807" s="176" t="s">
        <v>300</v>
      </c>
      <c r="E807" s="177">
        <v>1</v>
      </c>
      <c r="F807" s="178"/>
      <c r="G807" s="179">
        <f>ROUND(E807*F807,2)</f>
        <v>0</v>
      </c>
      <c r="H807" s="178"/>
      <c r="I807" s="179">
        <f>ROUND(E807*H807,2)</f>
        <v>0</v>
      </c>
      <c r="J807" s="178"/>
      <c r="K807" s="179">
        <f>ROUND(E807*J807,2)</f>
        <v>0</v>
      </c>
      <c r="L807" s="179">
        <v>21</v>
      </c>
      <c r="M807" s="179">
        <f>G807*(1+L807/100)</f>
        <v>0</v>
      </c>
      <c r="N807" s="179">
        <v>0</v>
      </c>
      <c r="O807" s="179">
        <f>ROUND(E807*N807,2)</f>
        <v>0</v>
      </c>
      <c r="P807" s="179">
        <v>0</v>
      </c>
      <c r="Q807" s="179">
        <f>ROUND(E807*P807,2)</f>
        <v>0</v>
      </c>
      <c r="R807" s="179"/>
      <c r="S807" s="179" t="s">
        <v>365</v>
      </c>
      <c r="T807" s="180" t="s">
        <v>214</v>
      </c>
      <c r="U807" s="159">
        <v>0</v>
      </c>
      <c r="V807" s="159">
        <f>ROUND(E807*U807,2)</f>
        <v>0</v>
      </c>
      <c r="W807" s="159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 t="s">
        <v>248</v>
      </c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ht="22.5" outlineLevel="1" x14ac:dyDescent="0.2">
      <c r="A808" s="174">
        <v>222</v>
      </c>
      <c r="B808" s="175" t="s">
        <v>1114</v>
      </c>
      <c r="C808" s="184" t="s">
        <v>1115</v>
      </c>
      <c r="D808" s="176" t="s">
        <v>300</v>
      </c>
      <c r="E808" s="177">
        <v>1</v>
      </c>
      <c r="F808" s="178"/>
      <c r="G808" s="179">
        <f>ROUND(E808*F808,2)</f>
        <v>0</v>
      </c>
      <c r="H808" s="178"/>
      <c r="I808" s="179">
        <f>ROUND(E808*H808,2)</f>
        <v>0</v>
      </c>
      <c r="J808" s="178"/>
      <c r="K808" s="179">
        <f>ROUND(E808*J808,2)</f>
        <v>0</v>
      </c>
      <c r="L808" s="179">
        <v>21</v>
      </c>
      <c r="M808" s="179">
        <f>G808*(1+L808/100)</f>
        <v>0</v>
      </c>
      <c r="N808" s="179">
        <v>0</v>
      </c>
      <c r="O808" s="179">
        <f>ROUND(E808*N808,2)</f>
        <v>0</v>
      </c>
      <c r="P808" s="179">
        <v>0</v>
      </c>
      <c r="Q808" s="179">
        <f>ROUND(E808*P808,2)</f>
        <v>0</v>
      </c>
      <c r="R808" s="179"/>
      <c r="S808" s="179" t="s">
        <v>365</v>
      </c>
      <c r="T808" s="180" t="s">
        <v>214</v>
      </c>
      <c r="U808" s="159">
        <v>0</v>
      </c>
      <c r="V808" s="159">
        <f>ROUND(E808*U808,2)</f>
        <v>0</v>
      </c>
      <c r="W808" s="159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248</v>
      </c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74">
        <v>223</v>
      </c>
      <c r="B809" s="175" t="s">
        <v>1116</v>
      </c>
      <c r="C809" s="184" t="s">
        <v>1117</v>
      </c>
      <c r="D809" s="176" t="s">
        <v>300</v>
      </c>
      <c r="E809" s="177">
        <v>1</v>
      </c>
      <c r="F809" s="178"/>
      <c r="G809" s="179">
        <f>ROUND(E809*F809,2)</f>
        <v>0</v>
      </c>
      <c r="H809" s="178"/>
      <c r="I809" s="179">
        <f>ROUND(E809*H809,2)</f>
        <v>0</v>
      </c>
      <c r="J809" s="178"/>
      <c r="K809" s="179">
        <f>ROUND(E809*J809,2)</f>
        <v>0</v>
      </c>
      <c r="L809" s="179">
        <v>21</v>
      </c>
      <c r="M809" s="179">
        <f>G809*(1+L809/100)</f>
        <v>0</v>
      </c>
      <c r="N809" s="179">
        <v>0</v>
      </c>
      <c r="O809" s="179">
        <f>ROUND(E809*N809,2)</f>
        <v>0</v>
      </c>
      <c r="P809" s="179">
        <v>0</v>
      </c>
      <c r="Q809" s="179">
        <f>ROUND(E809*P809,2)</f>
        <v>0</v>
      </c>
      <c r="R809" s="179"/>
      <c r="S809" s="179" t="s">
        <v>365</v>
      </c>
      <c r="T809" s="180" t="s">
        <v>214</v>
      </c>
      <c r="U809" s="159">
        <v>0</v>
      </c>
      <c r="V809" s="159">
        <f>ROUND(E809*U809,2)</f>
        <v>0</v>
      </c>
      <c r="W809" s="159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248</v>
      </c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74">
        <v>224</v>
      </c>
      <c r="B810" s="175" t="s">
        <v>1118</v>
      </c>
      <c r="C810" s="184" t="s">
        <v>1119</v>
      </c>
      <c r="D810" s="176" t="s">
        <v>300</v>
      </c>
      <c r="E810" s="177">
        <v>1</v>
      </c>
      <c r="F810" s="178"/>
      <c r="G810" s="179">
        <f>ROUND(E810*F810,2)</f>
        <v>0</v>
      </c>
      <c r="H810" s="178"/>
      <c r="I810" s="179">
        <f>ROUND(E810*H810,2)</f>
        <v>0</v>
      </c>
      <c r="J810" s="178"/>
      <c r="K810" s="179">
        <f>ROUND(E810*J810,2)</f>
        <v>0</v>
      </c>
      <c r="L810" s="179">
        <v>21</v>
      </c>
      <c r="M810" s="179">
        <f>G810*(1+L810/100)</f>
        <v>0</v>
      </c>
      <c r="N810" s="179">
        <v>0</v>
      </c>
      <c r="O810" s="179">
        <f>ROUND(E810*N810,2)</f>
        <v>0</v>
      </c>
      <c r="P810" s="179">
        <v>0</v>
      </c>
      <c r="Q810" s="179">
        <f>ROUND(E810*P810,2)</f>
        <v>0</v>
      </c>
      <c r="R810" s="179"/>
      <c r="S810" s="179" t="s">
        <v>365</v>
      </c>
      <c r="T810" s="180" t="s">
        <v>214</v>
      </c>
      <c r="U810" s="159">
        <v>0</v>
      </c>
      <c r="V810" s="159">
        <f>ROUND(E810*U810,2)</f>
        <v>0</v>
      </c>
      <c r="W810" s="159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248</v>
      </c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ht="22.5" outlineLevel="1" x14ac:dyDescent="0.2">
      <c r="A811" s="167">
        <v>225</v>
      </c>
      <c r="B811" s="168" t="s">
        <v>1120</v>
      </c>
      <c r="C811" s="185" t="s">
        <v>1121</v>
      </c>
      <c r="D811" s="169" t="s">
        <v>300</v>
      </c>
      <c r="E811" s="170">
        <v>3</v>
      </c>
      <c r="F811" s="171"/>
      <c r="G811" s="172">
        <f>ROUND(E811*F811,2)</f>
        <v>0</v>
      </c>
      <c r="H811" s="171"/>
      <c r="I811" s="172">
        <f>ROUND(E811*H811,2)</f>
        <v>0</v>
      </c>
      <c r="J811" s="171"/>
      <c r="K811" s="172">
        <f>ROUND(E811*J811,2)</f>
        <v>0</v>
      </c>
      <c r="L811" s="172">
        <v>21</v>
      </c>
      <c r="M811" s="172">
        <f>G811*(1+L811/100)</f>
        <v>0</v>
      </c>
      <c r="N811" s="172">
        <v>0</v>
      </c>
      <c r="O811" s="172">
        <f>ROUND(E811*N811,2)</f>
        <v>0</v>
      </c>
      <c r="P811" s="172">
        <v>0</v>
      </c>
      <c r="Q811" s="172">
        <f>ROUND(E811*P811,2)</f>
        <v>0</v>
      </c>
      <c r="R811" s="172"/>
      <c r="S811" s="172" t="s">
        <v>365</v>
      </c>
      <c r="T811" s="173" t="s">
        <v>214</v>
      </c>
      <c r="U811" s="159">
        <v>0</v>
      </c>
      <c r="V811" s="159">
        <f>ROUND(E811*U811,2)</f>
        <v>0</v>
      </c>
      <c r="W811" s="159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248</v>
      </c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57"/>
      <c r="B812" s="158"/>
      <c r="C812" s="195" t="s">
        <v>1122</v>
      </c>
      <c r="D812" s="189"/>
      <c r="E812" s="190">
        <v>3</v>
      </c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252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ht="22.5" outlineLevel="1" x14ac:dyDescent="0.2">
      <c r="A813" s="167">
        <v>226</v>
      </c>
      <c r="B813" s="168" t="s">
        <v>1123</v>
      </c>
      <c r="C813" s="185" t="s">
        <v>1124</v>
      </c>
      <c r="D813" s="169" t="s">
        <v>300</v>
      </c>
      <c r="E813" s="170">
        <v>1</v>
      </c>
      <c r="F813" s="171"/>
      <c r="G813" s="172">
        <f>ROUND(E813*F813,2)</f>
        <v>0</v>
      </c>
      <c r="H813" s="171"/>
      <c r="I813" s="172">
        <f>ROUND(E813*H813,2)</f>
        <v>0</v>
      </c>
      <c r="J813" s="171"/>
      <c r="K813" s="172">
        <f>ROUND(E813*J813,2)</f>
        <v>0</v>
      </c>
      <c r="L813" s="172">
        <v>21</v>
      </c>
      <c r="M813" s="172">
        <f>G813*(1+L813/100)</f>
        <v>0</v>
      </c>
      <c r="N813" s="172">
        <v>0</v>
      </c>
      <c r="O813" s="172">
        <f>ROUND(E813*N813,2)</f>
        <v>0</v>
      </c>
      <c r="P813" s="172">
        <v>0</v>
      </c>
      <c r="Q813" s="172">
        <f>ROUND(E813*P813,2)</f>
        <v>0</v>
      </c>
      <c r="R813" s="172"/>
      <c r="S813" s="172" t="s">
        <v>365</v>
      </c>
      <c r="T813" s="173" t="s">
        <v>214</v>
      </c>
      <c r="U813" s="159">
        <v>0</v>
      </c>
      <c r="V813" s="159">
        <f>ROUND(E813*U813,2)</f>
        <v>0</v>
      </c>
      <c r="W813" s="159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248</v>
      </c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7"/>
      <c r="B814" s="158"/>
      <c r="C814" s="246" t="s">
        <v>1125</v>
      </c>
      <c r="D814" s="247"/>
      <c r="E814" s="247"/>
      <c r="F814" s="247"/>
      <c r="G814" s="247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 t="s">
        <v>218</v>
      </c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57"/>
      <c r="B815" s="158"/>
      <c r="C815" s="255" t="s">
        <v>1126</v>
      </c>
      <c r="D815" s="256"/>
      <c r="E815" s="256"/>
      <c r="F815" s="256"/>
      <c r="G815" s="256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 t="s">
        <v>218</v>
      </c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57"/>
      <c r="B816" s="158"/>
      <c r="C816" s="255" t="s">
        <v>1127</v>
      </c>
      <c r="D816" s="256"/>
      <c r="E816" s="256"/>
      <c r="F816" s="256"/>
      <c r="G816" s="256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218</v>
      </c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158"/>
      <c r="C817" s="255" t="s">
        <v>1128</v>
      </c>
      <c r="D817" s="256"/>
      <c r="E817" s="256"/>
      <c r="F817" s="256"/>
      <c r="G817" s="256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218</v>
      </c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57"/>
      <c r="B818" s="158"/>
      <c r="C818" s="255" t="s">
        <v>1129</v>
      </c>
      <c r="D818" s="256"/>
      <c r="E818" s="256"/>
      <c r="F818" s="256"/>
      <c r="G818" s="256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218</v>
      </c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57"/>
      <c r="B819" s="158"/>
      <c r="C819" s="255" t="s">
        <v>1130</v>
      </c>
      <c r="D819" s="256"/>
      <c r="E819" s="256"/>
      <c r="F819" s="256"/>
      <c r="G819" s="256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 t="s">
        <v>218</v>
      </c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/>
      <c r="B820" s="158"/>
      <c r="C820" s="255" t="s">
        <v>1131</v>
      </c>
      <c r="D820" s="256"/>
      <c r="E820" s="256"/>
      <c r="F820" s="256"/>
      <c r="G820" s="256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218</v>
      </c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1" x14ac:dyDescent="0.2">
      <c r="A821" s="167">
        <v>227</v>
      </c>
      <c r="B821" s="168" t="s">
        <v>1132</v>
      </c>
      <c r="C821" s="185" t="s">
        <v>1133</v>
      </c>
      <c r="D821" s="169" t="s">
        <v>437</v>
      </c>
      <c r="E821" s="170">
        <v>2.2999999999999998</v>
      </c>
      <c r="F821" s="171"/>
      <c r="G821" s="172">
        <f>ROUND(E821*F821,2)</f>
        <v>0</v>
      </c>
      <c r="H821" s="171"/>
      <c r="I821" s="172">
        <f>ROUND(E821*H821,2)</f>
        <v>0</v>
      </c>
      <c r="J821" s="171"/>
      <c r="K821" s="172">
        <f>ROUND(E821*J821,2)</f>
        <v>0</v>
      </c>
      <c r="L821" s="172">
        <v>21</v>
      </c>
      <c r="M821" s="172">
        <f>G821*(1+L821/100)</f>
        <v>0</v>
      </c>
      <c r="N821" s="172">
        <v>2.513E-2</v>
      </c>
      <c r="O821" s="172">
        <f>ROUND(E821*N821,2)</f>
        <v>0.06</v>
      </c>
      <c r="P821" s="172">
        <v>0</v>
      </c>
      <c r="Q821" s="172">
        <f>ROUND(E821*P821,2)</f>
        <v>0</v>
      </c>
      <c r="R821" s="172"/>
      <c r="S821" s="172" t="s">
        <v>213</v>
      </c>
      <c r="T821" s="173" t="s">
        <v>213</v>
      </c>
      <c r="U821" s="159">
        <v>2.3664200000000002</v>
      </c>
      <c r="V821" s="159">
        <f>ROUND(E821*U821,2)</f>
        <v>5.44</v>
      </c>
      <c r="W821" s="159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 t="s">
        <v>419</v>
      </c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57"/>
      <c r="B822" s="158"/>
      <c r="C822" s="195" t="s">
        <v>1134</v>
      </c>
      <c r="D822" s="189"/>
      <c r="E822" s="190">
        <v>2.2999999999999998</v>
      </c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252</v>
      </c>
      <c r="AH822" s="150">
        <v>0</v>
      </c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ht="22.5" outlineLevel="1" x14ac:dyDescent="0.2">
      <c r="A823" s="167">
        <v>228</v>
      </c>
      <c r="B823" s="168" t="s">
        <v>1135</v>
      </c>
      <c r="C823" s="185" t="s">
        <v>1136</v>
      </c>
      <c r="D823" s="169" t="s">
        <v>300</v>
      </c>
      <c r="E823" s="170">
        <v>1</v>
      </c>
      <c r="F823" s="171"/>
      <c r="G823" s="172">
        <f>ROUND(E823*F823,2)</f>
        <v>0</v>
      </c>
      <c r="H823" s="171"/>
      <c r="I823" s="172">
        <f>ROUND(E823*H823,2)</f>
        <v>0</v>
      </c>
      <c r="J823" s="171"/>
      <c r="K823" s="172">
        <f>ROUND(E823*J823,2)</f>
        <v>0</v>
      </c>
      <c r="L823" s="172">
        <v>21</v>
      </c>
      <c r="M823" s="172">
        <f>G823*(1+L823/100)</f>
        <v>0</v>
      </c>
      <c r="N823" s="172">
        <v>0.1168</v>
      </c>
      <c r="O823" s="172">
        <f>ROUND(E823*N823,2)</f>
        <v>0.12</v>
      </c>
      <c r="P823" s="172">
        <v>0</v>
      </c>
      <c r="Q823" s="172">
        <f>ROUND(E823*P823,2)</f>
        <v>0</v>
      </c>
      <c r="R823" s="172" t="s">
        <v>330</v>
      </c>
      <c r="S823" s="172" t="s">
        <v>213</v>
      </c>
      <c r="T823" s="173" t="s">
        <v>274</v>
      </c>
      <c r="U823" s="159">
        <v>0</v>
      </c>
      <c r="V823" s="159">
        <f>ROUND(E823*U823,2)</f>
        <v>0</v>
      </c>
      <c r="W823" s="159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 t="s">
        <v>331</v>
      </c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57"/>
      <c r="B824" s="158"/>
      <c r="C824" s="195" t="s">
        <v>613</v>
      </c>
      <c r="D824" s="189"/>
      <c r="E824" s="190">
        <v>1</v>
      </c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 t="s">
        <v>252</v>
      </c>
      <c r="AH824" s="150">
        <v>0</v>
      </c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67">
        <v>229</v>
      </c>
      <c r="B825" s="168" t="s">
        <v>1137</v>
      </c>
      <c r="C825" s="185" t="s">
        <v>1138</v>
      </c>
      <c r="D825" s="169" t="s">
        <v>316</v>
      </c>
      <c r="E825" s="170">
        <v>0.11717</v>
      </c>
      <c r="F825" s="171"/>
      <c r="G825" s="172">
        <f>ROUND(E825*F825,2)</f>
        <v>0</v>
      </c>
      <c r="H825" s="171"/>
      <c r="I825" s="172">
        <f>ROUND(E825*H825,2)</f>
        <v>0</v>
      </c>
      <c r="J825" s="171"/>
      <c r="K825" s="172">
        <f>ROUND(E825*J825,2)</f>
        <v>0</v>
      </c>
      <c r="L825" s="172">
        <v>21</v>
      </c>
      <c r="M825" s="172">
        <f>G825*(1+L825/100)</f>
        <v>0</v>
      </c>
      <c r="N825" s="172">
        <v>0</v>
      </c>
      <c r="O825" s="172">
        <f>ROUND(E825*N825,2)</f>
        <v>0</v>
      </c>
      <c r="P825" s="172">
        <v>0</v>
      </c>
      <c r="Q825" s="172">
        <f>ROUND(E825*P825,2)</f>
        <v>0</v>
      </c>
      <c r="R825" s="172" t="s">
        <v>1109</v>
      </c>
      <c r="S825" s="172" t="s">
        <v>213</v>
      </c>
      <c r="T825" s="173" t="s">
        <v>274</v>
      </c>
      <c r="U825" s="159">
        <v>3.327</v>
      </c>
      <c r="V825" s="159">
        <f>ROUND(E825*U825,2)</f>
        <v>0.39</v>
      </c>
      <c r="W825" s="159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748</v>
      </c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7"/>
      <c r="B826" s="158"/>
      <c r="C826" s="257" t="s">
        <v>849</v>
      </c>
      <c r="D826" s="258"/>
      <c r="E826" s="258"/>
      <c r="F826" s="258"/>
      <c r="G826" s="258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250</v>
      </c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x14ac:dyDescent="0.2">
      <c r="A827" s="161" t="s">
        <v>208</v>
      </c>
      <c r="B827" s="162" t="s">
        <v>157</v>
      </c>
      <c r="C827" s="183" t="s">
        <v>158</v>
      </c>
      <c r="D827" s="163"/>
      <c r="E827" s="164"/>
      <c r="F827" s="165"/>
      <c r="G827" s="165">
        <f>SUMIF(AG828:AG883,"&lt;&gt;NOR",G828:G883)</f>
        <v>0</v>
      </c>
      <c r="H827" s="165"/>
      <c r="I827" s="165">
        <f>SUM(I828:I883)</f>
        <v>0</v>
      </c>
      <c r="J827" s="165"/>
      <c r="K827" s="165">
        <f>SUM(K828:K883)</f>
        <v>0</v>
      </c>
      <c r="L827" s="165"/>
      <c r="M827" s="165">
        <f>SUM(M828:M883)</f>
        <v>0</v>
      </c>
      <c r="N827" s="165"/>
      <c r="O827" s="165">
        <f>SUM(O828:O883)</f>
        <v>2.06</v>
      </c>
      <c r="P827" s="165"/>
      <c r="Q827" s="165">
        <f>SUM(Q828:Q883)</f>
        <v>0</v>
      </c>
      <c r="R827" s="165"/>
      <c r="S827" s="165"/>
      <c r="T827" s="166"/>
      <c r="U827" s="160"/>
      <c r="V827" s="160">
        <f>SUM(V828:V883)</f>
        <v>111.05000000000001</v>
      </c>
      <c r="W827" s="160"/>
      <c r="AG827" t="s">
        <v>209</v>
      </c>
    </row>
    <row r="828" spans="1:60" ht="22.5" outlineLevel="1" x14ac:dyDescent="0.2">
      <c r="A828" s="167">
        <v>230</v>
      </c>
      <c r="B828" s="168" t="s">
        <v>1139</v>
      </c>
      <c r="C828" s="185" t="s">
        <v>1140</v>
      </c>
      <c r="D828" s="169" t="s">
        <v>265</v>
      </c>
      <c r="E828" s="170">
        <v>14.15544</v>
      </c>
      <c r="F828" s="171"/>
      <c r="G828" s="172">
        <f>ROUND(E828*F828,2)</f>
        <v>0</v>
      </c>
      <c r="H828" s="171"/>
      <c r="I828" s="172">
        <f>ROUND(E828*H828,2)</f>
        <v>0</v>
      </c>
      <c r="J828" s="171"/>
      <c r="K828" s="172">
        <f>ROUND(E828*J828,2)</f>
        <v>0</v>
      </c>
      <c r="L828" s="172">
        <v>21</v>
      </c>
      <c r="M828" s="172">
        <f>G828*(1+L828/100)</f>
        <v>0</v>
      </c>
      <c r="N828" s="172">
        <v>4.5199999999999997E-3</v>
      </c>
      <c r="O828" s="172">
        <f>ROUND(E828*N828,2)</f>
        <v>0.06</v>
      </c>
      <c r="P828" s="172">
        <v>0</v>
      </c>
      <c r="Q828" s="172">
        <f>ROUND(E828*P828,2)</f>
        <v>0</v>
      </c>
      <c r="R828" s="172" t="s">
        <v>1141</v>
      </c>
      <c r="S828" s="172" t="s">
        <v>213</v>
      </c>
      <c r="T828" s="173" t="s">
        <v>213</v>
      </c>
      <c r="U828" s="159">
        <v>1.52</v>
      </c>
      <c r="V828" s="159">
        <f>ROUND(E828*U828,2)</f>
        <v>21.52</v>
      </c>
      <c r="W828" s="159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248</v>
      </c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57"/>
      <c r="B829" s="158"/>
      <c r="C829" s="195" t="s">
        <v>1142</v>
      </c>
      <c r="D829" s="189"/>
      <c r="E829" s="190">
        <v>14.15544</v>
      </c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 t="s">
        <v>252</v>
      </c>
      <c r="AH829" s="150">
        <v>0</v>
      </c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ht="22.5" outlineLevel="1" x14ac:dyDescent="0.2">
      <c r="A830" s="167">
        <v>231</v>
      </c>
      <c r="B830" s="168" t="s">
        <v>1143</v>
      </c>
      <c r="C830" s="185" t="s">
        <v>1144</v>
      </c>
      <c r="D830" s="169" t="s">
        <v>437</v>
      </c>
      <c r="E830" s="170">
        <v>25.632999999999999</v>
      </c>
      <c r="F830" s="171"/>
      <c r="G830" s="172">
        <f>ROUND(E830*F830,2)</f>
        <v>0</v>
      </c>
      <c r="H830" s="171"/>
      <c r="I830" s="172">
        <f>ROUND(E830*H830,2)</f>
        <v>0</v>
      </c>
      <c r="J830" s="171"/>
      <c r="K830" s="172">
        <f>ROUND(E830*J830,2)</f>
        <v>0</v>
      </c>
      <c r="L830" s="172">
        <v>21</v>
      </c>
      <c r="M830" s="172">
        <f>G830*(1+L830/100)</f>
        <v>0</v>
      </c>
      <c r="N830" s="172">
        <v>3.2000000000000003E-4</v>
      </c>
      <c r="O830" s="172">
        <f>ROUND(E830*N830,2)</f>
        <v>0.01</v>
      </c>
      <c r="P830" s="172">
        <v>0</v>
      </c>
      <c r="Q830" s="172">
        <f>ROUND(E830*P830,2)</f>
        <v>0</v>
      </c>
      <c r="R830" s="172" t="s">
        <v>1141</v>
      </c>
      <c r="S830" s="172" t="s">
        <v>213</v>
      </c>
      <c r="T830" s="173" t="s">
        <v>213</v>
      </c>
      <c r="U830" s="159">
        <v>0.23599999999999999</v>
      </c>
      <c r="V830" s="159">
        <f>ROUND(E830*U830,2)</f>
        <v>6.05</v>
      </c>
      <c r="W830" s="159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248</v>
      </c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7"/>
      <c r="B831" s="158"/>
      <c r="C831" s="195" t="s">
        <v>601</v>
      </c>
      <c r="D831" s="189"/>
      <c r="E831" s="190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252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 x14ac:dyDescent="0.2">
      <c r="A832" s="157"/>
      <c r="B832" s="158"/>
      <c r="C832" s="195" t="s">
        <v>1145</v>
      </c>
      <c r="D832" s="189"/>
      <c r="E832" s="190">
        <v>20.033000000000001</v>
      </c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252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outlineLevel="1" x14ac:dyDescent="0.2">
      <c r="A833" s="157"/>
      <c r="B833" s="158"/>
      <c r="C833" s="195" t="s">
        <v>1146</v>
      </c>
      <c r="D833" s="189"/>
      <c r="E833" s="190">
        <v>5.6</v>
      </c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 t="s">
        <v>252</v>
      </c>
      <c r="AH833" s="150">
        <v>0</v>
      </c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ht="22.5" outlineLevel="1" x14ac:dyDescent="0.2">
      <c r="A834" s="167">
        <v>232</v>
      </c>
      <c r="B834" s="168" t="s">
        <v>1147</v>
      </c>
      <c r="C834" s="185" t="s">
        <v>1148</v>
      </c>
      <c r="D834" s="169" t="s">
        <v>437</v>
      </c>
      <c r="E834" s="170">
        <v>11.796200000000001</v>
      </c>
      <c r="F834" s="171"/>
      <c r="G834" s="172">
        <f>ROUND(E834*F834,2)</f>
        <v>0</v>
      </c>
      <c r="H834" s="171"/>
      <c r="I834" s="172">
        <f>ROUND(E834*H834,2)</f>
        <v>0</v>
      </c>
      <c r="J834" s="171"/>
      <c r="K834" s="172">
        <f>ROUND(E834*J834,2)</f>
        <v>0</v>
      </c>
      <c r="L834" s="172">
        <v>21</v>
      </c>
      <c r="M834" s="172">
        <f>G834*(1+L834/100)</f>
        <v>0</v>
      </c>
      <c r="N834" s="172">
        <v>3.2000000000000003E-4</v>
      </c>
      <c r="O834" s="172">
        <f>ROUND(E834*N834,2)</f>
        <v>0</v>
      </c>
      <c r="P834" s="172">
        <v>0</v>
      </c>
      <c r="Q834" s="172">
        <f>ROUND(E834*P834,2)</f>
        <v>0</v>
      </c>
      <c r="R834" s="172" t="s">
        <v>1141</v>
      </c>
      <c r="S834" s="172" t="s">
        <v>213</v>
      </c>
      <c r="T834" s="173" t="s">
        <v>213</v>
      </c>
      <c r="U834" s="159">
        <v>0.377</v>
      </c>
      <c r="V834" s="159">
        <f>ROUND(E834*U834,2)</f>
        <v>4.45</v>
      </c>
      <c r="W834" s="159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248</v>
      </c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158"/>
      <c r="C835" s="195" t="s">
        <v>1149</v>
      </c>
      <c r="D835" s="189"/>
      <c r="E835" s="190">
        <v>11.796200000000001</v>
      </c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252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 x14ac:dyDescent="0.2">
      <c r="A836" s="167">
        <v>233</v>
      </c>
      <c r="B836" s="168" t="s">
        <v>1150</v>
      </c>
      <c r="C836" s="185" t="s">
        <v>1151</v>
      </c>
      <c r="D836" s="169" t="s">
        <v>437</v>
      </c>
      <c r="E836" s="170">
        <v>37.429200000000002</v>
      </c>
      <c r="F836" s="171"/>
      <c r="G836" s="172">
        <f>ROUND(E836*F836,2)</f>
        <v>0</v>
      </c>
      <c r="H836" s="171"/>
      <c r="I836" s="172">
        <f>ROUND(E836*H836,2)</f>
        <v>0</v>
      </c>
      <c r="J836" s="171"/>
      <c r="K836" s="172">
        <f>ROUND(E836*J836,2)</f>
        <v>0</v>
      </c>
      <c r="L836" s="172">
        <v>21</v>
      </c>
      <c r="M836" s="172">
        <f>G836*(1+L836/100)</f>
        <v>0</v>
      </c>
      <c r="N836" s="172">
        <v>0</v>
      </c>
      <c r="O836" s="172">
        <f>ROUND(E836*N836,2)</f>
        <v>0</v>
      </c>
      <c r="P836" s="172">
        <v>0</v>
      </c>
      <c r="Q836" s="172">
        <f>ROUND(E836*P836,2)</f>
        <v>0</v>
      </c>
      <c r="R836" s="172" t="s">
        <v>1141</v>
      </c>
      <c r="S836" s="172" t="s">
        <v>213</v>
      </c>
      <c r="T836" s="173" t="s">
        <v>213</v>
      </c>
      <c r="U836" s="159">
        <v>0.15</v>
      </c>
      <c r="V836" s="159">
        <f>ROUND(E836*U836,2)</f>
        <v>5.61</v>
      </c>
      <c r="W836" s="159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248</v>
      </c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158"/>
      <c r="C837" s="195" t="s">
        <v>1152</v>
      </c>
      <c r="D837" s="189"/>
      <c r="E837" s="190">
        <v>37.429200000000002</v>
      </c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252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ht="22.5" outlineLevel="1" x14ac:dyDescent="0.2">
      <c r="A838" s="167">
        <v>234</v>
      </c>
      <c r="B838" s="168" t="s">
        <v>1153</v>
      </c>
      <c r="C838" s="185" t="s">
        <v>1154</v>
      </c>
      <c r="D838" s="169" t="s">
        <v>265</v>
      </c>
      <c r="E838" s="170">
        <v>71.006780000000006</v>
      </c>
      <c r="F838" s="171"/>
      <c r="G838" s="172">
        <f>ROUND(E838*F838,2)</f>
        <v>0</v>
      </c>
      <c r="H838" s="171"/>
      <c r="I838" s="172">
        <f>ROUND(E838*H838,2)</f>
        <v>0</v>
      </c>
      <c r="J838" s="171"/>
      <c r="K838" s="172">
        <f>ROUND(E838*J838,2)</f>
        <v>0</v>
      </c>
      <c r="L838" s="172">
        <v>21</v>
      </c>
      <c r="M838" s="172">
        <f>G838*(1+L838/100)</f>
        <v>0</v>
      </c>
      <c r="N838" s="172">
        <v>3.7299999999999998E-3</v>
      </c>
      <c r="O838" s="172">
        <f>ROUND(E838*N838,2)</f>
        <v>0.26</v>
      </c>
      <c r="P838" s="172">
        <v>0</v>
      </c>
      <c r="Q838" s="172">
        <f>ROUND(E838*P838,2)</f>
        <v>0</v>
      </c>
      <c r="R838" s="172" t="s">
        <v>1141</v>
      </c>
      <c r="S838" s="172" t="s">
        <v>213</v>
      </c>
      <c r="T838" s="173" t="s">
        <v>213</v>
      </c>
      <c r="U838" s="159">
        <v>0.97799999999999998</v>
      </c>
      <c r="V838" s="159">
        <f>ROUND(E838*U838,2)</f>
        <v>69.44</v>
      </c>
      <c r="W838" s="159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 t="s">
        <v>248</v>
      </c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 x14ac:dyDescent="0.2">
      <c r="A839" s="157"/>
      <c r="B839" s="158"/>
      <c r="C839" s="195" t="s">
        <v>1155</v>
      </c>
      <c r="D839" s="189"/>
      <c r="E839" s="190">
        <v>2.25</v>
      </c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 t="s">
        <v>252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57"/>
      <c r="B840" s="158"/>
      <c r="C840" s="195" t="s">
        <v>601</v>
      </c>
      <c r="D840" s="189"/>
      <c r="E840" s="190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252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 x14ac:dyDescent="0.2">
      <c r="A841" s="157"/>
      <c r="B841" s="158"/>
      <c r="C841" s="195" t="s">
        <v>603</v>
      </c>
      <c r="D841" s="189"/>
      <c r="E841" s="190">
        <v>18.5776</v>
      </c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252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1" x14ac:dyDescent="0.2">
      <c r="A842" s="157"/>
      <c r="B842" s="158"/>
      <c r="C842" s="195" t="s">
        <v>1156</v>
      </c>
      <c r="D842" s="189"/>
      <c r="E842" s="190">
        <v>3.84</v>
      </c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252</v>
      </c>
      <c r="AH842" s="150">
        <v>0</v>
      </c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57"/>
      <c r="B843" s="158"/>
      <c r="C843" s="195" t="s">
        <v>388</v>
      </c>
      <c r="D843" s="189"/>
      <c r="E843" s="190">
        <v>3.5350000000000001</v>
      </c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 t="s">
        <v>252</v>
      </c>
      <c r="AH843" s="150">
        <v>0</v>
      </c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158"/>
      <c r="C844" s="195" t="s">
        <v>389</v>
      </c>
      <c r="D844" s="189"/>
      <c r="E844" s="190">
        <v>9.0280000000000005</v>
      </c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252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1" x14ac:dyDescent="0.2">
      <c r="A845" s="157"/>
      <c r="B845" s="158"/>
      <c r="C845" s="195" t="s">
        <v>390</v>
      </c>
      <c r="D845" s="189"/>
      <c r="E845" s="190">
        <v>33.776179999999997</v>
      </c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252</v>
      </c>
      <c r="AH845" s="150">
        <v>0</v>
      </c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ht="33.75" outlineLevel="1" x14ac:dyDescent="0.2">
      <c r="A846" s="167">
        <v>235</v>
      </c>
      <c r="B846" s="168" t="s">
        <v>1157</v>
      </c>
      <c r="C846" s="185" t="s">
        <v>1158</v>
      </c>
      <c r="D846" s="169" t="s">
        <v>437</v>
      </c>
      <c r="E846" s="170">
        <v>1.5</v>
      </c>
      <c r="F846" s="171"/>
      <c r="G846" s="172">
        <f>ROUND(E846*F846,2)</f>
        <v>0</v>
      </c>
      <c r="H846" s="171"/>
      <c r="I846" s="172">
        <f>ROUND(E846*H846,2)</f>
        <v>0</v>
      </c>
      <c r="J846" s="171"/>
      <c r="K846" s="172">
        <f>ROUND(E846*J846,2)</f>
        <v>0</v>
      </c>
      <c r="L846" s="172">
        <v>21</v>
      </c>
      <c r="M846" s="172">
        <f>G846*(1+L846/100)</f>
        <v>0</v>
      </c>
      <c r="N846" s="172">
        <v>1.4999999999999999E-4</v>
      </c>
      <c r="O846" s="172">
        <f>ROUND(E846*N846,2)</f>
        <v>0</v>
      </c>
      <c r="P846" s="172">
        <v>0</v>
      </c>
      <c r="Q846" s="172">
        <f>ROUND(E846*P846,2)</f>
        <v>0</v>
      </c>
      <c r="R846" s="172" t="s">
        <v>1141</v>
      </c>
      <c r="S846" s="172" t="s">
        <v>213</v>
      </c>
      <c r="T846" s="173" t="s">
        <v>213</v>
      </c>
      <c r="U846" s="159">
        <v>0.15</v>
      </c>
      <c r="V846" s="159">
        <f>ROUND(E846*U846,2)</f>
        <v>0.23</v>
      </c>
      <c r="W846" s="159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248</v>
      </c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7"/>
      <c r="B847" s="158"/>
      <c r="C847" s="195" t="s">
        <v>1159</v>
      </c>
      <c r="D847" s="189"/>
      <c r="E847" s="190">
        <v>1.5</v>
      </c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252</v>
      </c>
      <c r="AH847" s="150">
        <v>0</v>
      </c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ht="33.75" outlineLevel="1" x14ac:dyDescent="0.2">
      <c r="A848" s="167">
        <v>236</v>
      </c>
      <c r="B848" s="168" t="s">
        <v>1160</v>
      </c>
      <c r="C848" s="185" t="s">
        <v>1161</v>
      </c>
      <c r="D848" s="169" t="s">
        <v>437</v>
      </c>
      <c r="E848" s="170">
        <v>3</v>
      </c>
      <c r="F848" s="171"/>
      <c r="G848" s="172">
        <f>ROUND(E848*F848,2)</f>
        <v>0</v>
      </c>
      <c r="H848" s="171"/>
      <c r="I848" s="172">
        <f>ROUND(E848*H848,2)</f>
        <v>0</v>
      </c>
      <c r="J848" s="171"/>
      <c r="K848" s="172">
        <f>ROUND(E848*J848,2)</f>
        <v>0</v>
      </c>
      <c r="L848" s="172">
        <v>21</v>
      </c>
      <c r="M848" s="172">
        <f>G848*(1+L848/100)</f>
        <v>0</v>
      </c>
      <c r="N848" s="172">
        <v>2.3000000000000001E-4</v>
      </c>
      <c r="O848" s="172">
        <f>ROUND(E848*N848,2)</f>
        <v>0</v>
      </c>
      <c r="P848" s="172">
        <v>0</v>
      </c>
      <c r="Q848" s="172">
        <f>ROUND(E848*P848,2)</f>
        <v>0</v>
      </c>
      <c r="R848" s="172" t="s">
        <v>1141</v>
      </c>
      <c r="S848" s="172" t="s">
        <v>213</v>
      </c>
      <c r="T848" s="173" t="s">
        <v>213</v>
      </c>
      <c r="U848" s="159">
        <v>0.28000000000000003</v>
      </c>
      <c r="V848" s="159">
        <f>ROUND(E848*U848,2)</f>
        <v>0.84</v>
      </c>
      <c r="W848" s="159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248</v>
      </c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57"/>
      <c r="B849" s="158"/>
      <c r="C849" s="195" t="s">
        <v>1162</v>
      </c>
      <c r="D849" s="189"/>
      <c r="E849" s="190">
        <v>3</v>
      </c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 t="s">
        <v>252</v>
      </c>
      <c r="AH849" s="150">
        <v>0</v>
      </c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ht="22.5" outlineLevel="1" x14ac:dyDescent="0.2">
      <c r="A850" s="167">
        <v>237</v>
      </c>
      <c r="B850" s="168" t="s">
        <v>1163</v>
      </c>
      <c r="C850" s="185" t="s">
        <v>1164</v>
      </c>
      <c r="D850" s="169" t="s">
        <v>265</v>
      </c>
      <c r="E850" s="170">
        <v>9.625</v>
      </c>
      <c r="F850" s="171"/>
      <c r="G850" s="172">
        <f>ROUND(E850*F850,2)</f>
        <v>0</v>
      </c>
      <c r="H850" s="171"/>
      <c r="I850" s="172">
        <f>ROUND(E850*H850,2)</f>
        <v>0</v>
      </c>
      <c r="J850" s="171"/>
      <c r="K850" s="172">
        <f>ROUND(E850*J850,2)</f>
        <v>0</v>
      </c>
      <c r="L850" s="172">
        <v>21</v>
      </c>
      <c r="M850" s="172">
        <f>G850*(1+L850/100)</f>
        <v>0</v>
      </c>
      <c r="N850" s="172">
        <v>0</v>
      </c>
      <c r="O850" s="172">
        <f>ROUND(E850*N850,2)</f>
        <v>0</v>
      </c>
      <c r="P850" s="172">
        <v>0</v>
      </c>
      <c r="Q850" s="172">
        <f>ROUND(E850*P850,2)</f>
        <v>0</v>
      </c>
      <c r="R850" s="172" t="s">
        <v>1141</v>
      </c>
      <c r="S850" s="172" t="s">
        <v>213</v>
      </c>
      <c r="T850" s="173" t="s">
        <v>213</v>
      </c>
      <c r="U850" s="159">
        <v>0.03</v>
      </c>
      <c r="V850" s="159">
        <f>ROUND(E850*U850,2)</f>
        <v>0.28999999999999998</v>
      </c>
      <c r="W850" s="159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248</v>
      </c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57"/>
      <c r="B851" s="158"/>
      <c r="C851" s="195" t="s">
        <v>1155</v>
      </c>
      <c r="D851" s="189"/>
      <c r="E851" s="190">
        <v>2.25</v>
      </c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252</v>
      </c>
      <c r="AH851" s="150">
        <v>0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57"/>
      <c r="B852" s="158"/>
      <c r="C852" s="195" t="s">
        <v>601</v>
      </c>
      <c r="D852" s="189"/>
      <c r="E852" s="190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252</v>
      </c>
      <c r="AH852" s="150">
        <v>0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7"/>
      <c r="B853" s="158"/>
      <c r="C853" s="195" t="s">
        <v>1156</v>
      </c>
      <c r="D853" s="189"/>
      <c r="E853" s="190">
        <v>3.84</v>
      </c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252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7"/>
      <c r="B854" s="158"/>
      <c r="C854" s="195" t="s">
        <v>388</v>
      </c>
      <c r="D854" s="189"/>
      <c r="E854" s="190">
        <v>3.5350000000000001</v>
      </c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252</v>
      </c>
      <c r="AH854" s="150">
        <v>0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67">
        <v>238</v>
      </c>
      <c r="B855" s="168" t="s">
        <v>1165</v>
      </c>
      <c r="C855" s="185" t="s">
        <v>1166</v>
      </c>
      <c r="D855" s="169" t="s">
        <v>300</v>
      </c>
      <c r="E855" s="170">
        <v>15.72026</v>
      </c>
      <c r="F855" s="171"/>
      <c r="G855" s="172">
        <f>ROUND(E855*F855,2)</f>
        <v>0</v>
      </c>
      <c r="H855" s="171"/>
      <c r="I855" s="172">
        <f>ROUND(E855*H855,2)</f>
        <v>0</v>
      </c>
      <c r="J855" s="171"/>
      <c r="K855" s="172">
        <f>ROUND(E855*J855,2)</f>
        <v>0</v>
      </c>
      <c r="L855" s="172">
        <v>21</v>
      </c>
      <c r="M855" s="172">
        <f>G855*(1+L855/100)</f>
        <v>0</v>
      </c>
      <c r="N855" s="172">
        <v>1.4999999999999999E-4</v>
      </c>
      <c r="O855" s="172">
        <f>ROUND(E855*N855,2)</f>
        <v>0</v>
      </c>
      <c r="P855" s="172">
        <v>0</v>
      </c>
      <c r="Q855" s="172">
        <f>ROUND(E855*P855,2)</f>
        <v>0</v>
      </c>
      <c r="R855" s="172" t="s">
        <v>330</v>
      </c>
      <c r="S855" s="172" t="s">
        <v>213</v>
      </c>
      <c r="T855" s="173" t="s">
        <v>213</v>
      </c>
      <c r="U855" s="159">
        <v>0</v>
      </c>
      <c r="V855" s="159">
        <f>ROUND(E855*U855,2)</f>
        <v>0</v>
      </c>
      <c r="W855" s="159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331</v>
      </c>
      <c r="AH855" s="150"/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57"/>
      <c r="B856" s="158"/>
      <c r="C856" s="195" t="s">
        <v>1167</v>
      </c>
      <c r="D856" s="189"/>
      <c r="E856" s="190">
        <v>15.72026</v>
      </c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252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ht="22.5" outlineLevel="1" x14ac:dyDescent="0.2">
      <c r="A857" s="167">
        <v>239</v>
      </c>
      <c r="B857" s="168" t="s">
        <v>1168</v>
      </c>
      <c r="C857" s="185" t="s">
        <v>1169</v>
      </c>
      <c r="D857" s="169" t="s">
        <v>265</v>
      </c>
      <c r="E857" s="170">
        <v>25.16095</v>
      </c>
      <c r="F857" s="171"/>
      <c r="G857" s="172">
        <f>ROUND(E857*F857,2)</f>
        <v>0</v>
      </c>
      <c r="H857" s="171"/>
      <c r="I857" s="172">
        <f>ROUND(E857*H857,2)</f>
        <v>0</v>
      </c>
      <c r="J857" s="171"/>
      <c r="K857" s="172">
        <f>ROUND(E857*J857,2)</f>
        <v>0</v>
      </c>
      <c r="L857" s="172">
        <v>21</v>
      </c>
      <c r="M857" s="172">
        <f>G857*(1+L857/100)</f>
        <v>0</v>
      </c>
      <c r="N857" s="172">
        <v>1.9199999999999998E-2</v>
      </c>
      <c r="O857" s="172">
        <f>ROUND(E857*N857,2)</f>
        <v>0.48</v>
      </c>
      <c r="P857" s="172">
        <v>0</v>
      </c>
      <c r="Q857" s="172">
        <f>ROUND(E857*P857,2)</f>
        <v>0</v>
      </c>
      <c r="R857" s="172" t="s">
        <v>330</v>
      </c>
      <c r="S857" s="172" t="s">
        <v>213</v>
      </c>
      <c r="T857" s="173" t="s">
        <v>213</v>
      </c>
      <c r="U857" s="159">
        <v>0</v>
      </c>
      <c r="V857" s="159">
        <f>ROUND(E857*U857,2)</f>
        <v>0</v>
      </c>
      <c r="W857" s="159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331</v>
      </c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7"/>
      <c r="B858" s="158"/>
      <c r="C858" s="195" t="s">
        <v>1170</v>
      </c>
      <c r="D858" s="189"/>
      <c r="E858" s="190">
        <v>2.2949999999999999</v>
      </c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252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7"/>
      <c r="B859" s="158"/>
      <c r="C859" s="195" t="s">
        <v>1171</v>
      </c>
      <c r="D859" s="189"/>
      <c r="E859" s="190">
        <v>22.865950000000002</v>
      </c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252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7"/>
      <c r="B860" s="158"/>
      <c r="C860" s="196" t="s">
        <v>468</v>
      </c>
      <c r="D860" s="191"/>
      <c r="E860" s="192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252</v>
      </c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57"/>
      <c r="B861" s="158"/>
      <c r="C861" s="197" t="s">
        <v>1172</v>
      </c>
      <c r="D861" s="191"/>
      <c r="E861" s="192">
        <v>18.5776</v>
      </c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252</v>
      </c>
      <c r="AH861" s="150">
        <v>2</v>
      </c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7"/>
      <c r="B862" s="158"/>
      <c r="C862" s="197" t="s">
        <v>1173</v>
      </c>
      <c r="D862" s="191"/>
      <c r="E862" s="192">
        <v>3.84</v>
      </c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252</v>
      </c>
      <c r="AH862" s="150">
        <v>2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57"/>
      <c r="B863" s="158"/>
      <c r="C863" s="196" t="s">
        <v>473</v>
      </c>
      <c r="D863" s="191"/>
      <c r="E863" s="192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252</v>
      </c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ht="22.5" outlineLevel="1" x14ac:dyDescent="0.2">
      <c r="A864" s="167">
        <v>240</v>
      </c>
      <c r="B864" s="168" t="s">
        <v>1174</v>
      </c>
      <c r="C864" s="185" t="s">
        <v>1175</v>
      </c>
      <c r="D864" s="169" t="s">
        <v>265</v>
      </c>
      <c r="E864" s="170">
        <v>47.26596</v>
      </c>
      <c r="F864" s="171"/>
      <c r="G864" s="172">
        <f>ROUND(E864*F864,2)</f>
        <v>0</v>
      </c>
      <c r="H864" s="171"/>
      <c r="I864" s="172">
        <f>ROUND(E864*H864,2)</f>
        <v>0</v>
      </c>
      <c r="J864" s="171"/>
      <c r="K864" s="172">
        <f>ROUND(E864*J864,2)</f>
        <v>0</v>
      </c>
      <c r="L864" s="172">
        <v>21</v>
      </c>
      <c r="M864" s="172">
        <f>G864*(1+L864/100)</f>
        <v>0</v>
      </c>
      <c r="N864" s="172">
        <v>1.9199999999999998E-2</v>
      </c>
      <c r="O864" s="172">
        <f>ROUND(E864*N864,2)</f>
        <v>0.91</v>
      </c>
      <c r="P864" s="172">
        <v>0</v>
      </c>
      <c r="Q864" s="172">
        <f>ROUND(E864*P864,2)</f>
        <v>0</v>
      </c>
      <c r="R864" s="172" t="s">
        <v>330</v>
      </c>
      <c r="S864" s="172" t="s">
        <v>213</v>
      </c>
      <c r="T864" s="173" t="s">
        <v>213</v>
      </c>
      <c r="U864" s="159">
        <v>0</v>
      </c>
      <c r="V864" s="159">
        <f>ROUND(E864*U864,2)</f>
        <v>0</v>
      </c>
      <c r="W864" s="159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331</v>
      </c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57"/>
      <c r="B865" s="158"/>
      <c r="C865" s="195" t="s">
        <v>1176</v>
      </c>
      <c r="D865" s="189"/>
      <c r="E865" s="190">
        <v>47.26596</v>
      </c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252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7"/>
      <c r="B866" s="158"/>
      <c r="C866" s="196" t="s">
        <v>468</v>
      </c>
      <c r="D866" s="191"/>
      <c r="E866" s="192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252</v>
      </c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57"/>
      <c r="B867" s="158"/>
      <c r="C867" s="197" t="s">
        <v>790</v>
      </c>
      <c r="D867" s="191"/>
      <c r="E867" s="192">
        <v>3.5350000000000001</v>
      </c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252</v>
      </c>
      <c r="AH867" s="150">
        <v>2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57"/>
      <c r="B868" s="158"/>
      <c r="C868" s="197" t="s">
        <v>791</v>
      </c>
      <c r="D868" s="191"/>
      <c r="E868" s="192">
        <v>9.0280000000000005</v>
      </c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252</v>
      </c>
      <c r="AH868" s="150">
        <v>2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57"/>
      <c r="B869" s="158"/>
      <c r="C869" s="197" t="s">
        <v>792</v>
      </c>
      <c r="D869" s="191"/>
      <c r="E869" s="192">
        <v>33.776179999999997</v>
      </c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 t="s">
        <v>252</v>
      </c>
      <c r="AH869" s="150">
        <v>2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57"/>
      <c r="B870" s="158"/>
      <c r="C870" s="196" t="s">
        <v>473</v>
      </c>
      <c r="D870" s="191"/>
      <c r="E870" s="192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252</v>
      </c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ht="22.5" outlineLevel="1" x14ac:dyDescent="0.2">
      <c r="A871" s="167">
        <v>241</v>
      </c>
      <c r="B871" s="168" t="s">
        <v>1177</v>
      </c>
      <c r="C871" s="185" t="s">
        <v>1178</v>
      </c>
      <c r="D871" s="169" t="s">
        <v>265</v>
      </c>
      <c r="E871" s="170">
        <v>14.5801</v>
      </c>
      <c r="F871" s="171"/>
      <c r="G871" s="172">
        <f>ROUND(E871*F871,2)</f>
        <v>0</v>
      </c>
      <c r="H871" s="171"/>
      <c r="I871" s="172">
        <f>ROUND(E871*H871,2)</f>
        <v>0</v>
      </c>
      <c r="J871" s="171"/>
      <c r="K871" s="172">
        <f>ROUND(E871*J871,2)</f>
        <v>0</v>
      </c>
      <c r="L871" s="172">
        <v>21</v>
      </c>
      <c r="M871" s="172">
        <f>G871*(1+L871/100)</f>
        <v>0</v>
      </c>
      <c r="N871" s="172">
        <v>1.9199999999999998E-2</v>
      </c>
      <c r="O871" s="172">
        <f>ROUND(E871*N871,2)</f>
        <v>0.28000000000000003</v>
      </c>
      <c r="P871" s="172">
        <v>0</v>
      </c>
      <c r="Q871" s="172">
        <f>ROUND(E871*P871,2)</f>
        <v>0</v>
      </c>
      <c r="R871" s="172" t="s">
        <v>330</v>
      </c>
      <c r="S871" s="172" t="s">
        <v>213</v>
      </c>
      <c r="T871" s="173" t="s">
        <v>213</v>
      </c>
      <c r="U871" s="159">
        <v>0</v>
      </c>
      <c r="V871" s="159">
        <f>ROUND(E871*U871,2)</f>
        <v>0</v>
      </c>
      <c r="W871" s="159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331</v>
      </c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57"/>
      <c r="B872" s="158"/>
      <c r="C872" s="195" t="s">
        <v>1179</v>
      </c>
      <c r="D872" s="189"/>
      <c r="E872" s="190">
        <v>14.5801</v>
      </c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252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ht="22.5" outlineLevel="1" x14ac:dyDescent="0.2">
      <c r="A873" s="167">
        <v>242</v>
      </c>
      <c r="B873" s="168" t="s">
        <v>1180</v>
      </c>
      <c r="C873" s="185" t="s">
        <v>1181</v>
      </c>
      <c r="D873" s="169" t="s">
        <v>300</v>
      </c>
      <c r="E873" s="170">
        <v>127.25928</v>
      </c>
      <c r="F873" s="171"/>
      <c r="G873" s="172">
        <f>ROUND(E873*F873,2)</f>
        <v>0</v>
      </c>
      <c r="H873" s="171"/>
      <c r="I873" s="172">
        <f>ROUND(E873*H873,2)</f>
        <v>0</v>
      </c>
      <c r="J873" s="171"/>
      <c r="K873" s="172">
        <f>ROUND(E873*J873,2)</f>
        <v>0</v>
      </c>
      <c r="L873" s="172">
        <v>21</v>
      </c>
      <c r="M873" s="172">
        <f>G873*(1+L873/100)</f>
        <v>0</v>
      </c>
      <c r="N873" s="172">
        <v>4.4999999999999999E-4</v>
      </c>
      <c r="O873" s="172">
        <f>ROUND(E873*N873,2)</f>
        <v>0.06</v>
      </c>
      <c r="P873" s="172">
        <v>0</v>
      </c>
      <c r="Q873" s="172">
        <f>ROUND(E873*P873,2)</f>
        <v>0</v>
      </c>
      <c r="R873" s="172" t="s">
        <v>330</v>
      </c>
      <c r="S873" s="172" t="s">
        <v>213</v>
      </c>
      <c r="T873" s="173" t="s">
        <v>213</v>
      </c>
      <c r="U873" s="159">
        <v>0</v>
      </c>
      <c r="V873" s="159">
        <f>ROUND(E873*U873,2)</f>
        <v>0</v>
      </c>
      <c r="W873" s="159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331</v>
      </c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7"/>
      <c r="B874" s="158"/>
      <c r="C874" s="195" t="s">
        <v>1182</v>
      </c>
      <c r="D874" s="189"/>
      <c r="E874" s="190">
        <v>127.25928</v>
      </c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252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ht="22.5" outlineLevel="1" x14ac:dyDescent="0.2">
      <c r="A875" s="167">
        <v>243</v>
      </c>
      <c r="B875" s="168" t="s">
        <v>1183</v>
      </c>
      <c r="C875" s="185" t="s">
        <v>1184</v>
      </c>
      <c r="D875" s="169" t="s">
        <v>300</v>
      </c>
      <c r="E875" s="170">
        <v>1.02</v>
      </c>
      <c r="F875" s="171"/>
      <c r="G875" s="172">
        <f>ROUND(E875*F875,2)</f>
        <v>0</v>
      </c>
      <c r="H875" s="171"/>
      <c r="I875" s="172">
        <f>ROUND(E875*H875,2)</f>
        <v>0</v>
      </c>
      <c r="J875" s="171"/>
      <c r="K875" s="172">
        <f>ROUND(E875*J875,2)</f>
        <v>0</v>
      </c>
      <c r="L875" s="172">
        <v>21</v>
      </c>
      <c r="M875" s="172">
        <f>G875*(1+L875/100)</f>
        <v>0</v>
      </c>
      <c r="N875" s="172">
        <v>2.0000000000000002E-5</v>
      </c>
      <c r="O875" s="172">
        <f>ROUND(E875*N875,2)</f>
        <v>0</v>
      </c>
      <c r="P875" s="172">
        <v>0</v>
      </c>
      <c r="Q875" s="172">
        <f>ROUND(E875*P875,2)</f>
        <v>0</v>
      </c>
      <c r="R875" s="172" t="s">
        <v>330</v>
      </c>
      <c r="S875" s="172" t="s">
        <v>213</v>
      </c>
      <c r="T875" s="173" t="s">
        <v>213</v>
      </c>
      <c r="U875" s="159">
        <v>0</v>
      </c>
      <c r="V875" s="159">
        <f>ROUND(E875*U875,2)</f>
        <v>0</v>
      </c>
      <c r="W875" s="159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331</v>
      </c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7"/>
      <c r="B876" s="158"/>
      <c r="C876" s="195" t="s">
        <v>601</v>
      </c>
      <c r="D876" s="189"/>
      <c r="E876" s="190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252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158"/>
      <c r="C877" s="195" t="s">
        <v>1185</v>
      </c>
      <c r="D877" s="189"/>
      <c r="E877" s="190">
        <v>1.02</v>
      </c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252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ht="22.5" outlineLevel="1" x14ac:dyDescent="0.2">
      <c r="A878" s="167">
        <v>244</v>
      </c>
      <c r="B878" s="168" t="s">
        <v>1186</v>
      </c>
      <c r="C878" s="185" t="s">
        <v>1187</v>
      </c>
      <c r="D878" s="169" t="s">
        <v>300</v>
      </c>
      <c r="E878" s="170">
        <v>6.12</v>
      </c>
      <c r="F878" s="171"/>
      <c r="G878" s="172">
        <f>ROUND(E878*F878,2)</f>
        <v>0</v>
      </c>
      <c r="H878" s="171"/>
      <c r="I878" s="172">
        <f>ROUND(E878*H878,2)</f>
        <v>0</v>
      </c>
      <c r="J878" s="171"/>
      <c r="K878" s="172">
        <f>ROUND(E878*J878,2)</f>
        <v>0</v>
      </c>
      <c r="L878" s="172">
        <v>21</v>
      </c>
      <c r="M878" s="172">
        <f>G878*(1+L878/100)</f>
        <v>0</v>
      </c>
      <c r="N878" s="172">
        <v>2.0000000000000002E-5</v>
      </c>
      <c r="O878" s="172">
        <f>ROUND(E878*N878,2)</f>
        <v>0</v>
      </c>
      <c r="P878" s="172">
        <v>0</v>
      </c>
      <c r="Q878" s="172">
        <f>ROUND(E878*P878,2)</f>
        <v>0</v>
      </c>
      <c r="R878" s="172" t="s">
        <v>330</v>
      </c>
      <c r="S878" s="172" t="s">
        <v>213</v>
      </c>
      <c r="T878" s="173" t="s">
        <v>213</v>
      </c>
      <c r="U878" s="159">
        <v>0</v>
      </c>
      <c r="V878" s="159">
        <f>ROUND(E878*U878,2)</f>
        <v>0</v>
      </c>
      <c r="W878" s="159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331</v>
      </c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57"/>
      <c r="B879" s="158"/>
      <c r="C879" s="195" t="s">
        <v>601</v>
      </c>
      <c r="D879" s="189"/>
      <c r="E879" s="190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252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7"/>
      <c r="B880" s="158"/>
      <c r="C880" s="195" t="s">
        <v>1188</v>
      </c>
      <c r="D880" s="189"/>
      <c r="E880" s="190">
        <v>4.08</v>
      </c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252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7"/>
      <c r="B881" s="158"/>
      <c r="C881" s="195" t="s">
        <v>1189</v>
      </c>
      <c r="D881" s="189"/>
      <c r="E881" s="190">
        <v>2.04</v>
      </c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252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1" x14ac:dyDescent="0.2">
      <c r="A882" s="167">
        <v>245</v>
      </c>
      <c r="B882" s="168" t="s">
        <v>1190</v>
      </c>
      <c r="C882" s="185" t="s">
        <v>1191</v>
      </c>
      <c r="D882" s="169" t="s">
        <v>316</v>
      </c>
      <c r="E882" s="170">
        <v>2.0720299999999998</v>
      </c>
      <c r="F882" s="171"/>
      <c r="G882" s="172">
        <f>ROUND(E882*F882,2)</f>
        <v>0</v>
      </c>
      <c r="H882" s="171"/>
      <c r="I882" s="172">
        <f>ROUND(E882*H882,2)</f>
        <v>0</v>
      </c>
      <c r="J882" s="171"/>
      <c r="K882" s="172">
        <f>ROUND(E882*J882,2)</f>
        <v>0</v>
      </c>
      <c r="L882" s="172">
        <v>21</v>
      </c>
      <c r="M882" s="172">
        <f>G882*(1+L882/100)</f>
        <v>0</v>
      </c>
      <c r="N882" s="172">
        <v>0</v>
      </c>
      <c r="O882" s="172">
        <f>ROUND(E882*N882,2)</f>
        <v>0</v>
      </c>
      <c r="P882" s="172">
        <v>0</v>
      </c>
      <c r="Q882" s="172">
        <f>ROUND(E882*P882,2)</f>
        <v>0</v>
      </c>
      <c r="R882" s="172" t="s">
        <v>1141</v>
      </c>
      <c r="S882" s="172" t="s">
        <v>213</v>
      </c>
      <c r="T882" s="173" t="s">
        <v>213</v>
      </c>
      <c r="U882" s="159">
        <v>1.2649999999999999</v>
      </c>
      <c r="V882" s="159">
        <f>ROUND(E882*U882,2)</f>
        <v>2.62</v>
      </c>
      <c r="W882" s="159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 t="s">
        <v>748</v>
      </c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7"/>
      <c r="B883" s="158"/>
      <c r="C883" s="257" t="s">
        <v>849</v>
      </c>
      <c r="D883" s="258"/>
      <c r="E883" s="258"/>
      <c r="F883" s="258"/>
      <c r="G883" s="258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250</v>
      </c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x14ac:dyDescent="0.2">
      <c r="A884" s="161" t="s">
        <v>208</v>
      </c>
      <c r="B884" s="162" t="s">
        <v>159</v>
      </c>
      <c r="C884" s="183" t="s">
        <v>160</v>
      </c>
      <c r="D884" s="163"/>
      <c r="E884" s="164"/>
      <c r="F884" s="165"/>
      <c r="G884" s="165">
        <f>SUMIF(AG885:AG933,"&lt;&gt;NOR",G885:G933)</f>
        <v>0</v>
      </c>
      <c r="H884" s="165"/>
      <c r="I884" s="165">
        <f>SUM(I885:I933)</f>
        <v>0</v>
      </c>
      <c r="J884" s="165"/>
      <c r="K884" s="165">
        <f>SUM(K885:K933)</f>
        <v>0</v>
      </c>
      <c r="L884" s="165"/>
      <c r="M884" s="165">
        <f>SUM(M885:M933)</f>
        <v>0</v>
      </c>
      <c r="N884" s="165"/>
      <c r="O884" s="165">
        <f>SUM(O885:O933)</f>
        <v>1.31</v>
      </c>
      <c r="P884" s="165"/>
      <c r="Q884" s="165">
        <f>SUM(Q885:Q933)</f>
        <v>0</v>
      </c>
      <c r="R884" s="165"/>
      <c r="S884" s="165"/>
      <c r="T884" s="166"/>
      <c r="U884" s="160"/>
      <c r="V884" s="160">
        <f>SUM(V885:V933)</f>
        <v>109.27</v>
      </c>
      <c r="W884" s="160"/>
      <c r="AG884" t="s">
        <v>209</v>
      </c>
    </row>
    <row r="885" spans="1:60" outlineLevel="1" x14ac:dyDescent="0.2">
      <c r="A885" s="167">
        <v>246</v>
      </c>
      <c r="B885" s="168" t="s">
        <v>1192</v>
      </c>
      <c r="C885" s="185" t="s">
        <v>1193</v>
      </c>
      <c r="D885" s="169" t="s">
        <v>437</v>
      </c>
      <c r="E885" s="170">
        <v>112.55</v>
      </c>
      <c r="F885" s="171"/>
      <c r="G885" s="172">
        <f>ROUND(E885*F885,2)</f>
        <v>0</v>
      </c>
      <c r="H885" s="171"/>
      <c r="I885" s="172">
        <f>ROUND(E885*H885,2)</f>
        <v>0</v>
      </c>
      <c r="J885" s="171"/>
      <c r="K885" s="172">
        <f>ROUND(E885*J885,2)</f>
        <v>0</v>
      </c>
      <c r="L885" s="172">
        <v>21</v>
      </c>
      <c r="M885" s="172">
        <f>G885*(1+L885/100)</f>
        <v>0</v>
      </c>
      <c r="N885" s="172">
        <v>6.0000000000000002E-5</v>
      </c>
      <c r="O885" s="172">
        <f>ROUND(E885*N885,2)</f>
        <v>0.01</v>
      </c>
      <c r="P885" s="172">
        <v>0</v>
      </c>
      <c r="Q885" s="172">
        <f>ROUND(E885*P885,2)</f>
        <v>0</v>
      </c>
      <c r="R885" s="172" t="s">
        <v>1194</v>
      </c>
      <c r="S885" s="172" t="s">
        <v>213</v>
      </c>
      <c r="T885" s="173" t="s">
        <v>213</v>
      </c>
      <c r="U885" s="159">
        <v>0.152</v>
      </c>
      <c r="V885" s="159">
        <f>ROUND(E885*U885,2)</f>
        <v>17.11</v>
      </c>
      <c r="W885" s="159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248</v>
      </c>
      <c r="AH885" s="150"/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1" x14ac:dyDescent="0.2">
      <c r="A886" s="157"/>
      <c r="B886" s="158"/>
      <c r="C886" s="257" t="s">
        <v>1195</v>
      </c>
      <c r="D886" s="258"/>
      <c r="E886" s="258"/>
      <c r="F886" s="258"/>
      <c r="G886" s="258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250</v>
      </c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 x14ac:dyDescent="0.2">
      <c r="A887" s="157"/>
      <c r="B887" s="158"/>
      <c r="C887" s="195" t="s">
        <v>601</v>
      </c>
      <c r="D887" s="189"/>
      <c r="E887" s="190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252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 x14ac:dyDescent="0.2">
      <c r="A888" s="157"/>
      <c r="B888" s="158"/>
      <c r="C888" s="195" t="s">
        <v>1196</v>
      </c>
      <c r="D888" s="189"/>
      <c r="E888" s="190">
        <v>21.01</v>
      </c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252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7"/>
      <c r="B889" s="158"/>
      <c r="C889" s="195" t="s">
        <v>1197</v>
      </c>
      <c r="D889" s="189"/>
      <c r="E889" s="190">
        <v>22.68</v>
      </c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252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outlineLevel="1" x14ac:dyDescent="0.2">
      <c r="A890" s="157"/>
      <c r="B890" s="158"/>
      <c r="C890" s="195" t="s">
        <v>1198</v>
      </c>
      <c r="D890" s="189"/>
      <c r="E890" s="190">
        <v>9.6999999999999993</v>
      </c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252</v>
      </c>
      <c r="AH890" s="150">
        <v>0</v>
      </c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1" x14ac:dyDescent="0.2">
      <c r="A891" s="157"/>
      <c r="B891" s="158"/>
      <c r="C891" s="195" t="s">
        <v>1199</v>
      </c>
      <c r="D891" s="189"/>
      <c r="E891" s="190">
        <v>19.649999999999999</v>
      </c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252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1" x14ac:dyDescent="0.2">
      <c r="A892" s="157"/>
      <c r="B892" s="158"/>
      <c r="C892" s="195" t="s">
        <v>1200</v>
      </c>
      <c r="D892" s="189"/>
      <c r="E892" s="190">
        <v>17.510000000000002</v>
      </c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252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57"/>
      <c r="B893" s="158"/>
      <c r="C893" s="195" t="s">
        <v>1201</v>
      </c>
      <c r="D893" s="189"/>
      <c r="E893" s="190">
        <v>22</v>
      </c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252</v>
      </c>
      <c r="AH893" s="150">
        <v>0</v>
      </c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ht="22.5" outlineLevel="1" x14ac:dyDescent="0.2">
      <c r="A894" s="167">
        <v>247</v>
      </c>
      <c r="B894" s="168" t="s">
        <v>1202</v>
      </c>
      <c r="C894" s="185" t="s">
        <v>1203</v>
      </c>
      <c r="D894" s="169" t="s">
        <v>265</v>
      </c>
      <c r="E894" s="170">
        <v>145.94880000000001</v>
      </c>
      <c r="F894" s="171"/>
      <c r="G894" s="172">
        <f>ROUND(E894*F894,2)</f>
        <v>0</v>
      </c>
      <c r="H894" s="171"/>
      <c r="I894" s="172">
        <f>ROUND(E894*H894,2)</f>
        <v>0</v>
      </c>
      <c r="J894" s="171"/>
      <c r="K894" s="172">
        <f>ROUND(E894*J894,2)</f>
        <v>0</v>
      </c>
      <c r="L894" s="172">
        <v>21</v>
      </c>
      <c r="M894" s="172">
        <f>G894*(1+L894/100)</f>
        <v>0</v>
      </c>
      <c r="N894" s="172">
        <v>0</v>
      </c>
      <c r="O894" s="172">
        <f>ROUND(E894*N894,2)</f>
        <v>0</v>
      </c>
      <c r="P894" s="172">
        <v>0</v>
      </c>
      <c r="Q894" s="172">
        <f>ROUND(E894*P894,2)</f>
        <v>0</v>
      </c>
      <c r="R894" s="172" t="s">
        <v>1194</v>
      </c>
      <c r="S894" s="172" t="s">
        <v>213</v>
      </c>
      <c r="T894" s="173" t="s">
        <v>213</v>
      </c>
      <c r="U894" s="159">
        <v>0.55000000000000004</v>
      </c>
      <c r="V894" s="159">
        <f>ROUND(E894*U894,2)</f>
        <v>80.27</v>
      </c>
      <c r="W894" s="159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 t="s">
        <v>248</v>
      </c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57"/>
      <c r="B895" s="158"/>
      <c r="C895" s="246" t="s">
        <v>1204</v>
      </c>
      <c r="D895" s="247"/>
      <c r="E895" s="247"/>
      <c r="F895" s="247"/>
      <c r="G895" s="247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218</v>
      </c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7"/>
      <c r="B896" s="158"/>
      <c r="C896" s="195" t="s">
        <v>601</v>
      </c>
      <c r="D896" s="189"/>
      <c r="E896" s="190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252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57"/>
      <c r="B897" s="158"/>
      <c r="C897" s="195" t="s">
        <v>379</v>
      </c>
      <c r="D897" s="189"/>
      <c r="E897" s="190">
        <v>31.472950000000001</v>
      </c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252</v>
      </c>
      <c r="AH897" s="150">
        <v>0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57"/>
      <c r="B898" s="158"/>
      <c r="C898" s="195" t="s">
        <v>1205</v>
      </c>
      <c r="D898" s="189"/>
      <c r="E898" s="190">
        <v>36.252000000000002</v>
      </c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252</v>
      </c>
      <c r="AH898" s="150">
        <v>0</v>
      </c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7"/>
      <c r="B899" s="158"/>
      <c r="C899" s="195" t="s">
        <v>381</v>
      </c>
      <c r="D899" s="189"/>
      <c r="E899" s="190">
        <v>6.8250000000000002</v>
      </c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252</v>
      </c>
      <c r="AH899" s="150">
        <v>0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/>
      <c r="B900" s="158"/>
      <c r="C900" s="195" t="s">
        <v>382</v>
      </c>
      <c r="D900" s="189"/>
      <c r="E900" s="190">
        <v>24.79785</v>
      </c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252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57"/>
      <c r="B901" s="158"/>
      <c r="C901" s="195" t="s">
        <v>383</v>
      </c>
      <c r="D901" s="189"/>
      <c r="E901" s="190">
        <v>21.646000000000001</v>
      </c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252</v>
      </c>
      <c r="AH901" s="150">
        <v>0</v>
      </c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158"/>
      <c r="C902" s="195" t="s">
        <v>1206</v>
      </c>
      <c r="D902" s="189"/>
      <c r="E902" s="190">
        <v>24.954999999999998</v>
      </c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252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67">
        <v>248</v>
      </c>
      <c r="B903" s="168" t="s">
        <v>1207</v>
      </c>
      <c r="C903" s="185" t="s">
        <v>1208</v>
      </c>
      <c r="D903" s="169" t="s">
        <v>265</v>
      </c>
      <c r="E903" s="170">
        <v>145.94880000000001</v>
      </c>
      <c r="F903" s="171"/>
      <c r="G903" s="172">
        <f>ROUND(E903*F903,2)</f>
        <v>0</v>
      </c>
      <c r="H903" s="171"/>
      <c r="I903" s="172">
        <f>ROUND(E903*H903,2)</f>
        <v>0</v>
      </c>
      <c r="J903" s="171"/>
      <c r="K903" s="172">
        <f>ROUND(E903*J903,2)</f>
        <v>0</v>
      </c>
      <c r="L903" s="172">
        <v>21</v>
      </c>
      <c r="M903" s="172">
        <f>G903*(1+L903/100)</f>
        <v>0</v>
      </c>
      <c r="N903" s="172">
        <v>0</v>
      </c>
      <c r="O903" s="172">
        <f>ROUND(E903*N903,2)</f>
        <v>0</v>
      </c>
      <c r="P903" s="172">
        <v>0</v>
      </c>
      <c r="Q903" s="172">
        <f>ROUND(E903*P903,2)</f>
        <v>0</v>
      </c>
      <c r="R903" s="172" t="s">
        <v>1194</v>
      </c>
      <c r="S903" s="172" t="s">
        <v>213</v>
      </c>
      <c r="T903" s="173" t="s">
        <v>213</v>
      </c>
      <c r="U903" s="159">
        <v>0.06</v>
      </c>
      <c r="V903" s="159">
        <f>ROUND(E903*U903,2)</f>
        <v>8.76</v>
      </c>
      <c r="W903" s="159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248</v>
      </c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57"/>
      <c r="B904" s="158"/>
      <c r="C904" s="195" t="s">
        <v>601</v>
      </c>
      <c r="D904" s="189"/>
      <c r="E904" s="190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252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57"/>
      <c r="B905" s="158"/>
      <c r="C905" s="195" t="s">
        <v>379</v>
      </c>
      <c r="D905" s="189"/>
      <c r="E905" s="190">
        <v>31.472950000000001</v>
      </c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252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57"/>
      <c r="B906" s="158"/>
      <c r="C906" s="195" t="s">
        <v>1205</v>
      </c>
      <c r="D906" s="189"/>
      <c r="E906" s="190">
        <v>36.252000000000002</v>
      </c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252</v>
      </c>
      <c r="AH906" s="150">
        <v>0</v>
      </c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57"/>
      <c r="B907" s="158"/>
      <c r="C907" s="195" t="s">
        <v>381</v>
      </c>
      <c r="D907" s="189"/>
      <c r="E907" s="190">
        <v>6.8250000000000002</v>
      </c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252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57"/>
      <c r="B908" s="158"/>
      <c r="C908" s="195" t="s">
        <v>382</v>
      </c>
      <c r="D908" s="189"/>
      <c r="E908" s="190">
        <v>24.79785</v>
      </c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252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 x14ac:dyDescent="0.2">
      <c r="A909" s="157"/>
      <c r="B909" s="158"/>
      <c r="C909" s="195" t="s">
        <v>383</v>
      </c>
      <c r="D909" s="189"/>
      <c r="E909" s="190">
        <v>21.646000000000001</v>
      </c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252</v>
      </c>
      <c r="AH909" s="150">
        <v>0</v>
      </c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7"/>
      <c r="B910" s="158"/>
      <c r="C910" s="195" t="s">
        <v>1206</v>
      </c>
      <c r="D910" s="189"/>
      <c r="E910" s="190">
        <v>24.954999999999998</v>
      </c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252</v>
      </c>
      <c r="AH910" s="150">
        <v>0</v>
      </c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67">
        <v>249</v>
      </c>
      <c r="B911" s="168" t="s">
        <v>1209</v>
      </c>
      <c r="C911" s="185" t="s">
        <v>1210</v>
      </c>
      <c r="D911" s="169" t="s">
        <v>437</v>
      </c>
      <c r="E911" s="170">
        <v>118.17749999999999</v>
      </c>
      <c r="F911" s="171"/>
      <c r="G911" s="172">
        <f>ROUND(E911*F911,2)</f>
        <v>0</v>
      </c>
      <c r="H911" s="171"/>
      <c r="I911" s="172">
        <f>ROUND(E911*H911,2)</f>
        <v>0</v>
      </c>
      <c r="J911" s="171"/>
      <c r="K911" s="172">
        <f>ROUND(E911*J911,2)</f>
        <v>0</v>
      </c>
      <c r="L911" s="172">
        <v>21</v>
      </c>
      <c r="M911" s="172">
        <f>G911*(1+L911/100)</f>
        <v>0</v>
      </c>
      <c r="N911" s="172">
        <v>3.5E-4</v>
      </c>
      <c r="O911" s="172">
        <f>ROUND(E911*N911,2)</f>
        <v>0.04</v>
      </c>
      <c r="P911" s="172">
        <v>0</v>
      </c>
      <c r="Q911" s="172">
        <f>ROUND(E911*P911,2)</f>
        <v>0</v>
      </c>
      <c r="R911" s="172" t="s">
        <v>330</v>
      </c>
      <c r="S911" s="172" t="s">
        <v>213</v>
      </c>
      <c r="T911" s="173" t="s">
        <v>213</v>
      </c>
      <c r="U911" s="159">
        <v>0</v>
      </c>
      <c r="V911" s="159">
        <f>ROUND(E911*U911,2)</f>
        <v>0</v>
      </c>
      <c r="W911" s="159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331</v>
      </c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57"/>
      <c r="B912" s="158"/>
      <c r="C912" s="195" t="s">
        <v>1211</v>
      </c>
      <c r="D912" s="189"/>
      <c r="E912" s="190">
        <v>118.17749999999999</v>
      </c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252</v>
      </c>
      <c r="AH912" s="150">
        <v>0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 x14ac:dyDescent="0.2">
      <c r="A913" s="157"/>
      <c r="B913" s="158"/>
      <c r="C913" s="196" t="s">
        <v>468</v>
      </c>
      <c r="D913" s="191"/>
      <c r="E913" s="192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252</v>
      </c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57"/>
      <c r="B914" s="158"/>
      <c r="C914" s="197" t="s">
        <v>1212</v>
      </c>
      <c r="D914" s="191"/>
      <c r="E914" s="192">
        <v>21.01</v>
      </c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252</v>
      </c>
      <c r="AH914" s="150">
        <v>2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1" x14ac:dyDescent="0.2">
      <c r="A915" s="157"/>
      <c r="B915" s="158"/>
      <c r="C915" s="197" t="s">
        <v>1213</v>
      </c>
      <c r="D915" s="191"/>
      <c r="E915" s="192">
        <v>22.68</v>
      </c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252</v>
      </c>
      <c r="AH915" s="150">
        <v>2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1" x14ac:dyDescent="0.2">
      <c r="A916" s="157"/>
      <c r="B916" s="158"/>
      <c r="C916" s="197" t="s">
        <v>1214</v>
      </c>
      <c r="D916" s="191"/>
      <c r="E916" s="192">
        <v>9.6999999999999993</v>
      </c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252</v>
      </c>
      <c r="AH916" s="150">
        <v>2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57"/>
      <c r="B917" s="158"/>
      <c r="C917" s="197" t="s">
        <v>1215</v>
      </c>
      <c r="D917" s="191"/>
      <c r="E917" s="192">
        <v>19.649999999999999</v>
      </c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252</v>
      </c>
      <c r="AH917" s="150">
        <v>2</v>
      </c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57"/>
      <c r="B918" s="158"/>
      <c r="C918" s="197" t="s">
        <v>1216</v>
      </c>
      <c r="D918" s="191"/>
      <c r="E918" s="192">
        <v>17.510000000000002</v>
      </c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252</v>
      </c>
      <c r="AH918" s="150">
        <v>2</v>
      </c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57"/>
      <c r="B919" s="158"/>
      <c r="C919" s="197" t="s">
        <v>1217</v>
      </c>
      <c r="D919" s="191"/>
      <c r="E919" s="192">
        <v>22</v>
      </c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 t="s">
        <v>252</v>
      </c>
      <c r="AH919" s="150">
        <v>2</v>
      </c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outlineLevel="1" x14ac:dyDescent="0.2">
      <c r="A920" s="157"/>
      <c r="B920" s="158"/>
      <c r="C920" s="196" t="s">
        <v>473</v>
      </c>
      <c r="D920" s="191"/>
      <c r="E920" s="192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252</v>
      </c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ht="33.75" outlineLevel="1" x14ac:dyDescent="0.2">
      <c r="A921" s="167">
        <v>250</v>
      </c>
      <c r="B921" s="168" t="s">
        <v>1218</v>
      </c>
      <c r="C921" s="185" t="s">
        <v>1219</v>
      </c>
      <c r="D921" s="169" t="s">
        <v>265</v>
      </c>
      <c r="E921" s="170">
        <v>153.24624</v>
      </c>
      <c r="F921" s="171"/>
      <c r="G921" s="172">
        <f>ROUND(E921*F921,2)</f>
        <v>0</v>
      </c>
      <c r="H921" s="171"/>
      <c r="I921" s="172">
        <f>ROUND(E921*H921,2)</f>
        <v>0</v>
      </c>
      <c r="J921" s="171"/>
      <c r="K921" s="172">
        <f>ROUND(E921*J921,2)</f>
        <v>0</v>
      </c>
      <c r="L921" s="172">
        <v>21</v>
      </c>
      <c r="M921" s="172">
        <f>G921*(1+L921/100)</f>
        <v>0</v>
      </c>
      <c r="N921" s="172">
        <v>8.2000000000000007E-3</v>
      </c>
      <c r="O921" s="172">
        <f>ROUND(E921*N921,2)</f>
        <v>1.26</v>
      </c>
      <c r="P921" s="172">
        <v>0</v>
      </c>
      <c r="Q921" s="172">
        <f>ROUND(E921*P921,2)</f>
        <v>0</v>
      </c>
      <c r="R921" s="172" t="s">
        <v>330</v>
      </c>
      <c r="S921" s="172" t="s">
        <v>213</v>
      </c>
      <c r="T921" s="173" t="s">
        <v>213</v>
      </c>
      <c r="U921" s="159">
        <v>0</v>
      </c>
      <c r="V921" s="159">
        <f>ROUND(E921*U921,2)</f>
        <v>0</v>
      </c>
      <c r="W921" s="159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331</v>
      </c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1" x14ac:dyDescent="0.2">
      <c r="A922" s="157"/>
      <c r="B922" s="158"/>
      <c r="C922" s="195" t="s">
        <v>1220</v>
      </c>
      <c r="D922" s="189"/>
      <c r="E922" s="190">
        <v>153.24624</v>
      </c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252</v>
      </c>
      <c r="AH922" s="150">
        <v>0</v>
      </c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1" x14ac:dyDescent="0.2">
      <c r="A923" s="157"/>
      <c r="B923" s="158"/>
      <c r="C923" s="195" t="s">
        <v>601</v>
      </c>
      <c r="D923" s="189"/>
      <c r="E923" s="190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252</v>
      </c>
      <c r="AH923" s="150">
        <v>0</v>
      </c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57"/>
      <c r="B924" s="158"/>
      <c r="C924" s="196" t="s">
        <v>468</v>
      </c>
      <c r="D924" s="191"/>
      <c r="E924" s="192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252</v>
      </c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7"/>
      <c r="B925" s="158"/>
      <c r="C925" s="197" t="s">
        <v>793</v>
      </c>
      <c r="D925" s="191"/>
      <c r="E925" s="192">
        <v>31.472950000000001</v>
      </c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252</v>
      </c>
      <c r="AH925" s="150">
        <v>2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outlineLevel="1" x14ac:dyDescent="0.2">
      <c r="A926" s="157"/>
      <c r="B926" s="158"/>
      <c r="C926" s="197" t="s">
        <v>1221</v>
      </c>
      <c r="D926" s="191"/>
      <c r="E926" s="192">
        <v>36.252000000000002</v>
      </c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252</v>
      </c>
      <c r="AH926" s="150">
        <v>2</v>
      </c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57"/>
      <c r="B927" s="158"/>
      <c r="C927" s="197" t="s">
        <v>795</v>
      </c>
      <c r="D927" s="191"/>
      <c r="E927" s="192">
        <v>6.8250000000000002</v>
      </c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 t="s">
        <v>252</v>
      </c>
      <c r="AH927" s="150">
        <v>2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 x14ac:dyDescent="0.2">
      <c r="A928" s="157"/>
      <c r="B928" s="158"/>
      <c r="C928" s="197" t="s">
        <v>796</v>
      </c>
      <c r="D928" s="191"/>
      <c r="E928" s="192">
        <v>24.79785</v>
      </c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252</v>
      </c>
      <c r="AH928" s="150">
        <v>2</v>
      </c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outlineLevel="1" x14ac:dyDescent="0.2">
      <c r="A929" s="157"/>
      <c r="B929" s="158"/>
      <c r="C929" s="197" t="s">
        <v>797</v>
      </c>
      <c r="D929" s="191"/>
      <c r="E929" s="192">
        <v>21.646000000000001</v>
      </c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252</v>
      </c>
      <c r="AH929" s="150">
        <v>2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7"/>
      <c r="B930" s="158"/>
      <c r="C930" s="197" t="s">
        <v>1222</v>
      </c>
      <c r="D930" s="191"/>
      <c r="E930" s="192">
        <v>24.954999999999998</v>
      </c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252</v>
      </c>
      <c r="AH930" s="150">
        <v>2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7"/>
      <c r="B931" s="158"/>
      <c r="C931" s="196" t="s">
        <v>473</v>
      </c>
      <c r="D931" s="191"/>
      <c r="E931" s="192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252</v>
      </c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67">
        <v>251</v>
      </c>
      <c r="B932" s="168" t="s">
        <v>1223</v>
      </c>
      <c r="C932" s="185" t="s">
        <v>1224</v>
      </c>
      <c r="D932" s="169" t="s">
        <v>316</v>
      </c>
      <c r="E932" s="170">
        <v>1.3047299999999999</v>
      </c>
      <c r="F932" s="171"/>
      <c r="G932" s="172">
        <f>ROUND(E932*F932,2)</f>
        <v>0</v>
      </c>
      <c r="H932" s="171"/>
      <c r="I932" s="172">
        <f>ROUND(E932*H932,2)</f>
        <v>0</v>
      </c>
      <c r="J932" s="171"/>
      <c r="K932" s="172">
        <f>ROUND(E932*J932,2)</f>
        <v>0</v>
      </c>
      <c r="L932" s="172">
        <v>21</v>
      </c>
      <c r="M932" s="172">
        <f>G932*(1+L932/100)</f>
        <v>0</v>
      </c>
      <c r="N932" s="172">
        <v>0</v>
      </c>
      <c r="O932" s="172">
        <f>ROUND(E932*N932,2)</f>
        <v>0</v>
      </c>
      <c r="P932" s="172">
        <v>0</v>
      </c>
      <c r="Q932" s="172">
        <f>ROUND(E932*P932,2)</f>
        <v>0</v>
      </c>
      <c r="R932" s="172" t="s">
        <v>1194</v>
      </c>
      <c r="S932" s="172" t="s">
        <v>213</v>
      </c>
      <c r="T932" s="173" t="s">
        <v>213</v>
      </c>
      <c r="U932" s="159">
        <v>2.4009999999999998</v>
      </c>
      <c r="V932" s="159">
        <f>ROUND(E932*U932,2)</f>
        <v>3.13</v>
      </c>
      <c r="W932" s="159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748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outlineLevel="1" x14ac:dyDescent="0.2">
      <c r="A933" s="157"/>
      <c r="B933" s="158"/>
      <c r="C933" s="257" t="s">
        <v>849</v>
      </c>
      <c r="D933" s="258"/>
      <c r="E933" s="258"/>
      <c r="F933" s="258"/>
      <c r="G933" s="258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 t="s">
        <v>250</v>
      </c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x14ac:dyDescent="0.2">
      <c r="A934" s="161" t="s">
        <v>208</v>
      </c>
      <c r="B934" s="162" t="s">
        <v>161</v>
      </c>
      <c r="C934" s="183" t="s">
        <v>162</v>
      </c>
      <c r="D934" s="163"/>
      <c r="E934" s="164"/>
      <c r="F934" s="165"/>
      <c r="G934" s="165">
        <f>SUMIF(AG935:AG975,"&lt;&gt;NOR",G935:G975)</f>
        <v>0</v>
      </c>
      <c r="H934" s="165"/>
      <c r="I934" s="165">
        <f>SUM(I935:I975)</f>
        <v>0</v>
      </c>
      <c r="J934" s="165"/>
      <c r="K934" s="165">
        <f>SUM(K935:K975)</f>
        <v>0</v>
      </c>
      <c r="L934" s="165"/>
      <c r="M934" s="165">
        <f>SUM(M935:M975)</f>
        <v>0</v>
      </c>
      <c r="N934" s="165"/>
      <c r="O934" s="165">
        <f>SUM(O935:O975)</f>
        <v>1.6600000000000001</v>
      </c>
      <c r="P934" s="165"/>
      <c r="Q934" s="165">
        <f>SUM(Q935:Q975)</f>
        <v>0</v>
      </c>
      <c r="R934" s="165"/>
      <c r="S934" s="165"/>
      <c r="T934" s="166"/>
      <c r="U934" s="160"/>
      <c r="V934" s="160">
        <f>SUM(V935:V975)</f>
        <v>148.13000000000002</v>
      </c>
      <c r="W934" s="160"/>
      <c r="AG934" t="s">
        <v>209</v>
      </c>
    </row>
    <row r="935" spans="1:60" ht="33.75" outlineLevel="1" x14ac:dyDescent="0.2">
      <c r="A935" s="167">
        <v>252</v>
      </c>
      <c r="B935" s="168" t="s">
        <v>1225</v>
      </c>
      <c r="C935" s="185" t="s">
        <v>1226</v>
      </c>
      <c r="D935" s="169" t="s">
        <v>265</v>
      </c>
      <c r="E935" s="170">
        <v>105.83450000000001</v>
      </c>
      <c r="F935" s="171"/>
      <c r="G935" s="172">
        <f>ROUND(E935*F935,2)</f>
        <v>0</v>
      </c>
      <c r="H935" s="171"/>
      <c r="I935" s="172">
        <f>ROUND(E935*H935,2)</f>
        <v>0</v>
      </c>
      <c r="J935" s="171"/>
      <c r="K935" s="172">
        <f>ROUND(E935*J935,2)</f>
        <v>0</v>
      </c>
      <c r="L935" s="172">
        <v>21</v>
      </c>
      <c r="M935" s="172">
        <f>G935*(1+L935/100)</f>
        <v>0</v>
      </c>
      <c r="N935" s="172">
        <v>3.0899999999999999E-3</v>
      </c>
      <c r="O935" s="172">
        <f>ROUND(E935*N935,2)</f>
        <v>0.33</v>
      </c>
      <c r="P935" s="172">
        <v>0</v>
      </c>
      <c r="Q935" s="172">
        <f>ROUND(E935*P935,2)</f>
        <v>0</v>
      </c>
      <c r="R935" s="172" t="s">
        <v>1141</v>
      </c>
      <c r="S935" s="172" t="s">
        <v>213</v>
      </c>
      <c r="T935" s="173" t="s">
        <v>213</v>
      </c>
      <c r="U935" s="159">
        <v>1.1259999999999999</v>
      </c>
      <c r="V935" s="159">
        <f>ROUND(E935*U935,2)</f>
        <v>119.17</v>
      </c>
      <c r="W935" s="159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248</v>
      </c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57"/>
      <c r="B936" s="158"/>
      <c r="C936" s="195" t="s">
        <v>444</v>
      </c>
      <c r="D936" s="189"/>
      <c r="E936" s="190">
        <v>4.5</v>
      </c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252</v>
      </c>
      <c r="AH936" s="150">
        <v>0</v>
      </c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7"/>
      <c r="B937" s="158"/>
      <c r="C937" s="195" t="s">
        <v>1227</v>
      </c>
      <c r="D937" s="189"/>
      <c r="E937" s="190">
        <v>1.98</v>
      </c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252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7"/>
      <c r="B938" s="158"/>
      <c r="C938" s="195" t="s">
        <v>1228</v>
      </c>
      <c r="D938" s="189"/>
      <c r="E938" s="190">
        <v>13.5425</v>
      </c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252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7"/>
      <c r="B939" s="158"/>
      <c r="C939" s="195" t="s">
        <v>1229</v>
      </c>
      <c r="D939" s="189"/>
      <c r="E939" s="190">
        <v>29.645</v>
      </c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252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ht="22.5" outlineLevel="1" x14ac:dyDescent="0.2">
      <c r="A940" s="157"/>
      <c r="B940" s="158"/>
      <c r="C940" s="195" t="s">
        <v>1230</v>
      </c>
      <c r="D940" s="189"/>
      <c r="E940" s="190">
        <v>56.167000000000002</v>
      </c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252</v>
      </c>
      <c r="AH940" s="150">
        <v>0</v>
      </c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ht="33.75" outlineLevel="1" x14ac:dyDescent="0.2">
      <c r="A941" s="167">
        <v>253</v>
      </c>
      <c r="B941" s="168" t="s">
        <v>1231</v>
      </c>
      <c r="C941" s="185" t="s">
        <v>1232</v>
      </c>
      <c r="D941" s="169" t="s">
        <v>265</v>
      </c>
      <c r="E941" s="170">
        <v>68.432500000000005</v>
      </c>
      <c r="F941" s="171"/>
      <c r="G941" s="172">
        <f>ROUND(E941*F941,2)</f>
        <v>0</v>
      </c>
      <c r="H941" s="171"/>
      <c r="I941" s="172">
        <f>ROUND(E941*H941,2)</f>
        <v>0</v>
      </c>
      <c r="J941" s="171"/>
      <c r="K941" s="172">
        <f>ROUND(E941*J941,2)</f>
        <v>0</v>
      </c>
      <c r="L941" s="172">
        <v>21</v>
      </c>
      <c r="M941" s="172">
        <f>G941*(1+L941/100)</f>
        <v>0</v>
      </c>
      <c r="N941" s="172">
        <v>0</v>
      </c>
      <c r="O941" s="172">
        <f>ROUND(E941*N941,2)</f>
        <v>0</v>
      </c>
      <c r="P941" s="172">
        <v>0</v>
      </c>
      <c r="Q941" s="172">
        <f>ROUND(E941*P941,2)</f>
        <v>0</v>
      </c>
      <c r="R941" s="172" t="s">
        <v>1141</v>
      </c>
      <c r="S941" s="172" t="s">
        <v>213</v>
      </c>
      <c r="T941" s="173" t="s">
        <v>213</v>
      </c>
      <c r="U941" s="159">
        <v>0.1</v>
      </c>
      <c r="V941" s="159">
        <f>ROUND(E941*U941,2)</f>
        <v>6.84</v>
      </c>
      <c r="W941" s="159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 t="s">
        <v>248</v>
      </c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57"/>
      <c r="B942" s="158"/>
      <c r="C942" s="195" t="s">
        <v>444</v>
      </c>
      <c r="D942" s="189"/>
      <c r="E942" s="190">
        <v>4.5</v>
      </c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0"/>
      <c r="Y942" s="150"/>
      <c r="Z942" s="150"/>
      <c r="AA942" s="150"/>
      <c r="AB942" s="150"/>
      <c r="AC942" s="150"/>
      <c r="AD942" s="150"/>
      <c r="AE942" s="150"/>
      <c r="AF942" s="150"/>
      <c r="AG942" s="150" t="s">
        <v>252</v>
      </c>
      <c r="AH942" s="150">
        <v>0</v>
      </c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57"/>
      <c r="B943" s="158"/>
      <c r="C943" s="195" t="s">
        <v>1227</v>
      </c>
      <c r="D943" s="189"/>
      <c r="E943" s="190">
        <v>1.98</v>
      </c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252</v>
      </c>
      <c r="AH943" s="150">
        <v>0</v>
      </c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7"/>
      <c r="B944" s="158"/>
      <c r="C944" s="195" t="s">
        <v>1228</v>
      </c>
      <c r="D944" s="189"/>
      <c r="E944" s="190">
        <v>13.5425</v>
      </c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252</v>
      </c>
      <c r="AH944" s="150">
        <v>0</v>
      </c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57"/>
      <c r="B945" s="158"/>
      <c r="C945" s="195" t="s">
        <v>1229</v>
      </c>
      <c r="D945" s="189"/>
      <c r="E945" s="190">
        <v>29.645</v>
      </c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 t="s">
        <v>252</v>
      </c>
      <c r="AH945" s="150">
        <v>0</v>
      </c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7"/>
      <c r="B946" s="158"/>
      <c r="C946" s="195" t="s">
        <v>1233</v>
      </c>
      <c r="D946" s="189"/>
      <c r="E946" s="190">
        <v>18.765000000000001</v>
      </c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252</v>
      </c>
      <c r="AH946" s="150">
        <v>0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67">
        <v>254</v>
      </c>
      <c r="B947" s="168" t="s">
        <v>1234</v>
      </c>
      <c r="C947" s="185" t="s">
        <v>1235</v>
      </c>
      <c r="D947" s="169" t="s">
        <v>437</v>
      </c>
      <c r="E947" s="170">
        <v>166.946</v>
      </c>
      <c r="F947" s="171"/>
      <c r="G947" s="172">
        <f>ROUND(E947*F947,2)</f>
        <v>0</v>
      </c>
      <c r="H947" s="171"/>
      <c r="I947" s="172">
        <f>ROUND(E947*H947,2)</f>
        <v>0</v>
      </c>
      <c r="J947" s="171"/>
      <c r="K947" s="172">
        <f>ROUND(E947*J947,2)</f>
        <v>0</v>
      </c>
      <c r="L947" s="172">
        <v>21</v>
      </c>
      <c r="M947" s="172">
        <f>G947*(1+L947/100)</f>
        <v>0</v>
      </c>
      <c r="N947" s="172">
        <v>0</v>
      </c>
      <c r="O947" s="172">
        <f>ROUND(E947*N947,2)</f>
        <v>0</v>
      </c>
      <c r="P947" s="172">
        <v>0</v>
      </c>
      <c r="Q947" s="172">
        <f>ROUND(E947*P947,2)</f>
        <v>0</v>
      </c>
      <c r="R947" s="172" t="s">
        <v>1141</v>
      </c>
      <c r="S947" s="172" t="s">
        <v>213</v>
      </c>
      <c r="T947" s="173" t="s">
        <v>213</v>
      </c>
      <c r="U947" s="159">
        <v>0.12</v>
      </c>
      <c r="V947" s="159">
        <f>ROUND(E947*U947,2)</f>
        <v>20.03</v>
      </c>
      <c r="W947" s="159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248</v>
      </c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57"/>
      <c r="B948" s="158"/>
      <c r="C948" s="195" t="s">
        <v>1236</v>
      </c>
      <c r="D948" s="189"/>
      <c r="E948" s="190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252</v>
      </c>
      <c r="AH948" s="150">
        <v>0</v>
      </c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57"/>
      <c r="B949" s="158"/>
      <c r="C949" s="195" t="s">
        <v>1237</v>
      </c>
      <c r="D949" s="189"/>
      <c r="E949" s="190">
        <v>6</v>
      </c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 t="s">
        <v>252</v>
      </c>
      <c r="AH949" s="150">
        <v>0</v>
      </c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 x14ac:dyDescent="0.2">
      <c r="A950" s="157"/>
      <c r="B950" s="158"/>
      <c r="C950" s="195" t="s">
        <v>1238</v>
      </c>
      <c r="D950" s="189"/>
      <c r="E950" s="190">
        <v>7.8</v>
      </c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252</v>
      </c>
      <c r="AH950" s="150">
        <v>0</v>
      </c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57"/>
      <c r="B951" s="158"/>
      <c r="C951" s="195" t="s">
        <v>1239</v>
      </c>
      <c r="D951" s="189"/>
      <c r="E951" s="190">
        <v>13.54</v>
      </c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252</v>
      </c>
      <c r="AH951" s="150">
        <v>0</v>
      </c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7"/>
      <c r="B952" s="158"/>
      <c r="C952" s="195" t="s">
        <v>1240</v>
      </c>
      <c r="D952" s="189"/>
      <c r="E952" s="190">
        <v>32.36</v>
      </c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252</v>
      </c>
      <c r="AH952" s="150">
        <v>0</v>
      </c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 x14ac:dyDescent="0.2">
      <c r="A953" s="157"/>
      <c r="B953" s="158"/>
      <c r="C953" s="195" t="s">
        <v>1241</v>
      </c>
      <c r="D953" s="189"/>
      <c r="E953" s="190">
        <v>65.146000000000001</v>
      </c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 t="s">
        <v>252</v>
      </c>
      <c r="AH953" s="150">
        <v>0</v>
      </c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57"/>
      <c r="B954" s="158"/>
      <c r="C954" s="198" t="s">
        <v>1242</v>
      </c>
      <c r="D954" s="193"/>
      <c r="E954" s="194">
        <v>124.846</v>
      </c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252</v>
      </c>
      <c r="AH954" s="150">
        <v>1</v>
      </c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 x14ac:dyDescent="0.2">
      <c r="A955" s="157"/>
      <c r="B955" s="158"/>
      <c r="C955" s="195" t="s">
        <v>1243</v>
      </c>
      <c r="D955" s="189"/>
      <c r="E955" s="190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252</v>
      </c>
      <c r="AH955" s="150">
        <v>0</v>
      </c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7"/>
      <c r="B956" s="158"/>
      <c r="C956" s="195" t="s">
        <v>1244</v>
      </c>
      <c r="D956" s="189"/>
      <c r="E956" s="190">
        <v>1.5</v>
      </c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252</v>
      </c>
      <c r="AH956" s="150">
        <v>0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7"/>
      <c r="B957" s="158"/>
      <c r="C957" s="195" t="s">
        <v>1245</v>
      </c>
      <c r="D957" s="189"/>
      <c r="E957" s="190">
        <v>0.6</v>
      </c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252</v>
      </c>
      <c r="AH957" s="150">
        <v>0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1" x14ac:dyDescent="0.2">
      <c r="A958" s="157"/>
      <c r="B958" s="158"/>
      <c r="C958" s="195" t="s">
        <v>1246</v>
      </c>
      <c r="D958" s="189"/>
      <c r="E958" s="190">
        <v>8</v>
      </c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252</v>
      </c>
      <c r="AH958" s="150">
        <v>0</v>
      </c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57"/>
      <c r="B959" s="158"/>
      <c r="C959" s="195" t="s">
        <v>1247</v>
      </c>
      <c r="D959" s="189"/>
      <c r="E959" s="190">
        <v>16</v>
      </c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 t="s">
        <v>252</v>
      </c>
      <c r="AH959" s="150">
        <v>0</v>
      </c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7"/>
      <c r="B960" s="158"/>
      <c r="C960" s="195" t="s">
        <v>1248</v>
      </c>
      <c r="D960" s="189"/>
      <c r="E960" s="190">
        <v>16</v>
      </c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252</v>
      </c>
      <c r="AH960" s="150">
        <v>0</v>
      </c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57"/>
      <c r="B961" s="158"/>
      <c r="C961" s="198" t="s">
        <v>1242</v>
      </c>
      <c r="D961" s="193"/>
      <c r="E961" s="194">
        <v>42.1</v>
      </c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252</v>
      </c>
      <c r="AH961" s="150">
        <v>1</v>
      </c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67">
        <v>255</v>
      </c>
      <c r="B962" s="168" t="s">
        <v>1165</v>
      </c>
      <c r="C962" s="185" t="s">
        <v>1166</v>
      </c>
      <c r="D962" s="169" t="s">
        <v>300</v>
      </c>
      <c r="E962" s="170">
        <v>52.435319999999997</v>
      </c>
      <c r="F962" s="171"/>
      <c r="G962" s="172">
        <f>ROUND(E962*F962,2)</f>
        <v>0</v>
      </c>
      <c r="H962" s="171"/>
      <c r="I962" s="172">
        <f>ROUND(E962*H962,2)</f>
        <v>0</v>
      </c>
      <c r="J962" s="171"/>
      <c r="K962" s="172">
        <f>ROUND(E962*J962,2)</f>
        <v>0</v>
      </c>
      <c r="L962" s="172">
        <v>21</v>
      </c>
      <c r="M962" s="172">
        <f>G962*(1+L962/100)</f>
        <v>0</v>
      </c>
      <c r="N962" s="172">
        <v>1.4999999999999999E-4</v>
      </c>
      <c r="O962" s="172">
        <f>ROUND(E962*N962,2)</f>
        <v>0.01</v>
      </c>
      <c r="P962" s="172">
        <v>0</v>
      </c>
      <c r="Q962" s="172">
        <f>ROUND(E962*P962,2)</f>
        <v>0</v>
      </c>
      <c r="R962" s="172" t="s">
        <v>330</v>
      </c>
      <c r="S962" s="172" t="s">
        <v>213</v>
      </c>
      <c r="T962" s="173" t="s">
        <v>213</v>
      </c>
      <c r="U962" s="159">
        <v>0</v>
      </c>
      <c r="V962" s="159">
        <f>ROUND(E962*U962,2)</f>
        <v>0</v>
      </c>
      <c r="W962" s="159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331</v>
      </c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57"/>
      <c r="B963" s="158"/>
      <c r="C963" s="195" t="s">
        <v>1249</v>
      </c>
      <c r="D963" s="189"/>
      <c r="E963" s="190">
        <v>52.435319999999997</v>
      </c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252</v>
      </c>
      <c r="AH963" s="150">
        <v>0</v>
      </c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ht="22.5" outlineLevel="1" x14ac:dyDescent="0.2">
      <c r="A964" s="167">
        <v>256</v>
      </c>
      <c r="B964" s="168" t="s">
        <v>1250</v>
      </c>
      <c r="C964" s="185" t="s">
        <v>1251</v>
      </c>
      <c r="D964" s="169" t="s">
        <v>300</v>
      </c>
      <c r="E964" s="170">
        <v>17.681999999999999</v>
      </c>
      <c r="F964" s="171"/>
      <c r="G964" s="172">
        <f>ROUND(E964*F964,2)</f>
        <v>0</v>
      </c>
      <c r="H964" s="171"/>
      <c r="I964" s="172">
        <f>ROUND(E964*H964,2)</f>
        <v>0</v>
      </c>
      <c r="J964" s="171"/>
      <c r="K964" s="172">
        <f>ROUND(E964*J964,2)</f>
        <v>0</v>
      </c>
      <c r="L964" s="172">
        <v>21</v>
      </c>
      <c r="M964" s="172">
        <f>G964*(1+L964/100)</f>
        <v>0</v>
      </c>
      <c r="N964" s="172">
        <v>1.2999999999999999E-4</v>
      </c>
      <c r="O964" s="172">
        <f>ROUND(E964*N964,2)</f>
        <v>0</v>
      </c>
      <c r="P964" s="172">
        <v>0</v>
      </c>
      <c r="Q964" s="172">
        <f>ROUND(E964*P964,2)</f>
        <v>0</v>
      </c>
      <c r="R964" s="172" t="s">
        <v>330</v>
      </c>
      <c r="S964" s="172" t="s">
        <v>213</v>
      </c>
      <c r="T964" s="173" t="s">
        <v>213</v>
      </c>
      <c r="U964" s="159">
        <v>0</v>
      </c>
      <c r="V964" s="159">
        <f>ROUND(E964*U964,2)</f>
        <v>0</v>
      </c>
      <c r="W964" s="159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 t="s">
        <v>331</v>
      </c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outlineLevel="1" x14ac:dyDescent="0.2">
      <c r="A965" s="157"/>
      <c r="B965" s="158"/>
      <c r="C965" s="195" t="s">
        <v>1252</v>
      </c>
      <c r="D965" s="189"/>
      <c r="E965" s="190">
        <v>17.681999999999999</v>
      </c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252</v>
      </c>
      <c r="AH965" s="150">
        <v>0</v>
      </c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ht="22.5" outlineLevel="1" x14ac:dyDescent="0.2">
      <c r="A966" s="167">
        <v>257</v>
      </c>
      <c r="B966" s="168" t="s">
        <v>1253</v>
      </c>
      <c r="C966" s="185" t="s">
        <v>1254</v>
      </c>
      <c r="D966" s="169" t="s">
        <v>265</v>
      </c>
      <c r="E966" s="170">
        <v>107.95119</v>
      </c>
      <c r="F966" s="171"/>
      <c r="G966" s="172">
        <f>ROUND(E966*F966,2)</f>
        <v>0</v>
      </c>
      <c r="H966" s="171"/>
      <c r="I966" s="172">
        <f>ROUND(E966*H966,2)</f>
        <v>0</v>
      </c>
      <c r="J966" s="171"/>
      <c r="K966" s="172">
        <f>ROUND(E966*J966,2)</f>
        <v>0</v>
      </c>
      <c r="L966" s="172">
        <v>21</v>
      </c>
      <c r="M966" s="172">
        <f>G966*(1+L966/100)</f>
        <v>0</v>
      </c>
      <c r="N966" s="172">
        <v>1.2200000000000001E-2</v>
      </c>
      <c r="O966" s="172">
        <f>ROUND(E966*N966,2)</f>
        <v>1.32</v>
      </c>
      <c r="P966" s="172">
        <v>0</v>
      </c>
      <c r="Q966" s="172">
        <f>ROUND(E966*P966,2)</f>
        <v>0</v>
      </c>
      <c r="R966" s="172" t="s">
        <v>330</v>
      </c>
      <c r="S966" s="172" t="s">
        <v>213</v>
      </c>
      <c r="T966" s="173" t="s">
        <v>213</v>
      </c>
      <c r="U966" s="159">
        <v>0</v>
      </c>
      <c r="V966" s="159">
        <f>ROUND(E966*U966,2)</f>
        <v>0</v>
      </c>
      <c r="W966" s="159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 t="s">
        <v>331</v>
      </c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1" x14ac:dyDescent="0.2">
      <c r="A967" s="157"/>
      <c r="B967" s="158"/>
      <c r="C967" s="196" t="s">
        <v>468</v>
      </c>
      <c r="D967" s="191"/>
      <c r="E967" s="192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 t="s">
        <v>252</v>
      </c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outlineLevel="1" x14ac:dyDescent="0.2">
      <c r="A968" s="157"/>
      <c r="B968" s="158"/>
      <c r="C968" s="197" t="s">
        <v>469</v>
      </c>
      <c r="D968" s="191"/>
      <c r="E968" s="192">
        <v>4.5</v>
      </c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 t="s">
        <v>252</v>
      </c>
      <c r="AH968" s="150">
        <v>2</v>
      </c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7"/>
      <c r="B969" s="158"/>
      <c r="C969" s="197" t="s">
        <v>1255</v>
      </c>
      <c r="D969" s="191"/>
      <c r="E969" s="192">
        <v>1.98</v>
      </c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252</v>
      </c>
      <c r="AH969" s="150">
        <v>2</v>
      </c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57"/>
      <c r="B970" s="158"/>
      <c r="C970" s="197" t="s">
        <v>1256</v>
      </c>
      <c r="D970" s="191"/>
      <c r="E970" s="192">
        <v>13.5425</v>
      </c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252</v>
      </c>
      <c r="AH970" s="150">
        <v>2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57"/>
      <c r="B971" s="158"/>
      <c r="C971" s="197" t="s">
        <v>1257</v>
      </c>
      <c r="D971" s="191"/>
      <c r="E971" s="192">
        <v>29.645</v>
      </c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252</v>
      </c>
      <c r="AH971" s="150">
        <v>2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ht="22.5" outlineLevel="1" x14ac:dyDescent="0.2">
      <c r="A972" s="157"/>
      <c r="B972" s="158"/>
      <c r="C972" s="197" t="s">
        <v>1258</v>
      </c>
      <c r="D972" s="191"/>
      <c r="E972" s="192">
        <v>56.167000000000002</v>
      </c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252</v>
      </c>
      <c r="AH972" s="150">
        <v>2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7"/>
      <c r="B973" s="158"/>
      <c r="C973" s="196" t="s">
        <v>473</v>
      </c>
      <c r="D973" s="191"/>
      <c r="E973" s="192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252</v>
      </c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57"/>
      <c r="B974" s="158"/>
      <c r="C974" s="195" t="s">
        <v>1259</v>
      </c>
      <c r="D974" s="189"/>
      <c r="E974" s="190">
        <v>107.95119</v>
      </c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 t="s">
        <v>252</v>
      </c>
      <c r="AH974" s="150">
        <v>0</v>
      </c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74">
        <v>258</v>
      </c>
      <c r="B975" s="175" t="s">
        <v>1260</v>
      </c>
      <c r="C975" s="184" t="s">
        <v>1261</v>
      </c>
      <c r="D975" s="176" t="s">
        <v>316</v>
      </c>
      <c r="E975" s="177">
        <v>1.6541999999999999</v>
      </c>
      <c r="F975" s="178"/>
      <c r="G975" s="179">
        <f>ROUND(E975*F975,2)</f>
        <v>0</v>
      </c>
      <c r="H975" s="178"/>
      <c r="I975" s="179">
        <f>ROUND(E975*H975,2)</f>
        <v>0</v>
      </c>
      <c r="J975" s="178"/>
      <c r="K975" s="179">
        <f>ROUND(E975*J975,2)</f>
        <v>0</v>
      </c>
      <c r="L975" s="179">
        <v>21</v>
      </c>
      <c r="M975" s="179">
        <f>G975*(1+L975/100)</f>
        <v>0</v>
      </c>
      <c r="N975" s="179">
        <v>0</v>
      </c>
      <c r="O975" s="179">
        <f>ROUND(E975*N975,2)</f>
        <v>0</v>
      </c>
      <c r="P975" s="179">
        <v>0</v>
      </c>
      <c r="Q975" s="179">
        <f>ROUND(E975*P975,2)</f>
        <v>0</v>
      </c>
      <c r="R975" s="179" t="s">
        <v>1141</v>
      </c>
      <c r="S975" s="179" t="s">
        <v>213</v>
      </c>
      <c r="T975" s="180" t="s">
        <v>213</v>
      </c>
      <c r="U975" s="159">
        <v>1.2649999999999999</v>
      </c>
      <c r="V975" s="159">
        <f>ROUND(E975*U975,2)</f>
        <v>2.09</v>
      </c>
      <c r="W975" s="159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 t="s">
        <v>748</v>
      </c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x14ac:dyDescent="0.2">
      <c r="A976" s="161" t="s">
        <v>208</v>
      </c>
      <c r="B976" s="162" t="s">
        <v>163</v>
      </c>
      <c r="C976" s="183" t="s">
        <v>164</v>
      </c>
      <c r="D976" s="163"/>
      <c r="E976" s="164"/>
      <c r="F976" s="165"/>
      <c r="G976" s="165">
        <f>SUMIF(AG977:AG991,"&lt;&gt;NOR",G977:G991)</f>
        <v>0</v>
      </c>
      <c r="H976" s="165"/>
      <c r="I976" s="165">
        <f>SUM(I977:I991)</f>
        <v>0</v>
      </c>
      <c r="J976" s="165"/>
      <c r="K976" s="165">
        <f>SUM(K977:K991)</f>
        <v>0</v>
      </c>
      <c r="L976" s="165"/>
      <c r="M976" s="165">
        <f>SUM(M977:M991)</f>
        <v>0</v>
      </c>
      <c r="N976" s="165"/>
      <c r="O976" s="165">
        <f>SUM(O977:O991)</f>
        <v>7.0000000000000007E-2</v>
      </c>
      <c r="P976" s="165"/>
      <c r="Q976" s="165">
        <f>SUM(Q977:Q991)</f>
        <v>0</v>
      </c>
      <c r="R976" s="165"/>
      <c r="S976" s="165"/>
      <c r="T976" s="166"/>
      <c r="U976" s="160"/>
      <c r="V976" s="160">
        <f>SUM(V977:V991)</f>
        <v>69.52</v>
      </c>
      <c r="W976" s="160"/>
      <c r="AG976" t="s">
        <v>209</v>
      </c>
    </row>
    <row r="977" spans="1:60" outlineLevel="1" x14ac:dyDescent="0.2">
      <c r="A977" s="167">
        <v>259</v>
      </c>
      <c r="B977" s="168" t="s">
        <v>1262</v>
      </c>
      <c r="C977" s="185" t="s">
        <v>1263</v>
      </c>
      <c r="D977" s="169" t="s">
        <v>265</v>
      </c>
      <c r="E977" s="170">
        <v>6.9344000000000001</v>
      </c>
      <c r="F977" s="171"/>
      <c r="G977" s="172">
        <f>ROUND(E977*F977,2)</f>
        <v>0</v>
      </c>
      <c r="H977" s="171"/>
      <c r="I977" s="172">
        <f>ROUND(E977*H977,2)</f>
        <v>0</v>
      </c>
      <c r="J977" s="171"/>
      <c r="K977" s="172">
        <f>ROUND(E977*J977,2)</f>
        <v>0</v>
      </c>
      <c r="L977" s="172">
        <v>21</v>
      </c>
      <c r="M977" s="172">
        <f>G977*(1+L977/100)</f>
        <v>0</v>
      </c>
      <c r="N977" s="172">
        <v>2.4000000000000001E-4</v>
      </c>
      <c r="O977" s="172">
        <f>ROUND(E977*N977,2)</f>
        <v>0</v>
      </c>
      <c r="P977" s="172">
        <v>0</v>
      </c>
      <c r="Q977" s="172">
        <f>ROUND(E977*P977,2)</f>
        <v>0</v>
      </c>
      <c r="R977" s="172" t="s">
        <v>1264</v>
      </c>
      <c r="S977" s="172" t="s">
        <v>213</v>
      </c>
      <c r="T977" s="173" t="s">
        <v>274</v>
      </c>
      <c r="U977" s="159">
        <v>0.57399999999999995</v>
      </c>
      <c r="V977" s="159">
        <f>ROUND(E977*U977,2)</f>
        <v>3.98</v>
      </c>
      <c r="W977" s="159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248</v>
      </c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1" x14ac:dyDescent="0.2">
      <c r="A978" s="157"/>
      <c r="B978" s="158"/>
      <c r="C978" s="195" t="s">
        <v>1265</v>
      </c>
      <c r="D978" s="189"/>
      <c r="E978" s="190">
        <v>6.9344000000000001</v>
      </c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252</v>
      </c>
      <c r="AH978" s="150">
        <v>0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1" x14ac:dyDescent="0.2">
      <c r="A979" s="167">
        <v>260</v>
      </c>
      <c r="B979" s="168" t="s">
        <v>1266</v>
      </c>
      <c r="C979" s="185" t="s">
        <v>1267</v>
      </c>
      <c r="D979" s="169" t="s">
        <v>265</v>
      </c>
      <c r="E979" s="170">
        <v>19.7088</v>
      </c>
      <c r="F979" s="171"/>
      <c r="G979" s="172">
        <f>ROUND(E979*F979,2)</f>
        <v>0</v>
      </c>
      <c r="H979" s="171"/>
      <c r="I979" s="172">
        <f>ROUND(E979*H979,2)</f>
        <v>0</v>
      </c>
      <c r="J979" s="171"/>
      <c r="K979" s="172">
        <f>ROUND(E979*J979,2)</f>
        <v>0</v>
      </c>
      <c r="L979" s="172">
        <v>21</v>
      </c>
      <c r="M979" s="172">
        <f>G979*(1+L979/100)</f>
        <v>0</v>
      </c>
      <c r="N979" s="172">
        <v>3.2000000000000003E-4</v>
      </c>
      <c r="O979" s="172">
        <f>ROUND(E979*N979,2)</f>
        <v>0.01</v>
      </c>
      <c r="P979" s="172">
        <v>0</v>
      </c>
      <c r="Q979" s="172">
        <f>ROUND(E979*P979,2)</f>
        <v>0</v>
      </c>
      <c r="R979" s="172" t="s">
        <v>1264</v>
      </c>
      <c r="S979" s="172" t="s">
        <v>213</v>
      </c>
      <c r="T979" s="173" t="s">
        <v>213</v>
      </c>
      <c r="U979" s="159">
        <v>0.6</v>
      </c>
      <c r="V979" s="159">
        <f>ROUND(E979*U979,2)</f>
        <v>11.83</v>
      </c>
      <c r="W979" s="159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248</v>
      </c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outlineLevel="1" x14ac:dyDescent="0.2">
      <c r="A980" s="157"/>
      <c r="B980" s="158"/>
      <c r="C980" s="246" t="s">
        <v>1268</v>
      </c>
      <c r="D980" s="247"/>
      <c r="E980" s="247"/>
      <c r="F980" s="247"/>
      <c r="G980" s="247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 t="s">
        <v>218</v>
      </c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7"/>
      <c r="B981" s="158"/>
      <c r="C981" s="195" t="s">
        <v>1269</v>
      </c>
      <c r="D981" s="189"/>
      <c r="E981" s="190">
        <v>19.7088</v>
      </c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252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67">
        <v>261</v>
      </c>
      <c r="B982" s="168" t="s">
        <v>1270</v>
      </c>
      <c r="C982" s="185" t="s">
        <v>1271</v>
      </c>
      <c r="D982" s="169" t="s">
        <v>265</v>
      </c>
      <c r="E982" s="170">
        <v>16.423999999999999</v>
      </c>
      <c r="F982" s="171"/>
      <c r="G982" s="172">
        <f>ROUND(E982*F982,2)</f>
        <v>0</v>
      </c>
      <c r="H982" s="171"/>
      <c r="I982" s="172">
        <f>ROUND(E982*H982,2)</f>
        <v>0</v>
      </c>
      <c r="J982" s="171"/>
      <c r="K982" s="172">
        <f>ROUND(E982*J982,2)</f>
        <v>0</v>
      </c>
      <c r="L982" s="172">
        <v>21</v>
      </c>
      <c r="M982" s="172">
        <f>G982*(1+L982/100)</f>
        <v>0</v>
      </c>
      <c r="N982" s="172">
        <v>3.3E-4</v>
      </c>
      <c r="O982" s="172">
        <f>ROUND(E982*N982,2)</f>
        <v>0.01</v>
      </c>
      <c r="P982" s="172">
        <v>0</v>
      </c>
      <c r="Q982" s="172">
        <f>ROUND(E982*P982,2)</f>
        <v>0</v>
      </c>
      <c r="R982" s="172" t="s">
        <v>1264</v>
      </c>
      <c r="S982" s="172" t="s">
        <v>213</v>
      </c>
      <c r="T982" s="173" t="s">
        <v>213</v>
      </c>
      <c r="U982" s="159">
        <v>0.379</v>
      </c>
      <c r="V982" s="159">
        <f>ROUND(E982*U982,2)</f>
        <v>6.22</v>
      </c>
      <c r="W982" s="159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 t="s">
        <v>248</v>
      </c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 x14ac:dyDescent="0.2">
      <c r="A983" s="157"/>
      <c r="B983" s="158"/>
      <c r="C983" s="246" t="s">
        <v>1268</v>
      </c>
      <c r="D983" s="247"/>
      <c r="E983" s="247"/>
      <c r="F983" s="247"/>
      <c r="G983" s="247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218</v>
      </c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7"/>
      <c r="B984" s="158"/>
      <c r="C984" s="195" t="s">
        <v>1272</v>
      </c>
      <c r="D984" s="189"/>
      <c r="E984" s="190">
        <v>16.423999999999999</v>
      </c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252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67">
        <v>262</v>
      </c>
      <c r="B985" s="168" t="s">
        <v>1273</v>
      </c>
      <c r="C985" s="185" t="s">
        <v>1274</v>
      </c>
      <c r="D985" s="169" t="s">
        <v>265</v>
      </c>
      <c r="E985" s="170">
        <v>3.6749999999999998</v>
      </c>
      <c r="F985" s="171"/>
      <c r="G985" s="172">
        <f>ROUND(E985*F985,2)</f>
        <v>0</v>
      </c>
      <c r="H985" s="171"/>
      <c r="I985" s="172">
        <f>ROUND(E985*H985,2)</f>
        <v>0</v>
      </c>
      <c r="J985" s="171"/>
      <c r="K985" s="172">
        <f>ROUND(E985*J985,2)</f>
        <v>0</v>
      </c>
      <c r="L985" s="172">
        <v>21</v>
      </c>
      <c r="M985" s="172">
        <f>G985*(1+L985/100)</f>
        <v>0</v>
      </c>
      <c r="N985" s="172">
        <v>5.5999999999999995E-4</v>
      </c>
      <c r="O985" s="172">
        <f>ROUND(E985*N985,2)</f>
        <v>0</v>
      </c>
      <c r="P985" s="172">
        <v>0</v>
      </c>
      <c r="Q985" s="172">
        <f>ROUND(E985*P985,2)</f>
        <v>0</v>
      </c>
      <c r="R985" s="172" t="s">
        <v>1264</v>
      </c>
      <c r="S985" s="172" t="s">
        <v>213</v>
      </c>
      <c r="T985" s="173" t="s">
        <v>213</v>
      </c>
      <c r="U985" s="159">
        <v>0.47399999999999998</v>
      </c>
      <c r="V985" s="159">
        <f>ROUND(E985*U985,2)</f>
        <v>1.74</v>
      </c>
      <c r="W985" s="159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248</v>
      </c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57"/>
      <c r="B986" s="158"/>
      <c r="C986" s="195" t="s">
        <v>1275</v>
      </c>
      <c r="D986" s="189"/>
      <c r="E986" s="190">
        <v>3.6749999999999998</v>
      </c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252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ht="22.5" outlineLevel="1" x14ac:dyDescent="0.2">
      <c r="A987" s="167">
        <v>263</v>
      </c>
      <c r="B987" s="168" t="s">
        <v>1276</v>
      </c>
      <c r="C987" s="185" t="s">
        <v>1277</v>
      </c>
      <c r="D987" s="169" t="s">
        <v>265</v>
      </c>
      <c r="E987" s="170">
        <v>193.05240000000001</v>
      </c>
      <c r="F987" s="171"/>
      <c r="G987" s="172">
        <f>ROUND(E987*F987,2)</f>
        <v>0</v>
      </c>
      <c r="H987" s="171"/>
      <c r="I987" s="172">
        <f>ROUND(E987*H987,2)</f>
        <v>0</v>
      </c>
      <c r="J987" s="171"/>
      <c r="K987" s="172">
        <f>ROUND(E987*J987,2)</f>
        <v>0</v>
      </c>
      <c r="L987" s="172">
        <v>21</v>
      </c>
      <c r="M987" s="172">
        <f>G987*(1+L987/100)</f>
        <v>0</v>
      </c>
      <c r="N987" s="172">
        <v>2.5000000000000001E-4</v>
      </c>
      <c r="O987" s="172">
        <f>ROUND(E987*N987,2)</f>
        <v>0.05</v>
      </c>
      <c r="P987" s="172">
        <v>0</v>
      </c>
      <c r="Q987" s="172">
        <f>ROUND(E987*P987,2)</f>
        <v>0</v>
      </c>
      <c r="R987" s="172" t="s">
        <v>1264</v>
      </c>
      <c r="S987" s="172" t="s">
        <v>213</v>
      </c>
      <c r="T987" s="173" t="s">
        <v>213</v>
      </c>
      <c r="U987" s="159">
        <v>0.23699999999999999</v>
      </c>
      <c r="V987" s="159">
        <f>ROUND(E987*U987,2)</f>
        <v>45.75</v>
      </c>
      <c r="W987" s="159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248</v>
      </c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7"/>
      <c r="B988" s="158"/>
      <c r="C988" s="195" t="s">
        <v>1278</v>
      </c>
      <c r="D988" s="189"/>
      <c r="E988" s="190">
        <v>83.348399999999998</v>
      </c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252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 x14ac:dyDescent="0.2">
      <c r="A989" s="157"/>
      <c r="B989" s="158"/>
      <c r="C989" s="195" t="s">
        <v>585</v>
      </c>
      <c r="D989" s="189"/>
      <c r="E989" s="190">
        <v>25.6</v>
      </c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252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 x14ac:dyDescent="0.2">
      <c r="A990" s="157"/>
      <c r="B990" s="158"/>
      <c r="C990" s="195" t="s">
        <v>586</v>
      </c>
      <c r="D990" s="189"/>
      <c r="E990" s="190">
        <v>49.91</v>
      </c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 t="s">
        <v>252</v>
      </c>
      <c r="AH990" s="150">
        <v>0</v>
      </c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 x14ac:dyDescent="0.2">
      <c r="A991" s="157"/>
      <c r="B991" s="158"/>
      <c r="C991" s="195" t="s">
        <v>587</v>
      </c>
      <c r="D991" s="189"/>
      <c r="E991" s="190">
        <v>34.194000000000003</v>
      </c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252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x14ac:dyDescent="0.2">
      <c r="A992" s="161" t="s">
        <v>208</v>
      </c>
      <c r="B992" s="162" t="s">
        <v>165</v>
      </c>
      <c r="C992" s="183" t="s">
        <v>166</v>
      </c>
      <c r="D992" s="163"/>
      <c r="E992" s="164"/>
      <c r="F992" s="165"/>
      <c r="G992" s="165">
        <f>SUMIF(AG993:AG1011,"&lt;&gt;NOR",G993:G1011)</f>
        <v>0</v>
      </c>
      <c r="H992" s="165"/>
      <c r="I992" s="165">
        <f>SUM(I993:I1011)</f>
        <v>0</v>
      </c>
      <c r="J992" s="165"/>
      <c r="K992" s="165">
        <f>SUM(K993:K1011)</f>
        <v>0</v>
      </c>
      <c r="L992" s="165"/>
      <c r="M992" s="165">
        <f>SUM(M993:M1011)</f>
        <v>0</v>
      </c>
      <c r="N992" s="165"/>
      <c r="O992" s="165">
        <f>SUM(O993:O1011)</f>
        <v>0.55000000000000004</v>
      </c>
      <c r="P992" s="165"/>
      <c r="Q992" s="165">
        <f>SUM(Q993:Q1011)</f>
        <v>0</v>
      </c>
      <c r="R992" s="165"/>
      <c r="S992" s="165"/>
      <c r="T992" s="166"/>
      <c r="U992" s="160"/>
      <c r="V992" s="160">
        <f>SUM(V993:V1011)</f>
        <v>193.34</v>
      </c>
      <c r="W992" s="160"/>
      <c r="AG992" t="s">
        <v>209</v>
      </c>
    </row>
    <row r="993" spans="1:60" outlineLevel="1" x14ac:dyDescent="0.2">
      <c r="A993" s="167">
        <v>264</v>
      </c>
      <c r="B993" s="168" t="s">
        <v>1279</v>
      </c>
      <c r="C993" s="185" t="s">
        <v>1280</v>
      </c>
      <c r="D993" s="169" t="s">
        <v>265</v>
      </c>
      <c r="E993" s="170">
        <v>580.62795000000006</v>
      </c>
      <c r="F993" s="171"/>
      <c r="G993" s="172">
        <f>ROUND(E993*F993,2)</f>
        <v>0</v>
      </c>
      <c r="H993" s="171"/>
      <c r="I993" s="172">
        <f>ROUND(E993*H993,2)</f>
        <v>0</v>
      </c>
      <c r="J993" s="171"/>
      <c r="K993" s="172">
        <f>ROUND(E993*J993,2)</f>
        <v>0</v>
      </c>
      <c r="L993" s="172">
        <v>21</v>
      </c>
      <c r="M993" s="172">
        <f>G993*(1+L993/100)</f>
        <v>0</v>
      </c>
      <c r="N993" s="172">
        <v>2.0000000000000001E-4</v>
      </c>
      <c r="O993" s="172">
        <f>ROUND(E993*N993,2)</f>
        <v>0.12</v>
      </c>
      <c r="P993" s="172">
        <v>0</v>
      </c>
      <c r="Q993" s="172">
        <f>ROUND(E993*P993,2)</f>
        <v>0</v>
      </c>
      <c r="R993" s="172" t="s">
        <v>1281</v>
      </c>
      <c r="S993" s="172" t="s">
        <v>213</v>
      </c>
      <c r="T993" s="173" t="s">
        <v>213</v>
      </c>
      <c r="U993" s="159">
        <v>3.2480000000000002E-2</v>
      </c>
      <c r="V993" s="159">
        <f>ROUND(E993*U993,2)</f>
        <v>18.86</v>
      </c>
      <c r="W993" s="159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248</v>
      </c>
      <c r="AH993" s="150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57"/>
      <c r="B994" s="158"/>
      <c r="C994" s="195" t="s">
        <v>1282</v>
      </c>
      <c r="D994" s="189"/>
      <c r="E994" s="190">
        <v>580.62795000000006</v>
      </c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252</v>
      </c>
      <c r="AH994" s="150">
        <v>0</v>
      </c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67">
        <v>265</v>
      </c>
      <c r="B995" s="168" t="s">
        <v>1283</v>
      </c>
      <c r="C995" s="185" t="s">
        <v>1280</v>
      </c>
      <c r="D995" s="169" t="s">
        <v>265</v>
      </c>
      <c r="E995" s="170">
        <v>805.99807999999996</v>
      </c>
      <c r="F995" s="171"/>
      <c r="G995" s="172">
        <f>ROUND(E995*F995,2)</f>
        <v>0</v>
      </c>
      <c r="H995" s="171"/>
      <c r="I995" s="172">
        <f>ROUND(E995*H995,2)</f>
        <v>0</v>
      </c>
      <c r="J995" s="171"/>
      <c r="K995" s="172">
        <f>ROUND(E995*J995,2)</f>
        <v>0</v>
      </c>
      <c r="L995" s="172">
        <v>21</v>
      </c>
      <c r="M995" s="172">
        <f>G995*(1+L995/100)</f>
        <v>0</v>
      </c>
      <c r="N995" s="172">
        <v>5.0000000000000002E-5</v>
      </c>
      <c r="O995" s="172">
        <f>ROUND(E995*N995,2)</f>
        <v>0.04</v>
      </c>
      <c r="P995" s="172">
        <v>0</v>
      </c>
      <c r="Q995" s="172">
        <f>ROUND(E995*P995,2)</f>
        <v>0</v>
      </c>
      <c r="R995" s="172" t="s">
        <v>1281</v>
      </c>
      <c r="S995" s="172" t="s">
        <v>213</v>
      </c>
      <c r="T995" s="173" t="s">
        <v>213</v>
      </c>
      <c r="U995" s="159">
        <v>3.2480000000000002E-2</v>
      </c>
      <c r="V995" s="159">
        <f>ROUND(E995*U995,2)</f>
        <v>26.18</v>
      </c>
      <c r="W995" s="159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 t="s">
        <v>248</v>
      </c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57"/>
      <c r="B996" s="158"/>
      <c r="C996" s="195" t="s">
        <v>1284</v>
      </c>
      <c r="D996" s="189"/>
      <c r="E996" s="190">
        <v>873.07407999999998</v>
      </c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252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158"/>
      <c r="C997" s="195" t="s">
        <v>1285</v>
      </c>
      <c r="D997" s="189"/>
      <c r="E997" s="190">
        <v>-67.075999999999993</v>
      </c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252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67">
        <v>266</v>
      </c>
      <c r="B998" s="168" t="s">
        <v>1286</v>
      </c>
      <c r="C998" s="185" t="s">
        <v>1287</v>
      </c>
      <c r="D998" s="169" t="s">
        <v>265</v>
      </c>
      <c r="E998" s="170">
        <v>580.62795000000006</v>
      </c>
      <c r="F998" s="171"/>
      <c r="G998" s="172">
        <f>ROUND(E998*F998,2)</f>
        <v>0</v>
      </c>
      <c r="H998" s="171"/>
      <c r="I998" s="172">
        <f>ROUND(E998*H998,2)</f>
        <v>0</v>
      </c>
      <c r="J998" s="171"/>
      <c r="K998" s="172">
        <f>ROUND(E998*J998,2)</f>
        <v>0</v>
      </c>
      <c r="L998" s="172">
        <v>21</v>
      </c>
      <c r="M998" s="172">
        <f>G998*(1+L998/100)</f>
        <v>0</v>
      </c>
      <c r="N998" s="172">
        <v>2.4000000000000001E-4</v>
      </c>
      <c r="O998" s="172">
        <f>ROUND(E998*N998,2)</f>
        <v>0.14000000000000001</v>
      </c>
      <c r="P998" s="172">
        <v>0</v>
      </c>
      <c r="Q998" s="172">
        <f>ROUND(E998*P998,2)</f>
        <v>0</v>
      </c>
      <c r="R998" s="172" t="s">
        <v>1281</v>
      </c>
      <c r="S998" s="172" t="s">
        <v>213</v>
      </c>
      <c r="T998" s="173" t="s">
        <v>213</v>
      </c>
      <c r="U998" s="159">
        <v>0.10902000000000001</v>
      </c>
      <c r="V998" s="159">
        <f>ROUND(E998*U998,2)</f>
        <v>63.3</v>
      </c>
      <c r="W998" s="159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248</v>
      </c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7"/>
      <c r="B999" s="158"/>
      <c r="C999" s="195" t="s">
        <v>1282</v>
      </c>
      <c r="D999" s="189"/>
      <c r="E999" s="190">
        <v>580.62795000000006</v>
      </c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252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67">
        <v>267</v>
      </c>
      <c r="B1000" s="168" t="s">
        <v>1288</v>
      </c>
      <c r="C1000" s="185" t="s">
        <v>1289</v>
      </c>
      <c r="D1000" s="169" t="s">
        <v>265</v>
      </c>
      <c r="E1000" s="170">
        <v>402.99903999999998</v>
      </c>
      <c r="F1000" s="171"/>
      <c r="G1000" s="172">
        <f>ROUND(E1000*F1000,2)</f>
        <v>0</v>
      </c>
      <c r="H1000" s="171"/>
      <c r="I1000" s="172">
        <f>ROUND(E1000*H1000,2)</f>
        <v>0</v>
      </c>
      <c r="J1000" s="171"/>
      <c r="K1000" s="172">
        <f>ROUND(E1000*J1000,2)</f>
        <v>0</v>
      </c>
      <c r="L1000" s="172">
        <v>21</v>
      </c>
      <c r="M1000" s="172">
        <f>G1000*(1+L1000/100)</f>
        <v>0</v>
      </c>
      <c r="N1000" s="172">
        <v>2.9999999999999997E-4</v>
      </c>
      <c r="O1000" s="172">
        <f>ROUND(E1000*N1000,2)</f>
        <v>0.12</v>
      </c>
      <c r="P1000" s="172">
        <v>0</v>
      </c>
      <c r="Q1000" s="172">
        <f>ROUND(E1000*P1000,2)</f>
        <v>0</v>
      </c>
      <c r="R1000" s="172" t="s">
        <v>1281</v>
      </c>
      <c r="S1000" s="172" t="s">
        <v>213</v>
      </c>
      <c r="T1000" s="173" t="s">
        <v>213</v>
      </c>
      <c r="U1000" s="159">
        <v>0.10191</v>
      </c>
      <c r="V1000" s="159">
        <f>ROUND(E1000*U1000,2)</f>
        <v>41.07</v>
      </c>
      <c r="W1000" s="159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248</v>
      </c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7"/>
      <c r="B1001" s="158"/>
      <c r="C1001" s="196" t="s">
        <v>468</v>
      </c>
      <c r="D1001" s="191"/>
      <c r="E1001" s="192"/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252</v>
      </c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58"/>
      <c r="C1002" s="197" t="s">
        <v>1290</v>
      </c>
      <c r="D1002" s="191"/>
      <c r="E1002" s="192">
        <v>873.07407999999998</v>
      </c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0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252</v>
      </c>
      <c r="AH1002" s="150">
        <v>2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57"/>
      <c r="B1003" s="158"/>
      <c r="C1003" s="197" t="s">
        <v>1291</v>
      </c>
      <c r="D1003" s="191"/>
      <c r="E1003" s="192">
        <v>-67.075999999999993</v>
      </c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0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252</v>
      </c>
      <c r="AH1003" s="150">
        <v>2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57"/>
      <c r="B1004" s="158"/>
      <c r="C1004" s="196" t="s">
        <v>473</v>
      </c>
      <c r="D1004" s="191"/>
      <c r="E1004" s="192"/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252</v>
      </c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 x14ac:dyDescent="0.2">
      <c r="A1005" s="157"/>
      <c r="B1005" s="158"/>
      <c r="C1005" s="195" t="s">
        <v>1292</v>
      </c>
      <c r="D1005" s="189"/>
      <c r="E1005" s="190">
        <v>402.99903999999998</v>
      </c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252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1" x14ac:dyDescent="0.2">
      <c r="A1006" s="167">
        <v>268</v>
      </c>
      <c r="B1006" s="168" t="s">
        <v>1293</v>
      </c>
      <c r="C1006" s="185" t="s">
        <v>1294</v>
      </c>
      <c r="D1006" s="169" t="s">
        <v>265</v>
      </c>
      <c r="E1006" s="170">
        <v>402.99903999999998</v>
      </c>
      <c r="F1006" s="171"/>
      <c r="G1006" s="172">
        <f>ROUND(E1006*F1006,2)</f>
        <v>0</v>
      </c>
      <c r="H1006" s="171"/>
      <c r="I1006" s="172">
        <f>ROUND(E1006*H1006,2)</f>
        <v>0</v>
      </c>
      <c r="J1006" s="171"/>
      <c r="K1006" s="172">
        <f>ROUND(E1006*J1006,2)</f>
        <v>0</v>
      </c>
      <c r="L1006" s="172">
        <v>21</v>
      </c>
      <c r="M1006" s="172">
        <f>G1006*(1+L1006/100)</f>
        <v>0</v>
      </c>
      <c r="N1006" s="172">
        <v>3.2000000000000003E-4</v>
      </c>
      <c r="O1006" s="172">
        <f>ROUND(E1006*N1006,2)</f>
        <v>0.13</v>
      </c>
      <c r="P1006" s="172">
        <v>0</v>
      </c>
      <c r="Q1006" s="172">
        <f>ROUND(E1006*P1006,2)</f>
        <v>0</v>
      </c>
      <c r="R1006" s="172" t="s">
        <v>1281</v>
      </c>
      <c r="S1006" s="172" t="s">
        <v>213</v>
      </c>
      <c r="T1006" s="173" t="s">
        <v>213</v>
      </c>
      <c r="U1006" s="159">
        <v>0.10902000000000001</v>
      </c>
      <c r="V1006" s="159">
        <f>ROUND(E1006*U1006,2)</f>
        <v>43.93</v>
      </c>
      <c r="W1006" s="159"/>
      <c r="X1006" s="15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248</v>
      </c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1" x14ac:dyDescent="0.2">
      <c r="A1007" s="157"/>
      <c r="B1007" s="158"/>
      <c r="C1007" s="196" t="s">
        <v>468</v>
      </c>
      <c r="D1007" s="191"/>
      <c r="E1007" s="192"/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0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252</v>
      </c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 x14ac:dyDescent="0.2">
      <c r="A1008" s="157"/>
      <c r="B1008" s="158"/>
      <c r="C1008" s="197" t="s">
        <v>1290</v>
      </c>
      <c r="D1008" s="191"/>
      <c r="E1008" s="192">
        <v>873.07407999999998</v>
      </c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252</v>
      </c>
      <c r="AH1008" s="150">
        <v>2</v>
      </c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 x14ac:dyDescent="0.2">
      <c r="A1009" s="157"/>
      <c r="B1009" s="158"/>
      <c r="C1009" s="197" t="s">
        <v>1291</v>
      </c>
      <c r="D1009" s="191"/>
      <c r="E1009" s="192">
        <v>-67.075999999999993</v>
      </c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0"/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252</v>
      </c>
      <c r="AH1009" s="150">
        <v>2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outlineLevel="1" x14ac:dyDescent="0.2">
      <c r="A1010" s="157"/>
      <c r="B1010" s="158"/>
      <c r="C1010" s="196" t="s">
        <v>473</v>
      </c>
      <c r="D1010" s="191"/>
      <c r="E1010" s="192"/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0"/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252</v>
      </c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57"/>
      <c r="B1011" s="158"/>
      <c r="C1011" s="195" t="s">
        <v>1292</v>
      </c>
      <c r="D1011" s="189"/>
      <c r="E1011" s="190">
        <v>402.99903999999998</v>
      </c>
      <c r="F1011" s="159"/>
      <c r="G1011" s="159"/>
      <c r="H1011" s="159"/>
      <c r="I1011" s="159"/>
      <c r="J1011" s="159"/>
      <c r="K1011" s="159"/>
      <c r="L1011" s="159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252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x14ac:dyDescent="0.2">
      <c r="A1012" s="161" t="s">
        <v>208</v>
      </c>
      <c r="B1012" s="162" t="s">
        <v>167</v>
      </c>
      <c r="C1012" s="183" t="s">
        <v>168</v>
      </c>
      <c r="D1012" s="163"/>
      <c r="E1012" s="164"/>
      <c r="F1012" s="165"/>
      <c r="G1012" s="165">
        <f>SUMIF(AG1013:AG1017,"&lt;&gt;NOR",G1013:G1017)</f>
        <v>0</v>
      </c>
      <c r="H1012" s="165"/>
      <c r="I1012" s="165">
        <f>SUM(I1013:I1017)</f>
        <v>0</v>
      </c>
      <c r="J1012" s="165"/>
      <c r="K1012" s="165">
        <f>SUM(K1013:K1017)</f>
        <v>0</v>
      </c>
      <c r="L1012" s="165"/>
      <c r="M1012" s="165">
        <f>SUM(M1013:M1017)</f>
        <v>0</v>
      </c>
      <c r="N1012" s="165"/>
      <c r="O1012" s="165">
        <f>SUM(O1013:O1017)</f>
        <v>0.16</v>
      </c>
      <c r="P1012" s="165"/>
      <c r="Q1012" s="165">
        <f>SUM(Q1013:Q1017)</f>
        <v>0</v>
      </c>
      <c r="R1012" s="165"/>
      <c r="S1012" s="165"/>
      <c r="T1012" s="166"/>
      <c r="U1012" s="160"/>
      <c r="V1012" s="160">
        <f>SUM(V1013:V1017)</f>
        <v>13.22</v>
      </c>
      <c r="W1012" s="160"/>
      <c r="AG1012" t="s">
        <v>209</v>
      </c>
    </row>
    <row r="1013" spans="1:60" outlineLevel="1" x14ac:dyDescent="0.2">
      <c r="A1013" s="167">
        <v>269</v>
      </c>
      <c r="B1013" s="168" t="s">
        <v>1295</v>
      </c>
      <c r="C1013" s="185" t="s">
        <v>1296</v>
      </c>
      <c r="D1013" s="169" t="s">
        <v>265</v>
      </c>
      <c r="E1013" s="170">
        <v>42.92</v>
      </c>
      <c r="F1013" s="171"/>
      <c r="G1013" s="172">
        <f>ROUND(E1013*F1013,2)</f>
        <v>0</v>
      </c>
      <c r="H1013" s="171"/>
      <c r="I1013" s="172">
        <f>ROUND(E1013*H1013,2)</f>
        <v>0</v>
      </c>
      <c r="J1013" s="171"/>
      <c r="K1013" s="172">
        <f>ROUND(E1013*J1013,2)</f>
        <v>0</v>
      </c>
      <c r="L1013" s="172">
        <v>21</v>
      </c>
      <c r="M1013" s="172">
        <f>G1013*(1+L1013/100)</f>
        <v>0</v>
      </c>
      <c r="N1013" s="172">
        <v>3.82E-3</v>
      </c>
      <c r="O1013" s="172">
        <f>ROUND(E1013*N1013,2)</f>
        <v>0.16</v>
      </c>
      <c r="P1013" s="172">
        <v>0</v>
      </c>
      <c r="Q1013" s="172">
        <f>ROUND(E1013*P1013,2)</f>
        <v>0</v>
      </c>
      <c r="R1013" s="172" t="s">
        <v>1297</v>
      </c>
      <c r="S1013" s="172" t="s">
        <v>213</v>
      </c>
      <c r="T1013" s="173" t="s">
        <v>213</v>
      </c>
      <c r="U1013" s="159">
        <v>0.3</v>
      </c>
      <c r="V1013" s="159">
        <f>ROUND(E1013*U1013,2)</f>
        <v>12.88</v>
      </c>
      <c r="W1013" s="159"/>
      <c r="X1013" s="15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248</v>
      </c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157"/>
      <c r="B1014" s="158"/>
      <c r="C1014" s="195" t="s">
        <v>1298</v>
      </c>
      <c r="D1014" s="189"/>
      <c r="E1014" s="190">
        <v>14.41</v>
      </c>
      <c r="F1014" s="159"/>
      <c r="G1014" s="159"/>
      <c r="H1014" s="159"/>
      <c r="I1014" s="159"/>
      <c r="J1014" s="159"/>
      <c r="K1014" s="159"/>
      <c r="L1014" s="159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0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252</v>
      </c>
      <c r="AH1014" s="150">
        <v>0</v>
      </c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 x14ac:dyDescent="0.2">
      <c r="A1015" s="157"/>
      <c r="B1015" s="158"/>
      <c r="C1015" s="195" t="s">
        <v>1299</v>
      </c>
      <c r="D1015" s="189"/>
      <c r="E1015" s="190">
        <v>28.51</v>
      </c>
      <c r="F1015" s="159"/>
      <c r="G1015" s="159"/>
      <c r="H1015" s="159"/>
      <c r="I1015" s="159"/>
      <c r="J1015" s="159"/>
      <c r="K1015" s="159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252</v>
      </c>
      <c r="AH1015" s="150">
        <v>0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67">
        <v>270</v>
      </c>
      <c r="B1016" s="168" t="s">
        <v>1300</v>
      </c>
      <c r="C1016" s="185" t="s">
        <v>1301</v>
      </c>
      <c r="D1016" s="169" t="s">
        <v>316</v>
      </c>
      <c r="E1016" s="170">
        <v>0.16395000000000001</v>
      </c>
      <c r="F1016" s="171"/>
      <c r="G1016" s="172">
        <f>ROUND(E1016*F1016,2)</f>
        <v>0</v>
      </c>
      <c r="H1016" s="171"/>
      <c r="I1016" s="172">
        <f>ROUND(E1016*H1016,2)</f>
        <v>0</v>
      </c>
      <c r="J1016" s="171"/>
      <c r="K1016" s="172">
        <f>ROUND(E1016*J1016,2)</f>
        <v>0</v>
      </c>
      <c r="L1016" s="172">
        <v>21</v>
      </c>
      <c r="M1016" s="172">
        <f>G1016*(1+L1016/100)</f>
        <v>0</v>
      </c>
      <c r="N1016" s="172">
        <v>0</v>
      </c>
      <c r="O1016" s="172">
        <f>ROUND(E1016*N1016,2)</f>
        <v>0</v>
      </c>
      <c r="P1016" s="172">
        <v>0</v>
      </c>
      <c r="Q1016" s="172">
        <f>ROUND(E1016*P1016,2)</f>
        <v>0</v>
      </c>
      <c r="R1016" s="172" t="s">
        <v>1297</v>
      </c>
      <c r="S1016" s="172" t="s">
        <v>213</v>
      </c>
      <c r="T1016" s="173" t="s">
        <v>213</v>
      </c>
      <c r="U1016" s="159">
        <v>2.0819999999999999</v>
      </c>
      <c r="V1016" s="159">
        <f>ROUND(E1016*U1016,2)</f>
        <v>0.34</v>
      </c>
      <c r="W1016" s="159"/>
      <c r="X1016" s="15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748</v>
      </c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 x14ac:dyDescent="0.2">
      <c r="A1017" s="157"/>
      <c r="B1017" s="158"/>
      <c r="C1017" s="257" t="s">
        <v>849</v>
      </c>
      <c r="D1017" s="258"/>
      <c r="E1017" s="258"/>
      <c r="F1017" s="258"/>
      <c r="G1017" s="258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250</v>
      </c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x14ac:dyDescent="0.2">
      <c r="A1018" s="161" t="s">
        <v>208</v>
      </c>
      <c r="B1018" s="162" t="s">
        <v>169</v>
      </c>
      <c r="C1018" s="183" t="s">
        <v>170</v>
      </c>
      <c r="D1018" s="163"/>
      <c r="E1018" s="164"/>
      <c r="F1018" s="165"/>
      <c r="G1018" s="165">
        <f>SUMIF(AG1019:AG1021,"&lt;&gt;NOR",G1019:G1021)</f>
        <v>0</v>
      </c>
      <c r="H1018" s="165"/>
      <c r="I1018" s="165">
        <f>SUM(I1019:I1021)</f>
        <v>0</v>
      </c>
      <c r="J1018" s="165"/>
      <c r="K1018" s="165">
        <f>SUM(K1019:K1021)</f>
        <v>0</v>
      </c>
      <c r="L1018" s="165"/>
      <c r="M1018" s="165">
        <f>SUM(M1019:M1021)</f>
        <v>0</v>
      </c>
      <c r="N1018" s="165"/>
      <c r="O1018" s="165">
        <f>SUM(O1019:O1021)</f>
        <v>0.3</v>
      </c>
      <c r="P1018" s="165"/>
      <c r="Q1018" s="165">
        <f>SUM(Q1019:Q1021)</f>
        <v>0</v>
      </c>
      <c r="R1018" s="165"/>
      <c r="S1018" s="165"/>
      <c r="T1018" s="166"/>
      <c r="U1018" s="160"/>
      <c r="V1018" s="160">
        <f>SUM(V1019:V1021)</f>
        <v>150.93</v>
      </c>
      <c r="W1018" s="160"/>
      <c r="AG1018" t="s">
        <v>209</v>
      </c>
    </row>
    <row r="1019" spans="1:60" ht="22.5" outlineLevel="1" x14ac:dyDescent="0.2">
      <c r="A1019" s="174">
        <v>271</v>
      </c>
      <c r="B1019" s="175" t="s">
        <v>1302</v>
      </c>
      <c r="C1019" s="184" t="s">
        <v>1303</v>
      </c>
      <c r="D1019" s="176" t="s">
        <v>300</v>
      </c>
      <c r="E1019" s="177">
        <v>1</v>
      </c>
      <c r="F1019" s="178"/>
      <c r="G1019" s="179">
        <f>ROUND(E1019*F1019,2)</f>
        <v>0</v>
      </c>
      <c r="H1019" s="178"/>
      <c r="I1019" s="179">
        <f>ROUND(E1019*H1019,2)</f>
        <v>0</v>
      </c>
      <c r="J1019" s="178"/>
      <c r="K1019" s="179">
        <f>ROUND(E1019*J1019,2)</f>
        <v>0</v>
      </c>
      <c r="L1019" s="179">
        <v>21</v>
      </c>
      <c r="M1019" s="179">
        <f>G1019*(1+L1019/100)</f>
        <v>0</v>
      </c>
      <c r="N1019" s="179">
        <v>0</v>
      </c>
      <c r="O1019" s="179">
        <f>ROUND(E1019*N1019,2)</f>
        <v>0</v>
      </c>
      <c r="P1019" s="179">
        <v>0</v>
      </c>
      <c r="Q1019" s="179">
        <f>ROUND(E1019*P1019,2)</f>
        <v>0</v>
      </c>
      <c r="R1019" s="179"/>
      <c r="S1019" s="179" t="s">
        <v>365</v>
      </c>
      <c r="T1019" s="180" t="s">
        <v>214</v>
      </c>
      <c r="U1019" s="159">
        <v>0</v>
      </c>
      <c r="V1019" s="159">
        <f>ROUND(E1019*U1019,2)</f>
        <v>0</v>
      </c>
      <c r="W1019" s="159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248</v>
      </c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1" x14ac:dyDescent="0.2">
      <c r="A1020" s="167">
        <v>272</v>
      </c>
      <c r="B1020" s="168" t="s">
        <v>1304</v>
      </c>
      <c r="C1020" s="185" t="s">
        <v>1305</v>
      </c>
      <c r="D1020" s="169" t="s">
        <v>300</v>
      </c>
      <c r="E1020" s="170">
        <v>1</v>
      </c>
      <c r="F1020" s="171"/>
      <c r="G1020" s="172">
        <f>ROUND(E1020*F1020,2)</f>
        <v>0</v>
      </c>
      <c r="H1020" s="171"/>
      <c r="I1020" s="172">
        <f>ROUND(E1020*H1020,2)</f>
        <v>0</v>
      </c>
      <c r="J1020" s="171"/>
      <c r="K1020" s="172">
        <f>ROUND(E1020*J1020,2)</f>
        <v>0</v>
      </c>
      <c r="L1020" s="172">
        <v>21</v>
      </c>
      <c r="M1020" s="172">
        <f>G1020*(1+L1020/100)</f>
        <v>0</v>
      </c>
      <c r="N1020" s="172">
        <v>0.29942999999999997</v>
      </c>
      <c r="O1020" s="172">
        <f>ROUND(E1020*N1020,2)</f>
        <v>0.3</v>
      </c>
      <c r="P1020" s="172">
        <v>0</v>
      </c>
      <c r="Q1020" s="172">
        <f>ROUND(E1020*P1020,2)</f>
        <v>0</v>
      </c>
      <c r="R1020" s="172" t="s">
        <v>1306</v>
      </c>
      <c r="S1020" s="172" t="s">
        <v>213</v>
      </c>
      <c r="T1020" s="173" t="s">
        <v>214</v>
      </c>
      <c r="U1020" s="159">
        <v>150.93144000000001</v>
      </c>
      <c r="V1020" s="159">
        <f>ROUND(E1020*U1020,2)</f>
        <v>150.93</v>
      </c>
      <c r="W1020" s="159"/>
      <c r="X1020" s="15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419</v>
      </c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ht="67.5" outlineLevel="1" x14ac:dyDescent="0.2">
      <c r="A1021" s="157"/>
      <c r="B1021" s="158"/>
      <c r="C1021" s="257" t="s">
        <v>1307</v>
      </c>
      <c r="D1021" s="258"/>
      <c r="E1021" s="258"/>
      <c r="F1021" s="258"/>
      <c r="G1021" s="258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250</v>
      </c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81" t="str">
        <f>C1021</f>
        <v>vedení uzemňovací na povrchu objektů včetně svorek upevnění a připojení, bez nátěru, z drátů hromosvodových 11 343 D 8 mm včetně dodávky, vedení uzemňovací v zemi včetně svorek, propojení a izolace spojů z uzemňovacího pásku 30 x 4 mm včetně dodávky, svodový vodič z drátů hromosvodových 11 343 D 8 mm včetně dodávky včetně podpěr  a jejich dodávky, jímací tyč včetně upevnění na střešní hřeben včetně dodávky a držáku jímací tyče, svorky hromosvodové do dvou šroubů, tyčový zemnič včetně zaražení do země a připojení vedení, ochranné úhelníky s držáky do zdiva, označení svodů smaltovanými štítky nebo z umělé hmoty, napínací šroub s okem včetně vypnutí svodu, ochranné pospojování pevně uložené z mědi průřezu 4 - 16 mm.</v>
      </c>
      <c r="BB1021" s="150"/>
      <c r="BC1021" s="150"/>
      <c r="BD1021" s="150"/>
      <c r="BE1021" s="150"/>
      <c r="BF1021" s="150"/>
      <c r="BG1021" s="150"/>
      <c r="BH1021" s="150"/>
    </row>
    <row r="1022" spans="1:60" x14ac:dyDescent="0.2">
      <c r="A1022" s="161" t="s">
        <v>208</v>
      </c>
      <c r="B1022" s="162" t="s">
        <v>171</v>
      </c>
      <c r="C1022" s="183" t="s">
        <v>172</v>
      </c>
      <c r="D1022" s="163"/>
      <c r="E1022" s="164"/>
      <c r="F1022" s="165"/>
      <c r="G1022" s="165">
        <f>SUMIF(AG1023:AG1023,"&lt;&gt;NOR",G1023:G1023)</f>
        <v>0</v>
      </c>
      <c r="H1022" s="165"/>
      <c r="I1022" s="165">
        <f>SUM(I1023:I1023)</f>
        <v>0</v>
      </c>
      <c r="J1022" s="165"/>
      <c r="K1022" s="165">
        <f>SUM(K1023:K1023)</f>
        <v>0</v>
      </c>
      <c r="L1022" s="165"/>
      <c r="M1022" s="165">
        <f>SUM(M1023:M1023)</f>
        <v>0</v>
      </c>
      <c r="N1022" s="165"/>
      <c r="O1022" s="165">
        <f>SUM(O1023:O1023)</f>
        <v>0</v>
      </c>
      <c r="P1022" s="165"/>
      <c r="Q1022" s="165">
        <f>SUM(Q1023:Q1023)</f>
        <v>0</v>
      </c>
      <c r="R1022" s="165"/>
      <c r="S1022" s="165"/>
      <c r="T1022" s="166"/>
      <c r="U1022" s="160"/>
      <c r="V1022" s="160">
        <f>SUM(V1023:V1023)</f>
        <v>0</v>
      </c>
      <c r="W1022" s="160"/>
      <c r="AG1022" t="s">
        <v>209</v>
      </c>
    </row>
    <row r="1023" spans="1:60" outlineLevel="1" x14ac:dyDescent="0.2">
      <c r="A1023" s="174">
        <v>273</v>
      </c>
      <c r="B1023" s="175" t="s">
        <v>1308</v>
      </c>
      <c r="C1023" s="184" t="s">
        <v>1309</v>
      </c>
      <c r="D1023" s="176" t="s">
        <v>300</v>
      </c>
      <c r="E1023" s="177">
        <v>1</v>
      </c>
      <c r="F1023" s="178"/>
      <c r="G1023" s="179">
        <f>ROUND(E1023*F1023,2)</f>
        <v>0</v>
      </c>
      <c r="H1023" s="178"/>
      <c r="I1023" s="179">
        <f>ROUND(E1023*H1023,2)</f>
        <v>0</v>
      </c>
      <c r="J1023" s="178"/>
      <c r="K1023" s="179">
        <f>ROUND(E1023*J1023,2)</f>
        <v>0</v>
      </c>
      <c r="L1023" s="179">
        <v>21</v>
      </c>
      <c r="M1023" s="179">
        <f>G1023*(1+L1023/100)</f>
        <v>0</v>
      </c>
      <c r="N1023" s="179">
        <v>0</v>
      </c>
      <c r="O1023" s="179">
        <f>ROUND(E1023*N1023,2)</f>
        <v>0</v>
      </c>
      <c r="P1023" s="179">
        <v>0</v>
      </c>
      <c r="Q1023" s="179">
        <f>ROUND(E1023*P1023,2)</f>
        <v>0</v>
      </c>
      <c r="R1023" s="179"/>
      <c r="S1023" s="179" t="s">
        <v>365</v>
      </c>
      <c r="T1023" s="180" t="s">
        <v>214</v>
      </c>
      <c r="U1023" s="159">
        <v>0</v>
      </c>
      <c r="V1023" s="159">
        <f>ROUND(E1023*U1023,2)</f>
        <v>0</v>
      </c>
      <c r="W1023" s="159"/>
      <c r="X1023" s="150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248</v>
      </c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x14ac:dyDescent="0.2">
      <c r="A1024" s="161" t="s">
        <v>208</v>
      </c>
      <c r="B1024" s="162" t="s">
        <v>177</v>
      </c>
      <c r="C1024" s="183" t="s">
        <v>178</v>
      </c>
      <c r="D1024" s="163"/>
      <c r="E1024" s="164"/>
      <c r="F1024" s="165"/>
      <c r="G1024" s="165">
        <f>SUMIF(AG1025:AG1034,"&lt;&gt;NOR",G1025:G1034)</f>
        <v>0</v>
      </c>
      <c r="H1024" s="165"/>
      <c r="I1024" s="165">
        <f>SUM(I1025:I1034)</f>
        <v>0</v>
      </c>
      <c r="J1024" s="165"/>
      <c r="K1024" s="165">
        <f>SUM(K1025:K1034)</f>
        <v>0</v>
      </c>
      <c r="L1024" s="165"/>
      <c r="M1024" s="165">
        <f>SUM(M1025:M1034)</f>
        <v>0</v>
      </c>
      <c r="N1024" s="165"/>
      <c r="O1024" s="165">
        <f>SUM(O1025:O1034)</f>
        <v>0</v>
      </c>
      <c r="P1024" s="165"/>
      <c r="Q1024" s="165">
        <f>SUM(Q1025:Q1034)</f>
        <v>0</v>
      </c>
      <c r="R1024" s="165"/>
      <c r="S1024" s="165"/>
      <c r="T1024" s="166"/>
      <c r="U1024" s="160"/>
      <c r="V1024" s="160">
        <f>SUM(V1025:V1034)</f>
        <v>122.25000000000001</v>
      </c>
      <c r="W1024" s="160"/>
      <c r="AG1024" t="s">
        <v>209</v>
      </c>
    </row>
    <row r="1025" spans="1:60" outlineLevel="1" x14ac:dyDescent="0.2">
      <c r="A1025" s="167">
        <v>274</v>
      </c>
      <c r="B1025" s="168" t="s">
        <v>1310</v>
      </c>
      <c r="C1025" s="185" t="s">
        <v>1311</v>
      </c>
      <c r="D1025" s="169" t="s">
        <v>316</v>
      </c>
      <c r="E1025" s="170">
        <v>9.4922299999999993</v>
      </c>
      <c r="F1025" s="171"/>
      <c r="G1025" s="172">
        <f>ROUND(E1025*F1025,2)</f>
        <v>0</v>
      </c>
      <c r="H1025" s="171"/>
      <c r="I1025" s="172">
        <f>ROUND(E1025*H1025,2)</f>
        <v>0</v>
      </c>
      <c r="J1025" s="171"/>
      <c r="K1025" s="172">
        <f>ROUND(E1025*J1025,2)</f>
        <v>0</v>
      </c>
      <c r="L1025" s="172">
        <v>21</v>
      </c>
      <c r="M1025" s="172">
        <f>G1025*(1+L1025/100)</f>
        <v>0</v>
      </c>
      <c r="N1025" s="172">
        <v>0</v>
      </c>
      <c r="O1025" s="172">
        <f>ROUND(E1025*N1025,2)</f>
        <v>0</v>
      </c>
      <c r="P1025" s="172">
        <v>0</v>
      </c>
      <c r="Q1025" s="172">
        <f>ROUND(E1025*P1025,2)</f>
        <v>0</v>
      </c>
      <c r="R1025" s="172" t="s">
        <v>674</v>
      </c>
      <c r="S1025" s="172" t="s">
        <v>213</v>
      </c>
      <c r="T1025" s="173" t="s">
        <v>213</v>
      </c>
      <c r="U1025" s="159">
        <v>0</v>
      </c>
      <c r="V1025" s="159">
        <f>ROUND(E1025*U1025,2)</f>
        <v>0</v>
      </c>
      <c r="W1025" s="159"/>
      <c r="X1025" s="15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248</v>
      </c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57"/>
      <c r="B1026" s="158"/>
      <c r="C1026" s="195" t="s">
        <v>1312</v>
      </c>
      <c r="D1026" s="189"/>
      <c r="E1026" s="190"/>
      <c r="F1026" s="159"/>
      <c r="G1026" s="159"/>
      <c r="H1026" s="159"/>
      <c r="I1026" s="159"/>
      <c r="J1026" s="159"/>
      <c r="K1026" s="159"/>
      <c r="L1026" s="159"/>
      <c r="M1026" s="159"/>
      <c r="N1026" s="159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252</v>
      </c>
      <c r="AH1026" s="150">
        <v>0</v>
      </c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7"/>
      <c r="B1027" s="158"/>
      <c r="C1027" s="195" t="s">
        <v>1313</v>
      </c>
      <c r="D1027" s="189"/>
      <c r="E1027" s="190">
        <v>9.4922299999999993</v>
      </c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252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ht="22.5" outlineLevel="1" x14ac:dyDescent="0.2">
      <c r="A1028" s="174">
        <v>275</v>
      </c>
      <c r="B1028" s="175" t="s">
        <v>1314</v>
      </c>
      <c r="C1028" s="184" t="s">
        <v>1315</v>
      </c>
      <c r="D1028" s="176" t="s">
        <v>316</v>
      </c>
      <c r="E1028" s="177">
        <v>11.93145</v>
      </c>
      <c r="F1028" s="178"/>
      <c r="G1028" s="179">
        <f>ROUND(E1028*F1028,2)</f>
        <v>0</v>
      </c>
      <c r="H1028" s="178"/>
      <c r="I1028" s="179">
        <f>ROUND(E1028*H1028,2)</f>
        <v>0</v>
      </c>
      <c r="J1028" s="178"/>
      <c r="K1028" s="179">
        <f>ROUND(E1028*J1028,2)</f>
        <v>0</v>
      </c>
      <c r="L1028" s="179">
        <v>21</v>
      </c>
      <c r="M1028" s="179">
        <f>G1028*(1+L1028/100)</f>
        <v>0</v>
      </c>
      <c r="N1028" s="179">
        <v>0</v>
      </c>
      <c r="O1028" s="179">
        <f>ROUND(E1028*N1028,2)</f>
        <v>0</v>
      </c>
      <c r="P1028" s="179">
        <v>0</v>
      </c>
      <c r="Q1028" s="179">
        <f>ROUND(E1028*P1028,2)</f>
        <v>0</v>
      </c>
      <c r="R1028" s="179" t="s">
        <v>674</v>
      </c>
      <c r="S1028" s="179" t="s">
        <v>213</v>
      </c>
      <c r="T1028" s="180" t="s">
        <v>213</v>
      </c>
      <c r="U1028" s="159">
        <v>0.93300000000000005</v>
      </c>
      <c r="V1028" s="159">
        <f>ROUND(E1028*U1028,2)</f>
        <v>11.13</v>
      </c>
      <c r="W1028" s="159"/>
      <c r="X1028" s="15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1316</v>
      </c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67">
        <v>276</v>
      </c>
      <c r="B1029" s="168" t="s">
        <v>1317</v>
      </c>
      <c r="C1029" s="185" t="s">
        <v>1318</v>
      </c>
      <c r="D1029" s="169" t="s">
        <v>316</v>
      </c>
      <c r="E1029" s="170">
        <v>39.77149</v>
      </c>
      <c r="F1029" s="171"/>
      <c r="G1029" s="172">
        <f>ROUND(E1029*F1029,2)</f>
        <v>0</v>
      </c>
      <c r="H1029" s="171"/>
      <c r="I1029" s="172">
        <f>ROUND(E1029*H1029,2)</f>
        <v>0</v>
      </c>
      <c r="J1029" s="171"/>
      <c r="K1029" s="172">
        <f>ROUND(E1029*J1029,2)</f>
        <v>0</v>
      </c>
      <c r="L1029" s="172">
        <v>21</v>
      </c>
      <c r="M1029" s="172">
        <f>G1029*(1+L1029/100)</f>
        <v>0</v>
      </c>
      <c r="N1029" s="172">
        <v>0</v>
      </c>
      <c r="O1029" s="172">
        <f>ROUND(E1029*N1029,2)</f>
        <v>0</v>
      </c>
      <c r="P1029" s="172">
        <v>0</v>
      </c>
      <c r="Q1029" s="172">
        <f>ROUND(E1029*P1029,2)</f>
        <v>0</v>
      </c>
      <c r="R1029" s="172" t="s">
        <v>674</v>
      </c>
      <c r="S1029" s="172" t="s">
        <v>213</v>
      </c>
      <c r="T1029" s="173" t="s">
        <v>213</v>
      </c>
      <c r="U1029" s="159">
        <v>0.49</v>
      </c>
      <c r="V1029" s="159">
        <f>ROUND(E1029*U1029,2)</f>
        <v>19.489999999999998</v>
      </c>
      <c r="W1029" s="159"/>
      <c r="X1029" s="15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1316</v>
      </c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57"/>
      <c r="B1030" s="158"/>
      <c r="C1030" s="246" t="s">
        <v>1319</v>
      </c>
      <c r="D1030" s="247"/>
      <c r="E1030" s="247"/>
      <c r="F1030" s="247"/>
      <c r="G1030" s="247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218</v>
      </c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74">
        <v>277</v>
      </c>
      <c r="B1031" s="175" t="s">
        <v>1320</v>
      </c>
      <c r="C1031" s="184" t="s">
        <v>1321</v>
      </c>
      <c r="D1031" s="176" t="s">
        <v>316</v>
      </c>
      <c r="E1031" s="177">
        <v>357.9434</v>
      </c>
      <c r="F1031" s="178"/>
      <c r="G1031" s="179">
        <f>ROUND(E1031*F1031,2)</f>
        <v>0</v>
      </c>
      <c r="H1031" s="178"/>
      <c r="I1031" s="179">
        <f>ROUND(E1031*H1031,2)</f>
        <v>0</v>
      </c>
      <c r="J1031" s="178"/>
      <c r="K1031" s="179">
        <f>ROUND(E1031*J1031,2)</f>
        <v>0</v>
      </c>
      <c r="L1031" s="179">
        <v>21</v>
      </c>
      <c r="M1031" s="179">
        <f>G1031*(1+L1031/100)</f>
        <v>0</v>
      </c>
      <c r="N1031" s="179">
        <v>0</v>
      </c>
      <c r="O1031" s="179">
        <f>ROUND(E1031*N1031,2)</f>
        <v>0</v>
      </c>
      <c r="P1031" s="179">
        <v>0</v>
      </c>
      <c r="Q1031" s="179">
        <f>ROUND(E1031*P1031,2)</f>
        <v>0</v>
      </c>
      <c r="R1031" s="179" t="s">
        <v>674</v>
      </c>
      <c r="S1031" s="179" t="s">
        <v>213</v>
      </c>
      <c r="T1031" s="180" t="s">
        <v>213</v>
      </c>
      <c r="U1031" s="159">
        <v>0</v>
      </c>
      <c r="V1031" s="159">
        <f>ROUND(E1031*U1031,2)</f>
        <v>0</v>
      </c>
      <c r="W1031" s="159"/>
      <c r="X1031" s="15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1316</v>
      </c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 x14ac:dyDescent="0.2">
      <c r="A1032" s="174">
        <v>278</v>
      </c>
      <c r="B1032" s="175" t="s">
        <v>1322</v>
      </c>
      <c r="C1032" s="184" t="s">
        <v>1323</v>
      </c>
      <c r="D1032" s="176" t="s">
        <v>316</v>
      </c>
      <c r="E1032" s="177">
        <v>79.54298</v>
      </c>
      <c r="F1032" s="178"/>
      <c r="G1032" s="179">
        <f>ROUND(E1032*F1032,2)</f>
        <v>0</v>
      </c>
      <c r="H1032" s="178"/>
      <c r="I1032" s="179">
        <f>ROUND(E1032*H1032,2)</f>
        <v>0</v>
      </c>
      <c r="J1032" s="178"/>
      <c r="K1032" s="179">
        <f>ROUND(E1032*J1032,2)</f>
        <v>0</v>
      </c>
      <c r="L1032" s="179">
        <v>21</v>
      </c>
      <c r="M1032" s="179">
        <f>G1032*(1+L1032/100)</f>
        <v>0</v>
      </c>
      <c r="N1032" s="179">
        <v>0</v>
      </c>
      <c r="O1032" s="179">
        <f>ROUND(E1032*N1032,2)</f>
        <v>0</v>
      </c>
      <c r="P1032" s="179">
        <v>0</v>
      </c>
      <c r="Q1032" s="179">
        <f>ROUND(E1032*P1032,2)</f>
        <v>0</v>
      </c>
      <c r="R1032" s="179" t="s">
        <v>674</v>
      </c>
      <c r="S1032" s="179" t="s">
        <v>213</v>
      </c>
      <c r="T1032" s="180" t="s">
        <v>213</v>
      </c>
      <c r="U1032" s="159">
        <v>0.94199999999999995</v>
      </c>
      <c r="V1032" s="159">
        <f>ROUND(E1032*U1032,2)</f>
        <v>74.930000000000007</v>
      </c>
      <c r="W1032" s="159"/>
      <c r="X1032" s="15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1316</v>
      </c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ht="22.5" outlineLevel="1" x14ac:dyDescent="0.2">
      <c r="A1033" s="174">
        <v>279</v>
      </c>
      <c r="B1033" s="175" t="s">
        <v>1324</v>
      </c>
      <c r="C1033" s="184" t="s">
        <v>1325</v>
      </c>
      <c r="D1033" s="176" t="s">
        <v>316</v>
      </c>
      <c r="E1033" s="177">
        <v>159.08596</v>
      </c>
      <c r="F1033" s="178"/>
      <c r="G1033" s="179">
        <f>ROUND(E1033*F1033,2)</f>
        <v>0</v>
      </c>
      <c r="H1033" s="178"/>
      <c r="I1033" s="179">
        <f>ROUND(E1033*H1033,2)</f>
        <v>0</v>
      </c>
      <c r="J1033" s="178"/>
      <c r="K1033" s="179">
        <f>ROUND(E1033*J1033,2)</f>
        <v>0</v>
      </c>
      <c r="L1033" s="179">
        <v>21</v>
      </c>
      <c r="M1033" s="179">
        <f>G1033*(1+L1033/100)</f>
        <v>0</v>
      </c>
      <c r="N1033" s="179">
        <v>0</v>
      </c>
      <c r="O1033" s="179">
        <f>ROUND(E1033*N1033,2)</f>
        <v>0</v>
      </c>
      <c r="P1033" s="179">
        <v>0</v>
      </c>
      <c r="Q1033" s="179">
        <f>ROUND(E1033*P1033,2)</f>
        <v>0</v>
      </c>
      <c r="R1033" s="179" t="s">
        <v>674</v>
      </c>
      <c r="S1033" s="179" t="s">
        <v>213</v>
      </c>
      <c r="T1033" s="180" t="s">
        <v>213</v>
      </c>
      <c r="U1033" s="159">
        <v>0.105</v>
      </c>
      <c r="V1033" s="159">
        <f>ROUND(E1033*U1033,2)</f>
        <v>16.7</v>
      </c>
      <c r="W1033" s="159"/>
      <c r="X1033" s="15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1316</v>
      </c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67">
        <v>280</v>
      </c>
      <c r="B1034" s="168" t="s">
        <v>1310</v>
      </c>
      <c r="C1034" s="185" t="s">
        <v>1311</v>
      </c>
      <c r="D1034" s="169" t="s">
        <v>316</v>
      </c>
      <c r="E1034" s="170">
        <v>39.77149</v>
      </c>
      <c r="F1034" s="171"/>
      <c r="G1034" s="172">
        <f>ROUND(E1034*F1034,2)</f>
        <v>0</v>
      </c>
      <c r="H1034" s="171"/>
      <c r="I1034" s="172">
        <f>ROUND(E1034*H1034,2)</f>
        <v>0</v>
      </c>
      <c r="J1034" s="171"/>
      <c r="K1034" s="172">
        <f>ROUND(E1034*J1034,2)</f>
        <v>0</v>
      </c>
      <c r="L1034" s="172">
        <v>21</v>
      </c>
      <c r="M1034" s="172">
        <f>G1034*(1+L1034/100)</f>
        <v>0</v>
      </c>
      <c r="N1034" s="172">
        <v>0</v>
      </c>
      <c r="O1034" s="172">
        <f>ROUND(E1034*N1034,2)</f>
        <v>0</v>
      </c>
      <c r="P1034" s="172">
        <v>0</v>
      </c>
      <c r="Q1034" s="172">
        <f>ROUND(E1034*P1034,2)</f>
        <v>0</v>
      </c>
      <c r="R1034" s="172" t="s">
        <v>674</v>
      </c>
      <c r="S1034" s="172" t="s">
        <v>213</v>
      </c>
      <c r="T1034" s="173" t="s">
        <v>213</v>
      </c>
      <c r="U1034" s="159">
        <v>0</v>
      </c>
      <c r="V1034" s="159">
        <f>ROUND(E1034*U1034,2)</f>
        <v>0</v>
      </c>
      <c r="W1034" s="159"/>
      <c r="X1034" s="15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1316</v>
      </c>
      <c r="AH1034" s="150"/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x14ac:dyDescent="0.2">
      <c r="A1035" s="5"/>
      <c r="B1035" s="6"/>
      <c r="C1035" s="186"/>
      <c r="D1035" s="8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AE1035">
        <v>15</v>
      </c>
      <c r="AF1035">
        <v>21</v>
      </c>
    </row>
    <row r="1036" spans="1:60" x14ac:dyDescent="0.2">
      <c r="A1036" s="153"/>
      <c r="B1036" s="154" t="s">
        <v>29</v>
      </c>
      <c r="C1036" s="187"/>
      <c r="D1036" s="155"/>
      <c r="E1036" s="156"/>
      <c r="F1036" s="156"/>
      <c r="G1036" s="182">
        <f>G8+G15+G22+G26+G37+G77+G94+G141+G162+G166+G230+G275+G340+G362+G366+G406+G422+G458+G489+G492+G521+G595+G598+G600+G602+G615+G626+G628+G633+G658+G661+G711+G720+G802+G827+G884+G934+G976+G992+G1012+G1018+G1022+G1024</f>
        <v>0</v>
      </c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AE1036">
        <f>SUMIF(L7:L1034,AE1035,G7:G1034)</f>
        <v>0</v>
      </c>
      <c r="AF1036">
        <f>SUMIF(L7:L1034,AF1035,G7:G1034)</f>
        <v>0</v>
      </c>
      <c r="AG1036" t="s">
        <v>240</v>
      </c>
    </row>
    <row r="1037" spans="1:60" x14ac:dyDescent="0.2">
      <c r="C1037" s="188"/>
      <c r="D1037" s="141"/>
      <c r="AG1037" t="s">
        <v>242</v>
      </c>
    </row>
    <row r="1038" spans="1:60" x14ac:dyDescent="0.2">
      <c r="D1038" s="141"/>
    </row>
    <row r="1039" spans="1:60" x14ac:dyDescent="0.2">
      <c r="D1039" s="141"/>
    </row>
    <row r="1040" spans="1:60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Ya38hZAw5yD/aQ0YFs9nBI531mwE0FN6o/8oaEni7o7umn18nNrJsaLiBxx1XtO9bnaESDgl0PBbKoUnKgdrcQ==" saltValue="9KcB9sXpTCzuVyDyiRx+2Q==" spinCount="100000" sheet="1"/>
  <mergeCells count="128">
    <mergeCell ref="A1:G1"/>
    <mergeCell ref="C2:G2"/>
    <mergeCell ref="C3:G3"/>
    <mergeCell ref="C4:G4"/>
    <mergeCell ref="C10:G10"/>
    <mergeCell ref="C13:G13"/>
    <mergeCell ref="C39:G39"/>
    <mergeCell ref="C56:G56"/>
    <mergeCell ref="C63:G63"/>
    <mergeCell ref="C67:G67"/>
    <mergeCell ref="C70:G70"/>
    <mergeCell ref="C79:G79"/>
    <mergeCell ref="C17:G17"/>
    <mergeCell ref="C20:G20"/>
    <mergeCell ref="C24:G24"/>
    <mergeCell ref="C32:G32"/>
    <mergeCell ref="C35:G35"/>
    <mergeCell ref="C36:G36"/>
    <mergeCell ref="C164:G164"/>
    <mergeCell ref="C168:G168"/>
    <mergeCell ref="C213:G213"/>
    <mergeCell ref="C216:G216"/>
    <mergeCell ref="C220:G220"/>
    <mergeCell ref="C224:G224"/>
    <mergeCell ref="C83:G83"/>
    <mergeCell ref="C88:G88"/>
    <mergeCell ref="C96:G96"/>
    <mergeCell ref="C102:G102"/>
    <mergeCell ref="C143:G143"/>
    <mergeCell ref="C158:G158"/>
    <mergeCell ref="C252:G252"/>
    <mergeCell ref="C255:G255"/>
    <mergeCell ref="C256:G256"/>
    <mergeCell ref="C262:G262"/>
    <mergeCell ref="C267:G267"/>
    <mergeCell ref="C268:G268"/>
    <mergeCell ref="C232:G232"/>
    <mergeCell ref="C236:G236"/>
    <mergeCell ref="C237:G237"/>
    <mergeCell ref="C243:G243"/>
    <mergeCell ref="C244:G244"/>
    <mergeCell ref="C251:G251"/>
    <mergeCell ref="C312:G312"/>
    <mergeCell ref="C318:G318"/>
    <mergeCell ref="C323:G323"/>
    <mergeCell ref="C326:G326"/>
    <mergeCell ref="C342:G342"/>
    <mergeCell ref="C344:G344"/>
    <mergeCell ref="C277:G277"/>
    <mergeCell ref="C278:G278"/>
    <mergeCell ref="C285:G285"/>
    <mergeCell ref="C288:G288"/>
    <mergeCell ref="C295:G295"/>
    <mergeCell ref="C309:G309"/>
    <mergeCell ref="C427:G427"/>
    <mergeCell ref="C435:G435"/>
    <mergeCell ref="C438:G438"/>
    <mergeCell ref="C444:G444"/>
    <mergeCell ref="C447:G447"/>
    <mergeCell ref="C460:G460"/>
    <mergeCell ref="C347:G347"/>
    <mergeCell ref="C350:G350"/>
    <mergeCell ref="C353:G353"/>
    <mergeCell ref="C364:G364"/>
    <mergeCell ref="C368:G368"/>
    <mergeCell ref="C424:G424"/>
    <mergeCell ref="C491:G491"/>
    <mergeCell ref="C504:G504"/>
    <mergeCell ref="C520:G520"/>
    <mergeCell ref="C540:G540"/>
    <mergeCell ref="C555:G555"/>
    <mergeCell ref="C556:G556"/>
    <mergeCell ref="C461:G461"/>
    <mergeCell ref="C464:G464"/>
    <mergeCell ref="C465:G465"/>
    <mergeCell ref="C473:G473"/>
    <mergeCell ref="C474:G474"/>
    <mergeCell ref="C475:G475"/>
    <mergeCell ref="C617:G617"/>
    <mergeCell ref="C619:G619"/>
    <mergeCell ref="C621:G621"/>
    <mergeCell ref="C623:G623"/>
    <mergeCell ref="C625:G625"/>
    <mergeCell ref="C632:G632"/>
    <mergeCell ref="C594:G594"/>
    <mergeCell ref="C606:G606"/>
    <mergeCell ref="C608:G608"/>
    <mergeCell ref="C610:G610"/>
    <mergeCell ref="C612:G612"/>
    <mergeCell ref="C614:G614"/>
    <mergeCell ref="C671:G671"/>
    <mergeCell ref="C686:G686"/>
    <mergeCell ref="C689:G689"/>
    <mergeCell ref="C692:G692"/>
    <mergeCell ref="C699:G699"/>
    <mergeCell ref="C702:G702"/>
    <mergeCell ref="C635:G635"/>
    <mergeCell ref="C647:G647"/>
    <mergeCell ref="C648:G648"/>
    <mergeCell ref="C657:G657"/>
    <mergeCell ref="C663:G663"/>
    <mergeCell ref="C666:G666"/>
    <mergeCell ref="C732:G732"/>
    <mergeCell ref="C739:G739"/>
    <mergeCell ref="C801:G801"/>
    <mergeCell ref="C814:G814"/>
    <mergeCell ref="C815:G815"/>
    <mergeCell ref="C816:G816"/>
    <mergeCell ref="C710:G710"/>
    <mergeCell ref="C713:G713"/>
    <mergeCell ref="C716:G716"/>
    <mergeCell ref="C719:G719"/>
    <mergeCell ref="C722:G722"/>
    <mergeCell ref="C727:G727"/>
    <mergeCell ref="C1021:G1021"/>
    <mergeCell ref="C1030:G1030"/>
    <mergeCell ref="C886:G886"/>
    <mergeCell ref="C895:G895"/>
    <mergeCell ref="C933:G933"/>
    <mergeCell ref="C980:G980"/>
    <mergeCell ref="C983:G983"/>
    <mergeCell ref="C1017:G1017"/>
    <mergeCell ref="C817:G817"/>
    <mergeCell ref="C818:G818"/>
    <mergeCell ref="C819:G819"/>
    <mergeCell ref="C820:G820"/>
    <mergeCell ref="C826:G826"/>
    <mergeCell ref="C883:G88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243</v>
      </c>
      <c r="B1" s="248"/>
      <c r="C1" s="248"/>
      <c r="D1" s="248"/>
      <c r="E1" s="248"/>
      <c r="F1" s="248"/>
      <c r="G1" s="248"/>
      <c r="AG1" t="s">
        <v>183</v>
      </c>
    </row>
    <row r="2" spans="1:60" ht="24.95" customHeight="1" x14ac:dyDescent="0.2">
      <c r="A2" s="142" t="s">
        <v>7</v>
      </c>
      <c r="B2" s="72" t="s">
        <v>43</v>
      </c>
      <c r="C2" s="249" t="s">
        <v>44</v>
      </c>
      <c r="D2" s="250"/>
      <c r="E2" s="250"/>
      <c r="F2" s="250"/>
      <c r="G2" s="251"/>
      <c r="AG2" t="s">
        <v>184</v>
      </c>
    </row>
    <row r="3" spans="1:60" ht="24.95" customHeight="1" x14ac:dyDescent="0.2">
      <c r="A3" s="142" t="s">
        <v>8</v>
      </c>
      <c r="B3" s="72" t="s">
        <v>63</v>
      </c>
      <c r="C3" s="249" t="s">
        <v>64</v>
      </c>
      <c r="D3" s="250"/>
      <c r="E3" s="250"/>
      <c r="F3" s="250"/>
      <c r="G3" s="251"/>
      <c r="AC3" s="89" t="s">
        <v>184</v>
      </c>
      <c r="AG3" t="s">
        <v>186</v>
      </c>
    </row>
    <row r="4" spans="1:60" ht="24.95" customHeight="1" x14ac:dyDescent="0.2">
      <c r="A4" s="143" t="s">
        <v>9</v>
      </c>
      <c r="B4" s="144" t="s">
        <v>63</v>
      </c>
      <c r="C4" s="252" t="s">
        <v>64</v>
      </c>
      <c r="D4" s="253"/>
      <c r="E4" s="253"/>
      <c r="F4" s="253"/>
      <c r="G4" s="254"/>
      <c r="AG4" t="s">
        <v>187</v>
      </c>
    </row>
    <row r="5" spans="1:60" x14ac:dyDescent="0.2">
      <c r="D5" s="141"/>
    </row>
    <row r="6" spans="1:60" ht="38.25" x14ac:dyDescent="0.2">
      <c r="A6" s="146" t="s">
        <v>188</v>
      </c>
      <c r="B6" s="148" t="s">
        <v>189</v>
      </c>
      <c r="C6" s="148" t="s">
        <v>190</v>
      </c>
      <c r="D6" s="147" t="s">
        <v>191</v>
      </c>
      <c r="E6" s="146" t="s">
        <v>192</v>
      </c>
      <c r="F6" s="145" t="s">
        <v>193</v>
      </c>
      <c r="G6" s="146" t="s">
        <v>29</v>
      </c>
      <c r="H6" s="149" t="s">
        <v>30</v>
      </c>
      <c r="I6" s="149" t="s">
        <v>194</v>
      </c>
      <c r="J6" s="149" t="s">
        <v>31</v>
      </c>
      <c r="K6" s="149" t="s">
        <v>195</v>
      </c>
      <c r="L6" s="149" t="s">
        <v>196</v>
      </c>
      <c r="M6" s="149" t="s">
        <v>197</v>
      </c>
      <c r="N6" s="149" t="s">
        <v>198</v>
      </c>
      <c r="O6" s="149" t="s">
        <v>199</v>
      </c>
      <c r="P6" s="149" t="s">
        <v>200</v>
      </c>
      <c r="Q6" s="149" t="s">
        <v>201</v>
      </c>
      <c r="R6" s="149" t="s">
        <v>202</v>
      </c>
      <c r="S6" s="149" t="s">
        <v>203</v>
      </c>
      <c r="T6" s="149" t="s">
        <v>204</v>
      </c>
      <c r="U6" s="149" t="s">
        <v>205</v>
      </c>
      <c r="V6" s="149" t="s">
        <v>206</v>
      </c>
      <c r="W6" s="149" t="s">
        <v>207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208</v>
      </c>
      <c r="B8" s="162" t="s">
        <v>75</v>
      </c>
      <c r="C8" s="183" t="s">
        <v>76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13.31</v>
      </c>
      <c r="R8" s="165"/>
      <c r="S8" s="165"/>
      <c r="T8" s="166"/>
      <c r="U8" s="160"/>
      <c r="V8" s="160">
        <f>SUM(V9:V10)</f>
        <v>2.96</v>
      </c>
      <c r="W8" s="160"/>
      <c r="AG8" t="s">
        <v>209</v>
      </c>
    </row>
    <row r="9" spans="1:60" ht="22.5" outlineLevel="1" x14ac:dyDescent="0.2">
      <c r="A9" s="167">
        <v>1</v>
      </c>
      <c r="B9" s="168" t="s">
        <v>1327</v>
      </c>
      <c r="C9" s="185" t="s">
        <v>1328</v>
      </c>
      <c r="D9" s="169" t="s">
        <v>265</v>
      </c>
      <c r="E9" s="170">
        <v>60.5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0.22</v>
      </c>
      <c r="Q9" s="172">
        <f>ROUND(E9*P9,2)</f>
        <v>13.31</v>
      </c>
      <c r="R9" s="172" t="s">
        <v>1329</v>
      </c>
      <c r="S9" s="172" t="s">
        <v>213</v>
      </c>
      <c r="T9" s="173" t="s">
        <v>213</v>
      </c>
      <c r="U9" s="159">
        <v>4.9000000000000002E-2</v>
      </c>
      <c r="V9" s="159">
        <f>ROUND(E9*U9,2)</f>
        <v>2.96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5" t="s">
        <v>1330</v>
      </c>
      <c r="D10" s="189"/>
      <c r="E10" s="190">
        <v>60.5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252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1" t="s">
        <v>208</v>
      </c>
      <c r="B11" s="162" t="s">
        <v>77</v>
      </c>
      <c r="C11" s="183" t="s">
        <v>78</v>
      </c>
      <c r="D11" s="163"/>
      <c r="E11" s="164"/>
      <c r="F11" s="165"/>
      <c r="G11" s="165">
        <f>SUMIF(AG12:AG20,"&lt;&gt;NOR",G12:G20)</f>
        <v>0</v>
      </c>
      <c r="H11" s="165"/>
      <c r="I11" s="165">
        <f>SUM(I12:I20)</f>
        <v>0</v>
      </c>
      <c r="J11" s="165"/>
      <c r="K11" s="165">
        <f>SUM(K12:K20)</f>
        <v>0</v>
      </c>
      <c r="L11" s="165"/>
      <c r="M11" s="165">
        <f>SUM(M12:M20)</f>
        <v>0</v>
      </c>
      <c r="N11" s="165"/>
      <c r="O11" s="165">
        <f>SUM(O12:O20)</f>
        <v>0</v>
      </c>
      <c r="P11" s="165"/>
      <c r="Q11" s="165">
        <f>SUM(Q12:Q20)</f>
        <v>0</v>
      </c>
      <c r="R11" s="165"/>
      <c r="S11" s="165"/>
      <c r="T11" s="166"/>
      <c r="U11" s="160"/>
      <c r="V11" s="160">
        <f>SUM(V12:V20)</f>
        <v>24.12</v>
      </c>
      <c r="W11" s="160"/>
      <c r="AG11" t="s">
        <v>209</v>
      </c>
    </row>
    <row r="12" spans="1:60" outlineLevel="1" x14ac:dyDescent="0.2">
      <c r="A12" s="167">
        <v>2</v>
      </c>
      <c r="B12" s="168" t="s">
        <v>1331</v>
      </c>
      <c r="C12" s="185" t="s">
        <v>1332</v>
      </c>
      <c r="D12" s="169" t="s">
        <v>246</v>
      </c>
      <c r="E12" s="170">
        <v>14.34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247</v>
      </c>
      <c r="S12" s="172" t="s">
        <v>213</v>
      </c>
      <c r="T12" s="173" t="s">
        <v>213</v>
      </c>
      <c r="U12" s="159">
        <v>9.5200000000000007E-2</v>
      </c>
      <c r="V12" s="159">
        <f>ROUND(E12*U12,2)</f>
        <v>1.37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248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57" t="s">
        <v>1333</v>
      </c>
      <c r="D13" s="258"/>
      <c r="E13" s="258"/>
      <c r="F13" s="258"/>
      <c r="G13" s="2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250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5" t="s">
        <v>1334</v>
      </c>
      <c r="D14" s="189"/>
      <c r="E14" s="190">
        <v>14.34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252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7">
        <v>3</v>
      </c>
      <c r="B15" s="168" t="s">
        <v>1335</v>
      </c>
      <c r="C15" s="185" t="s">
        <v>1336</v>
      </c>
      <c r="D15" s="169" t="s">
        <v>246</v>
      </c>
      <c r="E15" s="170">
        <v>50.735999999999997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247</v>
      </c>
      <c r="S15" s="172" t="s">
        <v>213</v>
      </c>
      <c r="T15" s="173" t="s">
        <v>213</v>
      </c>
      <c r="U15" s="159">
        <v>0.42199999999999999</v>
      </c>
      <c r="V15" s="159">
        <f>ROUND(E15*U15,2)</f>
        <v>21.41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248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57" t="s">
        <v>1337</v>
      </c>
      <c r="D16" s="258"/>
      <c r="E16" s="258"/>
      <c r="F16" s="258"/>
      <c r="G16" s="2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250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5" t="s">
        <v>1338</v>
      </c>
      <c r="D17" s="189"/>
      <c r="E17" s="190">
        <v>50.735999999999997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252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67">
        <v>4</v>
      </c>
      <c r="B18" s="168" t="s">
        <v>1339</v>
      </c>
      <c r="C18" s="185" t="s">
        <v>1340</v>
      </c>
      <c r="D18" s="169" t="s">
        <v>246</v>
      </c>
      <c r="E18" s="170">
        <v>15.220800000000001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247</v>
      </c>
      <c r="S18" s="172" t="s">
        <v>213</v>
      </c>
      <c r="T18" s="173" t="s">
        <v>213</v>
      </c>
      <c r="U18" s="159">
        <v>8.7999999999999995E-2</v>
      </c>
      <c r="V18" s="159">
        <f>ROUND(E18*U18,2)</f>
        <v>1.34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248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57" t="s">
        <v>1337</v>
      </c>
      <c r="D19" s="258"/>
      <c r="E19" s="258"/>
      <c r="F19" s="258"/>
      <c r="G19" s="25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5" t="s">
        <v>1341</v>
      </c>
      <c r="D20" s="189"/>
      <c r="E20" s="190">
        <v>15.220800000000001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252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61" t="s">
        <v>208</v>
      </c>
      <c r="B21" s="162" t="s">
        <v>81</v>
      </c>
      <c r="C21" s="183" t="s">
        <v>82</v>
      </c>
      <c r="D21" s="163"/>
      <c r="E21" s="164"/>
      <c r="F21" s="165"/>
      <c r="G21" s="165">
        <f>SUMIF(AG22:AG29,"&lt;&gt;NOR",G22:G29)</f>
        <v>0</v>
      </c>
      <c r="H21" s="165"/>
      <c r="I21" s="165">
        <f>SUM(I22:I29)</f>
        <v>0</v>
      </c>
      <c r="J21" s="165"/>
      <c r="K21" s="165">
        <f>SUM(K22:K29)</f>
        <v>0</v>
      </c>
      <c r="L21" s="165"/>
      <c r="M21" s="165">
        <f>SUM(M22:M29)</f>
        <v>0</v>
      </c>
      <c r="N21" s="165"/>
      <c r="O21" s="165">
        <f>SUM(O22:O29)</f>
        <v>0</v>
      </c>
      <c r="P21" s="165"/>
      <c r="Q21" s="165">
        <f>SUM(Q22:Q29)</f>
        <v>0</v>
      </c>
      <c r="R21" s="165"/>
      <c r="S21" s="165"/>
      <c r="T21" s="166"/>
      <c r="U21" s="160"/>
      <c r="V21" s="160">
        <f>SUM(V22:V29)</f>
        <v>0.72</v>
      </c>
      <c r="W21" s="160"/>
      <c r="AG21" t="s">
        <v>209</v>
      </c>
    </row>
    <row r="22" spans="1:60" ht="22.5" outlineLevel="1" x14ac:dyDescent="0.2">
      <c r="A22" s="167">
        <v>5</v>
      </c>
      <c r="B22" s="168" t="s">
        <v>1342</v>
      </c>
      <c r="C22" s="185" t="s">
        <v>1343</v>
      </c>
      <c r="D22" s="169" t="s">
        <v>246</v>
      </c>
      <c r="E22" s="170">
        <v>65.075999999999993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247</v>
      </c>
      <c r="S22" s="172" t="s">
        <v>213</v>
      </c>
      <c r="T22" s="173" t="s">
        <v>213</v>
      </c>
      <c r="U22" s="159">
        <v>1.0999999999999999E-2</v>
      </c>
      <c r="V22" s="159">
        <f>ROUND(E22*U22,2)</f>
        <v>0.72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248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57" t="s">
        <v>1344</v>
      </c>
      <c r="D23" s="258"/>
      <c r="E23" s="258"/>
      <c r="F23" s="258"/>
      <c r="G23" s="258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250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5" t="s">
        <v>1338</v>
      </c>
      <c r="D24" s="189"/>
      <c r="E24" s="190">
        <v>50.735999999999997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252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5" t="s">
        <v>1334</v>
      </c>
      <c r="D25" s="189"/>
      <c r="E25" s="190">
        <v>14.34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252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7">
        <v>6</v>
      </c>
      <c r="B26" s="168" t="s">
        <v>1345</v>
      </c>
      <c r="C26" s="185" t="s">
        <v>1346</v>
      </c>
      <c r="D26" s="169" t="s">
        <v>246</v>
      </c>
      <c r="E26" s="170">
        <v>14.34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247</v>
      </c>
      <c r="S26" s="172" t="s">
        <v>213</v>
      </c>
      <c r="T26" s="173" t="s">
        <v>213</v>
      </c>
      <c r="U26" s="159">
        <v>0</v>
      </c>
      <c r="V26" s="159">
        <f>ROUND(E26*U26,2)</f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5" t="s">
        <v>1334</v>
      </c>
      <c r="D27" s="189"/>
      <c r="E27" s="190">
        <v>14.34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252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7">
        <v>7</v>
      </c>
      <c r="B28" s="168" t="s">
        <v>1347</v>
      </c>
      <c r="C28" s="185" t="s">
        <v>1348</v>
      </c>
      <c r="D28" s="169" t="s">
        <v>246</v>
      </c>
      <c r="E28" s="170">
        <v>50.735999999999997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247</v>
      </c>
      <c r="S28" s="172" t="s">
        <v>213</v>
      </c>
      <c r="T28" s="173" t="s">
        <v>213</v>
      </c>
      <c r="U28" s="159">
        <v>0</v>
      </c>
      <c r="V28" s="159">
        <f>ROUND(E28*U28,2)</f>
        <v>0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248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5" t="s">
        <v>1338</v>
      </c>
      <c r="D29" s="189"/>
      <c r="E29" s="190">
        <v>50.735999999999997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252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1" t="s">
        <v>208</v>
      </c>
      <c r="B30" s="162" t="s">
        <v>85</v>
      </c>
      <c r="C30" s="183" t="s">
        <v>86</v>
      </c>
      <c r="D30" s="163"/>
      <c r="E30" s="164"/>
      <c r="F30" s="165"/>
      <c r="G30" s="165">
        <f>SUMIF(AG31:AG33,"&lt;&gt;NOR",G31:G33)</f>
        <v>0</v>
      </c>
      <c r="H30" s="165"/>
      <c r="I30" s="165">
        <f>SUM(I31:I33)</f>
        <v>0</v>
      </c>
      <c r="J30" s="165"/>
      <c r="K30" s="165">
        <f>SUM(K31:K33)</f>
        <v>0</v>
      </c>
      <c r="L30" s="165"/>
      <c r="M30" s="165">
        <f>SUM(M31:M33)</f>
        <v>0</v>
      </c>
      <c r="N30" s="165"/>
      <c r="O30" s="165">
        <f>SUM(O31:O33)</f>
        <v>0</v>
      </c>
      <c r="P30" s="165"/>
      <c r="Q30" s="165">
        <f>SUM(Q31:Q33)</f>
        <v>0</v>
      </c>
      <c r="R30" s="165"/>
      <c r="S30" s="165"/>
      <c r="T30" s="166"/>
      <c r="U30" s="160"/>
      <c r="V30" s="160">
        <f>SUM(V31:V33)</f>
        <v>1.61</v>
      </c>
      <c r="W30" s="160"/>
      <c r="AG30" t="s">
        <v>209</v>
      </c>
    </row>
    <row r="31" spans="1:60" outlineLevel="1" x14ac:dyDescent="0.2">
      <c r="A31" s="167">
        <v>8</v>
      </c>
      <c r="B31" s="168" t="s">
        <v>263</v>
      </c>
      <c r="C31" s="185" t="s">
        <v>264</v>
      </c>
      <c r="D31" s="169" t="s">
        <v>265</v>
      </c>
      <c r="E31" s="170">
        <v>89.4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247</v>
      </c>
      <c r="S31" s="172" t="s">
        <v>213</v>
      </c>
      <c r="T31" s="173" t="s">
        <v>213</v>
      </c>
      <c r="U31" s="159">
        <v>1.7999999999999999E-2</v>
      </c>
      <c r="V31" s="159">
        <f>ROUND(E31*U31,2)</f>
        <v>1.61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248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57" t="s">
        <v>266</v>
      </c>
      <c r="D32" s="258"/>
      <c r="E32" s="258"/>
      <c r="F32" s="258"/>
      <c r="G32" s="258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5" t="s">
        <v>1349</v>
      </c>
      <c r="D33" s="189"/>
      <c r="E33" s="190">
        <v>89.4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252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1" t="s">
        <v>208</v>
      </c>
      <c r="B34" s="162" t="s">
        <v>101</v>
      </c>
      <c r="C34" s="183" t="s">
        <v>102</v>
      </c>
      <c r="D34" s="163"/>
      <c r="E34" s="164"/>
      <c r="F34" s="165"/>
      <c r="G34" s="165">
        <f>SUMIF(AG35:AG36,"&lt;&gt;NOR",G35:G36)</f>
        <v>0</v>
      </c>
      <c r="H34" s="165"/>
      <c r="I34" s="165">
        <f>SUM(I35:I36)</f>
        <v>0</v>
      </c>
      <c r="J34" s="165"/>
      <c r="K34" s="165">
        <f>SUM(K35:K36)</f>
        <v>0</v>
      </c>
      <c r="L34" s="165"/>
      <c r="M34" s="165">
        <f>SUM(M35:M36)</f>
        <v>0</v>
      </c>
      <c r="N34" s="165"/>
      <c r="O34" s="165">
        <f>SUM(O35:O36)</f>
        <v>39.43</v>
      </c>
      <c r="P34" s="165"/>
      <c r="Q34" s="165">
        <f>SUM(Q35:Q36)</f>
        <v>0</v>
      </c>
      <c r="R34" s="165"/>
      <c r="S34" s="165"/>
      <c r="T34" s="166"/>
      <c r="U34" s="160"/>
      <c r="V34" s="160">
        <f>SUM(V35:V36)</f>
        <v>2.59</v>
      </c>
      <c r="W34" s="160"/>
      <c r="AG34" t="s">
        <v>209</v>
      </c>
    </row>
    <row r="35" spans="1:60" outlineLevel="1" x14ac:dyDescent="0.2">
      <c r="A35" s="167">
        <v>9</v>
      </c>
      <c r="B35" s="168" t="s">
        <v>1350</v>
      </c>
      <c r="C35" s="185" t="s">
        <v>1351</v>
      </c>
      <c r="D35" s="169" t="s">
        <v>265</v>
      </c>
      <c r="E35" s="170">
        <v>89.4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0.441</v>
      </c>
      <c r="O35" s="172">
        <f>ROUND(E35*N35,2)</f>
        <v>39.43</v>
      </c>
      <c r="P35" s="172">
        <v>0</v>
      </c>
      <c r="Q35" s="172">
        <f>ROUND(E35*P35,2)</f>
        <v>0</v>
      </c>
      <c r="R35" s="172" t="s">
        <v>1329</v>
      </c>
      <c r="S35" s="172" t="s">
        <v>213</v>
      </c>
      <c r="T35" s="173" t="s">
        <v>213</v>
      </c>
      <c r="U35" s="159">
        <v>2.9000000000000001E-2</v>
      </c>
      <c r="V35" s="159">
        <f>ROUND(E35*U35,2)</f>
        <v>2.59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248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5" t="s">
        <v>1349</v>
      </c>
      <c r="D36" s="189"/>
      <c r="E36" s="190">
        <v>89.4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252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1" t="s">
        <v>208</v>
      </c>
      <c r="B37" s="162" t="s">
        <v>125</v>
      </c>
      <c r="C37" s="183" t="s">
        <v>126</v>
      </c>
      <c r="D37" s="163"/>
      <c r="E37" s="164"/>
      <c r="F37" s="165"/>
      <c r="G37" s="165">
        <f>SUMIF(AG38:AG39,"&lt;&gt;NOR",G38:G39)</f>
        <v>0</v>
      </c>
      <c r="H37" s="165"/>
      <c r="I37" s="165">
        <f>SUM(I38:I39)</f>
        <v>0</v>
      </c>
      <c r="J37" s="165"/>
      <c r="K37" s="165">
        <f>SUM(K38:K39)</f>
        <v>0</v>
      </c>
      <c r="L37" s="165"/>
      <c r="M37" s="165">
        <f>SUM(M38:M39)</f>
        <v>0</v>
      </c>
      <c r="N37" s="165"/>
      <c r="O37" s="165">
        <f>SUM(O38:O39)</f>
        <v>0</v>
      </c>
      <c r="P37" s="165"/>
      <c r="Q37" s="165">
        <f>SUM(Q38:Q39)</f>
        <v>0</v>
      </c>
      <c r="R37" s="165"/>
      <c r="S37" s="165"/>
      <c r="T37" s="166"/>
      <c r="U37" s="160"/>
      <c r="V37" s="160">
        <f>SUM(V38:V39)</f>
        <v>0.63</v>
      </c>
      <c r="W37" s="160"/>
      <c r="AG37" t="s">
        <v>209</v>
      </c>
    </row>
    <row r="38" spans="1:60" outlineLevel="1" x14ac:dyDescent="0.2">
      <c r="A38" s="167">
        <v>10</v>
      </c>
      <c r="B38" s="168" t="s">
        <v>1352</v>
      </c>
      <c r="C38" s="185" t="s">
        <v>1353</v>
      </c>
      <c r="D38" s="169" t="s">
        <v>316</v>
      </c>
      <c r="E38" s="170">
        <v>39.425400000000003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1329</v>
      </c>
      <c r="S38" s="172" t="s">
        <v>213</v>
      </c>
      <c r="T38" s="173" t="s">
        <v>213</v>
      </c>
      <c r="U38" s="159">
        <v>1.6E-2</v>
      </c>
      <c r="V38" s="159">
        <f>ROUND(E38*U38,2)</f>
        <v>0.63</v>
      </c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748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57" t="s">
        <v>1354</v>
      </c>
      <c r="D39" s="258"/>
      <c r="E39" s="258"/>
      <c r="F39" s="258"/>
      <c r="G39" s="258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250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61" t="s">
        <v>208</v>
      </c>
      <c r="B40" s="162" t="s">
        <v>177</v>
      </c>
      <c r="C40" s="183" t="s">
        <v>178</v>
      </c>
      <c r="D40" s="163"/>
      <c r="E40" s="164"/>
      <c r="F40" s="165"/>
      <c r="G40" s="165">
        <f>SUMIF(AG41:AG44,"&lt;&gt;NOR",G41:G44)</f>
        <v>0</v>
      </c>
      <c r="H40" s="165"/>
      <c r="I40" s="165">
        <f>SUM(I41:I44)</f>
        <v>0</v>
      </c>
      <c r="J40" s="165"/>
      <c r="K40" s="165">
        <f>SUM(K41:K44)</f>
        <v>0</v>
      </c>
      <c r="L40" s="165"/>
      <c r="M40" s="165">
        <f>SUM(M41:M44)</f>
        <v>0</v>
      </c>
      <c r="N40" s="165"/>
      <c r="O40" s="165">
        <f>SUM(O41:O44)</f>
        <v>0</v>
      </c>
      <c r="P40" s="165"/>
      <c r="Q40" s="165">
        <f>SUM(Q41:Q44)</f>
        <v>0</v>
      </c>
      <c r="R40" s="165"/>
      <c r="S40" s="165"/>
      <c r="T40" s="166"/>
      <c r="U40" s="160"/>
      <c r="V40" s="160">
        <f>SUM(V41:V44)</f>
        <v>10.06</v>
      </c>
      <c r="W40" s="160"/>
      <c r="AG40" t="s">
        <v>209</v>
      </c>
    </row>
    <row r="41" spans="1:60" outlineLevel="1" x14ac:dyDescent="0.2">
      <c r="A41" s="174">
        <v>11</v>
      </c>
      <c r="B41" s="175" t="s">
        <v>1355</v>
      </c>
      <c r="C41" s="184" t="s">
        <v>1356</v>
      </c>
      <c r="D41" s="176" t="s">
        <v>316</v>
      </c>
      <c r="E41" s="177">
        <v>13.31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 t="s">
        <v>1329</v>
      </c>
      <c r="S41" s="179" t="s">
        <v>213</v>
      </c>
      <c r="T41" s="180" t="s">
        <v>213</v>
      </c>
      <c r="U41" s="159">
        <v>0.746</v>
      </c>
      <c r="V41" s="159">
        <f>ROUND(E41*U41,2)</f>
        <v>9.93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1316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74">
        <v>12</v>
      </c>
      <c r="B42" s="175" t="s">
        <v>1357</v>
      </c>
      <c r="C42" s="184" t="s">
        <v>1358</v>
      </c>
      <c r="D42" s="176" t="s">
        <v>316</v>
      </c>
      <c r="E42" s="177">
        <v>13.31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 t="s">
        <v>1329</v>
      </c>
      <c r="S42" s="179" t="s">
        <v>213</v>
      </c>
      <c r="T42" s="180" t="s">
        <v>213</v>
      </c>
      <c r="U42" s="159">
        <v>0.01</v>
      </c>
      <c r="V42" s="159">
        <f>ROUND(E42*U42,2)</f>
        <v>0.13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1316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13</v>
      </c>
      <c r="B43" s="175" t="s">
        <v>1320</v>
      </c>
      <c r="C43" s="184" t="s">
        <v>1321</v>
      </c>
      <c r="D43" s="176" t="s">
        <v>316</v>
      </c>
      <c r="E43" s="177">
        <v>119.79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 t="s">
        <v>674</v>
      </c>
      <c r="S43" s="179" t="s">
        <v>213</v>
      </c>
      <c r="T43" s="180" t="s">
        <v>213</v>
      </c>
      <c r="U43" s="159">
        <v>0</v>
      </c>
      <c r="V43" s="159">
        <f>ROUND(E43*U43,2)</f>
        <v>0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1316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7">
        <v>14</v>
      </c>
      <c r="B44" s="168" t="s">
        <v>1310</v>
      </c>
      <c r="C44" s="185" t="s">
        <v>1311</v>
      </c>
      <c r="D44" s="169" t="s">
        <v>316</v>
      </c>
      <c r="E44" s="170">
        <v>13.31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674</v>
      </c>
      <c r="S44" s="172" t="s">
        <v>213</v>
      </c>
      <c r="T44" s="173" t="s">
        <v>213</v>
      </c>
      <c r="U44" s="159">
        <v>0</v>
      </c>
      <c r="V44" s="159">
        <f>ROUND(E44*U44,2)</f>
        <v>0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1316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5"/>
      <c r="B45" s="6"/>
      <c r="C45" s="186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E45">
        <v>15</v>
      </c>
      <c r="AF45">
        <v>21</v>
      </c>
    </row>
    <row r="46" spans="1:60" x14ac:dyDescent="0.2">
      <c r="A46" s="153"/>
      <c r="B46" s="154" t="s">
        <v>29</v>
      </c>
      <c r="C46" s="187"/>
      <c r="D46" s="155"/>
      <c r="E46" s="156"/>
      <c r="F46" s="156"/>
      <c r="G46" s="182">
        <f>G8+G11+G21+G30+G34+G37+G40</f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E46">
        <f>SUMIF(L7:L44,AE45,G7:G44)</f>
        <v>0</v>
      </c>
      <c r="AF46">
        <f>SUMIF(L7:L44,AF45,G7:G44)</f>
        <v>0</v>
      </c>
      <c r="AG46" t="s">
        <v>240</v>
      </c>
    </row>
    <row r="47" spans="1:60" x14ac:dyDescent="0.2">
      <c r="C47" s="188"/>
      <c r="D47" s="141"/>
      <c r="AG47" t="s">
        <v>242</v>
      </c>
    </row>
    <row r="48" spans="1:60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2zlZPr2PZJ4m+RCwLG3OXOi2P2eJCG6X6TeLDqml/nJxYNTNekbxm4ii2bcaABvANPIbrdUF/lS4vDVzEON97A==" saltValue="Lh8+ktd2ZIJMJP/XR7tLaw==" spinCount="100000" sheet="1"/>
  <mergeCells count="10">
    <mergeCell ref="C19:G19"/>
    <mergeCell ref="C23:G23"/>
    <mergeCell ref="C32:G32"/>
    <mergeCell ref="C39:G39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243</v>
      </c>
      <c r="B1" s="248"/>
      <c r="C1" s="248"/>
      <c r="D1" s="248"/>
      <c r="E1" s="248"/>
      <c r="F1" s="248"/>
      <c r="G1" s="248"/>
      <c r="AG1" t="s">
        <v>183</v>
      </c>
    </row>
    <row r="2" spans="1:60" ht="24.95" customHeight="1" x14ac:dyDescent="0.2">
      <c r="A2" s="142" t="s">
        <v>7</v>
      </c>
      <c r="B2" s="72" t="s">
        <v>43</v>
      </c>
      <c r="C2" s="249" t="s">
        <v>44</v>
      </c>
      <c r="D2" s="250"/>
      <c r="E2" s="250"/>
      <c r="F2" s="250"/>
      <c r="G2" s="251"/>
      <c r="AG2" t="s">
        <v>184</v>
      </c>
    </row>
    <row r="3" spans="1:60" ht="24.95" customHeight="1" x14ac:dyDescent="0.2">
      <c r="A3" s="142" t="s">
        <v>8</v>
      </c>
      <c r="B3" s="72" t="s">
        <v>65</v>
      </c>
      <c r="C3" s="249" t="s">
        <v>66</v>
      </c>
      <c r="D3" s="250"/>
      <c r="E3" s="250"/>
      <c r="F3" s="250"/>
      <c r="G3" s="251"/>
      <c r="AC3" s="89" t="s">
        <v>184</v>
      </c>
      <c r="AG3" t="s">
        <v>186</v>
      </c>
    </row>
    <row r="4" spans="1:60" ht="24.95" customHeight="1" x14ac:dyDescent="0.2">
      <c r="A4" s="143" t="s">
        <v>9</v>
      </c>
      <c r="B4" s="144" t="s">
        <v>65</v>
      </c>
      <c r="C4" s="252" t="s">
        <v>66</v>
      </c>
      <c r="D4" s="253"/>
      <c r="E4" s="253"/>
      <c r="F4" s="253"/>
      <c r="G4" s="254"/>
      <c r="AG4" t="s">
        <v>187</v>
      </c>
    </row>
    <row r="5" spans="1:60" x14ac:dyDescent="0.2">
      <c r="D5" s="141"/>
    </row>
    <row r="6" spans="1:60" ht="38.25" x14ac:dyDescent="0.2">
      <c r="A6" s="146" t="s">
        <v>188</v>
      </c>
      <c r="B6" s="148" t="s">
        <v>189</v>
      </c>
      <c r="C6" s="148" t="s">
        <v>190</v>
      </c>
      <c r="D6" s="147" t="s">
        <v>191</v>
      </c>
      <c r="E6" s="146" t="s">
        <v>192</v>
      </c>
      <c r="F6" s="145" t="s">
        <v>193</v>
      </c>
      <c r="G6" s="146" t="s">
        <v>29</v>
      </c>
      <c r="H6" s="149" t="s">
        <v>30</v>
      </c>
      <c r="I6" s="149" t="s">
        <v>194</v>
      </c>
      <c r="J6" s="149" t="s">
        <v>31</v>
      </c>
      <c r="K6" s="149" t="s">
        <v>195</v>
      </c>
      <c r="L6" s="149" t="s">
        <v>196</v>
      </c>
      <c r="M6" s="149" t="s">
        <v>197</v>
      </c>
      <c r="N6" s="149" t="s">
        <v>198</v>
      </c>
      <c r="O6" s="149" t="s">
        <v>199</v>
      </c>
      <c r="P6" s="149" t="s">
        <v>200</v>
      </c>
      <c r="Q6" s="149" t="s">
        <v>201</v>
      </c>
      <c r="R6" s="149" t="s">
        <v>202</v>
      </c>
      <c r="S6" s="149" t="s">
        <v>203</v>
      </c>
      <c r="T6" s="149" t="s">
        <v>204</v>
      </c>
      <c r="U6" s="149" t="s">
        <v>205</v>
      </c>
      <c r="V6" s="149" t="s">
        <v>206</v>
      </c>
      <c r="W6" s="149" t="s">
        <v>207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208</v>
      </c>
      <c r="B8" s="162" t="s">
        <v>103</v>
      </c>
      <c r="C8" s="183" t="s">
        <v>104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17.38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3.59</v>
      </c>
      <c r="W8" s="160"/>
      <c r="AG8" t="s">
        <v>209</v>
      </c>
    </row>
    <row r="9" spans="1:60" outlineLevel="1" x14ac:dyDescent="0.2">
      <c r="A9" s="167">
        <v>1</v>
      </c>
      <c r="B9" s="168" t="s">
        <v>1359</v>
      </c>
      <c r="C9" s="185" t="s">
        <v>1360</v>
      </c>
      <c r="D9" s="169" t="s">
        <v>316</v>
      </c>
      <c r="E9" s="170">
        <v>10.428000000000001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1</v>
      </c>
      <c r="O9" s="172">
        <f>ROUND(E9*N9,2)</f>
        <v>10.43</v>
      </c>
      <c r="P9" s="172">
        <v>0</v>
      </c>
      <c r="Q9" s="172">
        <f>ROUND(E9*P9,2)</f>
        <v>0</v>
      </c>
      <c r="R9" s="172" t="s">
        <v>1329</v>
      </c>
      <c r="S9" s="172" t="s">
        <v>213</v>
      </c>
      <c r="T9" s="173" t="s">
        <v>213</v>
      </c>
      <c r="U9" s="159">
        <v>0.189</v>
      </c>
      <c r="V9" s="159">
        <f>ROUND(E9*U9,2)</f>
        <v>1.97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7" t="s">
        <v>1361</v>
      </c>
      <c r="D10" s="258"/>
      <c r="E10" s="258"/>
      <c r="F10" s="258"/>
      <c r="G10" s="2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5" t="s">
        <v>1362</v>
      </c>
      <c r="D11" s="189"/>
      <c r="E11" s="190">
        <v>10.428000000000001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67">
        <v>2</v>
      </c>
      <c r="B12" s="168" t="s">
        <v>1363</v>
      </c>
      <c r="C12" s="185" t="s">
        <v>1364</v>
      </c>
      <c r="D12" s="169" t="s">
        <v>316</v>
      </c>
      <c r="E12" s="170">
        <v>6.952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1</v>
      </c>
      <c r="O12" s="172">
        <f>ROUND(E12*N12,2)</f>
        <v>6.95</v>
      </c>
      <c r="P12" s="172">
        <v>0</v>
      </c>
      <c r="Q12" s="172">
        <f>ROUND(E12*P12,2)</f>
        <v>0</v>
      </c>
      <c r="R12" s="172" t="s">
        <v>1329</v>
      </c>
      <c r="S12" s="172" t="s">
        <v>213</v>
      </c>
      <c r="T12" s="173" t="s">
        <v>213</v>
      </c>
      <c r="U12" s="159">
        <v>0.23300000000000001</v>
      </c>
      <c r="V12" s="159">
        <f>ROUND(E12*U12,2)</f>
        <v>1.62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248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57" t="s">
        <v>1361</v>
      </c>
      <c r="D13" s="258"/>
      <c r="E13" s="258"/>
      <c r="F13" s="258"/>
      <c r="G13" s="2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250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5" t="s">
        <v>1365</v>
      </c>
      <c r="D14" s="189"/>
      <c r="E14" s="190">
        <v>6.952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252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1" t="s">
        <v>208</v>
      </c>
      <c r="B15" s="162" t="s">
        <v>113</v>
      </c>
      <c r="C15" s="183" t="s">
        <v>114</v>
      </c>
      <c r="D15" s="163"/>
      <c r="E15" s="164"/>
      <c r="F15" s="165"/>
      <c r="G15" s="165">
        <f>SUMIF(AG16:AG18,"&lt;&gt;NOR",G16:G18)</f>
        <v>0</v>
      </c>
      <c r="H15" s="165"/>
      <c r="I15" s="165">
        <f>SUM(I16:I18)</f>
        <v>0</v>
      </c>
      <c r="J15" s="165"/>
      <c r="K15" s="165">
        <f>SUM(K16:K18)</f>
        <v>0</v>
      </c>
      <c r="L15" s="165"/>
      <c r="M15" s="165">
        <f>SUM(M16:M18)</f>
        <v>0</v>
      </c>
      <c r="N15" s="165"/>
      <c r="O15" s="165">
        <f>SUM(O16:O18)</f>
        <v>0</v>
      </c>
      <c r="P15" s="165"/>
      <c r="Q15" s="165">
        <f>SUM(Q16:Q18)</f>
        <v>0</v>
      </c>
      <c r="R15" s="165"/>
      <c r="S15" s="165"/>
      <c r="T15" s="166"/>
      <c r="U15" s="160"/>
      <c r="V15" s="160">
        <f>SUM(V16:V18)</f>
        <v>1.88</v>
      </c>
      <c r="W15" s="160"/>
      <c r="AG15" t="s">
        <v>209</v>
      </c>
    </row>
    <row r="16" spans="1:60" outlineLevel="1" x14ac:dyDescent="0.2">
      <c r="A16" s="167">
        <v>3</v>
      </c>
      <c r="B16" s="168" t="s">
        <v>1366</v>
      </c>
      <c r="C16" s="185" t="s">
        <v>1367</v>
      </c>
      <c r="D16" s="169" t="s">
        <v>437</v>
      </c>
      <c r="E16" s="170">
        <v>20.25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1329</v>
      </c>
      <c r="S16" s="172" t="s">
        <v>213</v>
      </c>
      <c r="T16" s="173" t="s">
        <v>213</v>
      </c>
      <c r="U16" s="159">
        <v>9.2999999999999999E-2</v>
      </c>
      <c r="V16" s="159">
        <f>ROUND(E16*U16,2)</f>
        <v>1.88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248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57" t="s">
        <v>1368</v>
      </c>
      <c r="D17" s="258"/>
      <c r="E17" s="258"/>
      <c r="F17" s="258"/>
      <c r="G17" s="258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5" t="s">
        <v>1369</v>
      </c>
      <c r="D18" s="189"/>
      <c r="E18" s="190">
        <v>20.25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252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1" t="s">
        <v>208</v>
      </c>
      <c r="B19" s="162" t="s">
        <v>115</v>
      </c>
      <c r="C19" s="183" t="s">
        <v>116</v>
      </c>
      <c r="D19" s="163"/>
      <c r="E19" s="164"/>
      <c r="F19" s="165"/>
      <c r="G19" s="165">
        <f>SUMIF(AG20:AG24,"&lt;&gt;NOR",G20:G24)</f>
        <v>0</v>
      </c>
      <c r="H19" s="165"/>
      <c r="I19" s="165">
        <f>SUM(I20:I24)</f>
        <v>0</v>
      </c>
      <c r="J19" s="165"/>
      <c r="K19" s="165">
        <f>SUM(K20:K24)</f>
        <v>0</v>
      </c>
      <c r="L19" s="165"/>
      <c r="M19" s="165">
        <f>SUM(M20:M24)</f>
        <v>0</v>
      </c>
      <c r="N19" s="165"/>
      <c r="O19" s="165">
        <f>SUM(O20:O24)</f>
        <v>0</v>
      </c>
      <c r="P19" s="165"/>
      <c r="Q19" s="165">
        <f>SUM(Q20:Q24)</f>
        <v>0</v>
      </c>
      <c r="R19" s="165"/>
      <c r="S19" s="165"/>
      <c r="T19" s="166"/>
      <c r="U19" s="160"/>
      <c r="V19" s="160">
        <f>SUM(V20:V24)</f>
        <v>2.1399999999999997</v>
      </c>
      <c r="W19" s="160"/>
      <c r="AG19" t="s">
        <v>209</v>
      </c>
    </row>
    <row r="20" spans="1:60" outlineLevel="1" x14ac:dyDescent="0.2">
      <c r="A20" s="167">
        <v>4</v>
      </c>
      <c r="B20" s="168" t="s">
        <v>1370</v>
      </c>
      <c r="C20" s="185" t="s">
        <v>1371</v>
      </c>
      <c r="D20" s="169" t="s">
        <v>265</v>
      </c>
      <c r="E20" s="170">
        <v>118.5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1.0000000000000001E-5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1329</v>
      </c>
      <c r="S20" s="172" t="s">
        <v>213</v>
      </c>
      <c r="T20" s="173" t="s">
        <v>213</v>
      </c>
      <c r="U20" s="159">
        <v>1.6E-2</v>
      </c>
      <c r="V20" s="159">
        <f>ROUND(E20*U20,2)</f>
        <v>1.9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248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257" t="s">
        <v>1372</v>
      </c>
      <c r="D21" s="258"/>
      <c r="E21" s="258"/>
      <c r="F21" s="258"/>
      <c r="G21" s="258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250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5" t="s">
        <v>1373</v>
      </c>
      <c r="D22" s="189"/>
      <c r="E22" s="190">
        <v>118.5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252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67">
        <v>5</v>
      </c>
      <c r="B23" s="168" t="s">
        <v>1374</v>
      </c>
      <c r="C23" s="185" t="s">
        <v>1375</v>
      </c>
      <c r="D23" s="169" t="s">
        <v>265</v>
      </c>
      <c r="E23" s="170">
        <v>118.5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1329</v>
      </c>
      <c r="S23" s="172" t="s">
        <v>213</v>
      </c>
      <c r="T23" s="173" t="s">
        <v>213</v>
      </c>
      <c r="U23" s="159">
        <v>2E-3</v>
      </c>
      <c r="V23" s="159">
        <f>ROUND(E23*U23,2)</f>
        <v>0.24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248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5" t="s">
        <v>1373</v>
      </c>
      <c r="D24" s="189"/>
      <c r="E24" s="190">
        <v>118.5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252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1" t="s">
        <v>208</v>
      </c>
      <c r="B25" s="162" t="s">
        <v>125</v>
      </c>
      <c r="C25" s="183" t="s">
        <v>126</v>
      </c>
      <c r="D25" s="163"/>
      <c r="E25" s="164"/>
      <c r="F25" s="165"/>
      <c r="G25" s="165">
        <f>SUMIF(AG26:AG27,"&lt;&gt;NOR",G26:G27)</f>
        <v>0</v>
      </c>
      <c r="H25" s="165"/>
      <c r="I25" s="165">
        <f>SUM(I26:I27)</f>
        <v>0</v>
      </c>
      <c r="J25" s="165"/>
      <c r="K25" s="165">
        <f>SUM(K26:K27)</f>
        <v>0</v>
      </c>
      <c r="L25" s="165"/>
      <c r="M25" s="165">
        <f>SUM(M26:M27)</f>
        <v>0</v>
      </c>
      <c r="N25" s="165"/>
      <c r="O25" s="165">
        <f>SUM(O26:O27)</f>
        <v>0</v>
      </c>
      <c r="P25" s="165"/>
      <c r="Q25" s="165">
        <f>SUM(Q26:Q27)</f>
        <v>0</v>
      </c>
      <c r="R25" s="165"/>
      <c r="S25" s="165"/>
      <c r="T25" s="166"/>
      <c r="U25" s="160"/>
      <c r="V25" s="160">
        <f>SUM(V26:V27)</f>
        <v>0</v>
      </c>
      <c r="W25" s="160"/>
      <c r="AG25" t="s">
        <v>209</v>
      </c>
    </row>
    <row r="26" spans="1:60" outlineLevel="1" x14ac:dyDescent="0.2">
      <c r="A26" s="167">
        <v>6</v>
      </c>
      <c r="B26" s="168" t="s">
        <v>1376</v>
      </c>
      <c r="C26" s="185" t="s">
        <v>1377</v>
      </c>
      <c r="D26" s="169" t="s">
        <v>316</v>
      </c>
      <c r="E26" s="170">
        <v>17.381180000000001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1329</v>
      </c>
      <c r="S26" s="172" t="s">
        <v>213</v>
      </c>
      <c r="T26" s="173" t="s">
        <v>213</v>
      </c>
      <c r="U26" s="159">
        <v>0</v>
      </c>
      <c r="V26" s="159">
        <f>ROUND(E26*U26,2)</f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748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57" t="s">
        <v>1378</v>
      </c>
      <c r="D27" s="258"/>
      <c r="E27" s="258"/>
      <c r="F27" s="258"/>
      <c r="G27" s="258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250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5"/>
      <c r="B28" s="6"/>
      <c r="C28" s="186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AE28">
        <v>15</v>
      </c>
      <c r="AF28">
        <v>21</v>
      </c>
    </row>
    <row r="29" spans="1:60" x14ac:dyDescent="0.2">
      <c r="A29" s="153"/>
      <c r="B29" s="154" t="s">
        <v>29</v>
      </c>
      <c r="C29" s="187"/>
      <c r="D29" s="155"/>
      <c r="E29" s="156"/>
      <c r="F29" s="156"/>
      <c r="G29" s="182">
        <f>G8+G15+G19+G25</f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f>SUMIF(L7:L27,AE28,G7:G27)</f>
        <v>0</v>
      </c>
      <c r="AF29">
        <f>SUMIF(L7:L27,AF28,G7:G27)</f>
        <v>0</v>
      </c>
      <c r="AG29" t="s">
        <v>240</v>
      </c>
    </row>
    <row r="30" spans="1:60" x14ac:dyDescent="0.2">
      <c r="C30" s="188"/>
      <c r="D30" s="141"/>
      <c r="AG30" t="s">
        <v>242</v>
      </c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XjkjOqmXgbdjxfZXtRwGsFmFJREdXne6ivf28ALfRQji81LRc7tROSDx1s0zow5t8JxMOz3Q7r8S5QnDRs3VMA==" saltValue="UdE2+bM/FpDrbjSkpPtN3g==" spinCount="100000" sheet="1"/>
  <mergeCells count="9">
    <mergeCell ref="C17:G17"/>
    <mergeCell ref="C21:G21"/>
    <mergeCell ref="C27:G2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243</v>
      </c>
      <c r="B1" s="248"/>
      <c r="C1" s="248"/>
      <c r="D1" s="248"/>
      <c r="E1" s="248"/>
      <c r="F1" s="248"/>
      <c r="G1" s="248"/>
      <c r="AG1" t="s">
        <v>183</v>
      </c>
    </row>
    <row r="2" spans="1:60" ht="24.95" customHeight="1" x14ac:dyDescent="0.2">
      <c r="A2" s="142" t="s">
        <v>7</v>
      </c>
      <c r="B2" s="72" t="s">
        <v>43</v>
      </c>
      <c r="C2" s="249" t="s">
        <v>44</v>
      </c>
      <c r="D2" s="250"/>
      <c r="E2" s="250"/>
      <c r="F2" s="250"/>
      <c r="G2" s="251"/>
      <c r="AG2" t="s">
        <v>184</v>
      </c>
    </row>
    <row r="3" spans="1:60" ht="24.95" customHeight="1" x14ac:dyDescent="0.2">
      <c r="A3" s="142" t="s">
        <v>8</v>
      </c>
      <c r="B3" s="72" t="s">
        <v>67</v>
      </c>
      <c r="C3" s="249" t="s">
        <v>68</v>
      </c>
      <c r="D3" s="250"/>
      <c r="E3" s="250"/>
      <c r="F3" s="250"/>
      <c r="G3" s="251"/>
      <c r="AC3" s="89" t="s">
        <v>184</v>
      </c>
      <c r="AG3" t="s">
        <v>186</v>
      </c>
    </row>
    <row r="4" spans="1:60" ht="24.95" customHeight="1" x14ac:dyDescent="0.2">
      <c r="A4" s="143" t="s">
        <v>9</v>
      </c>
      <c r="B4" s="144" t="s">
        <v>67</v>
      </c>
      <c r="C4" s="252" t="s">
        <v>68</v>
      </c>
      <c r="D4" s="253"/>
      <c r="E4" s="253"/>
      <c r="F4" s="253"/>
      <c r="G4" s="254"/>
      <c r="AG4" t="s">
        <v>187</v>
      </c>
    </row>
    <row r="5" spans="1:60" x14ac:dyDescent="0.2">
      <c r="D5" s="141"/>
    </row>
    <row r="6" spans="1:60" ht="38.25" x14ac:dyDescent="0.2">
      <c r="A6" s="146" t="s">
        <v>188</v>
      </c>
      <c r="B6" s="148" t="s">
        <v>189</v>
      </c>
      <c r="C6" s="148" t="s">
        <v>190</v>
      </c>
      <c r="D6" s="147" t="s">
        <v>191</v>
      </c>
      <c r="E6" s="146" t="s">
        <v>192</v>
      </c>
      <c r="F6" s="145" t="s">
        <v>193</v>
      </c>
      <c r="G6" s="146" t="s">
        <v>29</v>
      </c>
      <c r="H6" s="149" t="s">
        <v>30</v>
      </c>
      <c r="I6" s="149" t="s">
        <v>194</v>
      </c>
      <c r="J6" s="149" t="s">
        <v>31</v>
      </c>
      <c r="K6" s="149" t="s">
        <v>195</v>
      </c>
      <c r="L6" s="149" t="s">
        <v>196</v>
      </c>
      <c r="M6" s="149" t="s">
        <v>197</v>
      </c>
      <c r="N6" s="149" t="s">
        <v>198</v>
      </c>
      <c r="O6" s="149" t="s">
        <v>199</v>
      </c>
      <c r="P6" s="149" t="s">
        <v>200</v>
      </c>
      <c r="Q6" s="149" t="s">
        <v>201</v>
      </c>
      <c r="R6" s="149" t="s">
        <v>202</v>
      </c>
      <c r="S6" s="149" t="s">
        <v>203</v>
      </c>
      <c r="T6" s="149" t="s">
        <v>204</v>
      </c>
      <c r="U6" s="149" t="s">
        <v>205</v>
      </c>
      <c r="V6" s="149" t="s">
        <v>206</v>
      </c>
      <c r="W6" s="149" t="s">
        <v>207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208</v>
      </c>
      <c r="B8" s="162" t="s">
        <v>121</v>
      </c>
      <c r="C8" s="183" t="s">
        <v>122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5"/>
      <c r="O8" s="165">
        <f>SUM(O9:O17)</f>
        <v>0.02</v>
      </c>
      <c r="P8" s="165"/>
      <c r="Q8" s="165">
        <f>SUM(Q9:Q17)</f>
        <v>32.67</v>
      </c>
      <c r="R8" s="165"/>
      <c r="S8" s="165"/>
      <c r="T8" s="166"/>
      <c r="U8" s="160"/>
      <c r="V8" s="160">
        <f>SUM(V9:V17)</f>
        <v>104.96000000000001</v>
      </c>
      <c r="W8" s="160"/>
      <c r="AG8" t="s">
        <v>209</v>
      </c>
    </row>
    <row r="9" spans="1:60" outlineLevel="1" x14ac:dyDescent="0.2">
      <c r="A9" s="167">
        <v>1</v>
      </c>
      <c r="B9" s="168" t="s">
        <v>1379</v>
      </c>
      <c r="C9" s="185" t="s">
        <v>1380</v>
      </c>
      <c r="D9" s="169" t="s">
        <v>246</v>
      </c>
      <c r="E9" s="170">
        <v>9.4688999999999997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2.33E-3</v>
      </c>
      <c r="O9" s="172">
        <f>ROUND(E9*N9,2)</f>
        <v>0.02</v>
      </c>
      <c r="P9" s="172">
        <v>2.4470000000000001</v>
      </c>
      <c r="Q9" s="172">
        <f>ROUND(E9*P9,2)</f>
        <v>23.17</v>
      </c>
      <c r="R9" s="172"/>
      <c r="S9" s="172" t="s">
        <v>213</v>
      </c>
      <c r="T9" s="173" t="s">
        <v>213</v>
      </c>
      <c r="U9" s="159">
        <v>7.8559999999999999</v>
      </c>
      <c r="V9" s="159">
        <f>ROUND(E9*U9,2)</f>
        <v>74.39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46" t="s">
        <v>1381</v>
      </c>
      <c r="D10" s="247"/>
      <c r="E10" s="247"/>
      <c r="F10" s="247"/>
      <c r="G10" s="247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5" t="s">
        <v>1382</v>
      </c>
      <c r="D11" s="189"/>
      <c r="E11" s="190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5" t="s">
        <v>1383</v>
      </c>
      <c r="D12" s="189"/>
      <c r="E12" s="190">
        <v>1.2825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252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5" t="s">
        <v>1384</v>
      </c>
      <c r="D13" s="189"/>
      <c r="E13" s="190">
        <v>8.1864000000000008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252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7">
        <v>2</v>
      </c>
      <c r="B14" s="168" t="s">
        <v>1385</v>
      </c>
      <c r="C14" s="185" t="s">
        <v>1386</v>
      </c>
      <c r="D14" s="169" t="s">
        <v>246</v>
      </c>
      <c r="E14" s="170">
        <v>4.75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2</v>
      </c>
      <c r="Q14" s="172">
        <f>ROUND(E14*P14,2)</f>
        <v>9.5</v>
      </c>
      <c r="R14" s="172" t="s">
        <v>674</v>
      </c>
      <c r="S14" s="172" t="s">
        <v>213</v>
      </c>
      <c r="T14" s="173" t="s">
        <v>213</v>
      </c>
      <c r="U14" s="159">
        <v>6.4359999999999999</v>
      </c>
      <c r="V14" s="159">
        <f>ROUND(E14*U14,2)</f>
        <v>30.57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248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57" t="s">
        <v>1387</v>
      </c>
      <c r="D15" s="258"/>
      <c r="E15" s="258"/>
      <c r="F15" s="258"/>
      <c r="G15" s="258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250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5" t="s">
        <v>1382</v>
      </c>
      <c r="D16" s="189"/>
      <c r="E16" s="190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252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5" t="s">
        <v>1388</v>
      </c>
      <c r="D17" s="189"/>
      <c r="E17" s="190">
        <v>4.75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252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1" t="s">
        <v>208</v>
      </c>
      <c r="B18" s="162" t="s">
        <v>125</v>
      </c>
      <c r="C18" s="183" t="s">
        <v>126</v>
      </c>
      <c r="D18" s="163"/>
      <c r="E18" s="164"/>
      <c r="F18" s="165"/>
      <c r="G18" s="165">
        <f>SUMIF(AG19:AG20,"&lt;&gt;NOR",G19:G20)</f>
        <v>0</v>
      </c>
      <c r="H18" s="165"/>
      <c r="I18" s="165">
        <f>SUM(I19:I20)</f>
        <v>0</v>
      </c>
      <c r="J18" s="165"/>
      <c r="K18" s="165">
        <f>SUM(K19:K20)</f>
        <v>0</v>
      </c>
      <c r="L18" s="165"/>
      <c r="M18" s="165">
        <f>SUM(M19:M20)</f>
        <v>0</v>
      </c>
      <c r="N18" s="165"/>
      <c r="O18" s="165">
        <f>SUM(O19:O20)</f>
        <v>0</v>
      </c>
      <c r="P18" s="165"/>
      <c r="Q18" s="165">
        <f>SUM(Q19:Q20)</f>
        <v>0</v>
      </c>
      <c r="R18" s="165"/>
      <c r="S18" s="165"/>
      <c r="T18" s="166"/>
      <c r="U18" s="160"/>
      <c r="V18" s="160">
        <f>SUM(V19:V20)</f>
        <v>0.04</v>
      </c>
      <c r="W18" s="160"/>
      <c r="AG18" t="s">
        <v>209</v>
      </c>
    </row>
    <row r="19" spans="1:60" outlineLevel="1" x14ac:dyDescent="0.2">
      <c r="A19" s="167">
        <v>3</v>
      </c>
      <c r="B19" s="168" t="s">
        <v>1389</v>
      </c>
      <c r="C19" s="185" t="s">
        <v>1390</v>
      </c>
      <c r="D19" s="169" t="s">
        <v>316</v>
      </c>
      <c r="E19" s="170">
        <v>3.5650000000000001E-2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 t="s">
        <v>1391</v>
      </c>
      <c r="S19" s="172" t="s">
        <v>213</v>
      </c>
      <c r="T19" s="173" t="s">
        <v>213</v>
      </c>
      <c r="U19" s="159">
        <v>1.1419999999999999</v>
      </c>
      <c r="V19" s="159">
        <f>ROUND(E19*U19,2)</f>
        <v>0.04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748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7"/>
      <c r="B20" s="158"/>
      <c r="C20" s="257" t="s">
        <v>1392</v>
      </c>
      <c r="D20" s="258"/>
      <c r="E20" s="258"/>
      <c r="F20" s="258"/>
      <c r="G20" s="258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81" t="str">
        <f>C20</f>
        <v>na novostavbách a změnách objektů pro oplocení (815 2 JKSo), objekty zvláštní pro chov živočichů (815 3 JKSO), objekty pozemní různé (815 9 JKSO)</v>
      </c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61" t="s">
        <v>208</v>
      </c>
      <c r="B21" s="162" t="s">
        <v>177</v>
      </c>
      <c r="C21" s="183" t="s">
        <v>178</v>
      </c>
      <c r="D21" s="163"/>
      <c r="E21" s="164"/>
      <c r="F21" s="165"/>
      <c r="G21" s="165">
        <f>SUMIF(AG22:AG27,"&lt;&gt;NOR",G22:G27)</f>
        <v>0</v>
      </c>
      <c r="H21" s="165"/>
      <c r="I21" s="165">
        <f>SUM(I22:I27)</f>
        <v>0</v>
      </c>
      <c r="J21" s="165"/>
      <c r="K21" s="165">
        <f>SUM(K22:K27)</f>
        <v>0</v>
      </c>
      <c r="L21" s="165"/>
      <c r="M21" s="165">
        <f>SUM(M22:M27)</f>
        <v>0</v>
      </c>
      <c r="N21" s="165"/>
      <c r="O21" s="165">
        <f>SUM(O22:O27)</f>
        <v>0</v>
      </c>
      <c r="P21" s="165"/>
      <c r="Q21" s="165">
        <f>SUM(Q22:Q27)</f>
        <v>0</v>
      </c>
      <c r="R21" s="165"/>
      <c r="S21" s="165"/>
      <c r="T21" s="166"/>
      <c r="U21" s="160"/>
      <c r="V21" s="160">
        <f>SUM(V22:V27)</f>
        <v>67.37</v>
      </c>
      <c r="W21" s="160"/>
      <c r="AG21" t="s">
        <v>209</v>
      </c>
    </row>
    <row r="22" spans="1:60" outlineLevel="1" x14ac:dyDescent="0.2">
      <c r="A22" s="167">
        <v>4</v>
      </c>
      <c r="B22" s="168" t="s">
        <v>1317</v>
      </c>
      <c r="C22" s="185" t="s">
        <v>1318</v>
      </c>
      <c r="D22" s="169" t="s">
        <v>316</v>
      </c>
      <c r="E22" s="170">
        <v>32.670400000000001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674</v>
      </c>
      <c r="S22" s="172" t="s">
        <v>213</v>
      </c>
      <c r="T22" s="173" t="s">
        <v>213</v>
      </c>
      <c r="U22" s="159">
        <v>0.49</v>
      </c>
      <c r="V22" s="159">
        <f>ROUND(E22*U22,2)</f>
        <v>16.010000000000002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1316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46" t="s">
        <v>1319</v>
      </c>
      <c r="D23" s="247"/>
      <c r="E23" s="247"/>
      <c r="F23" s="247"/>
      <c r="G23" s="247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218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5</v>
      </c>
      <c r="B24" s="175" t="s">
        <v>1320</v>
      </c>
      <c r="C24" s="184" t="s">
        <v>1321</v>
      </c>
      <c r="D24" s="176" t="s">
        <v>316</v>
      </c>
      <c r="E24" s="177">
        <v>294.03357999999997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79" t="s">
        <v>674</v>
      </c>
      <c r="S24" s="179" t="s">
        <v>213</v>
      </c>
      <c r="T24" s="180" t="s">
        <v>213</v>
      </c>
      <c r="U24" s="159">
        <v>0</v>
      </c>
      <c r="V24" s="159">
        <f>ROUND(E24*U24,2)</f>
        <v>0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1316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6</v>
      </c>
      <c r="B25" s="175" t="s">
        <v>1322</v>
      </c>
      <c r="C25" s="184" t="s">
        <v>1323</v>
      </c>
      <c r="D25" s="176" t="s">
        <v>316</v>
      </c>
      <c r="E25" s="177">
        <v>32.670400000000001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79" t="s">
        <v>674</v>
      </c>
      <c r="S25" s="179" t="s">
        <v>213</v>
      </c>
      <c r="T25" s="180" t="s">
        <v>213</v>
      </c>
      <c r="U25" s="159">
        <v>0.94199999999999995</v>
      </c>
      <c r="V25" s="159">
        <f>ROUND(E25*U25,2)</f>
        <v>30.78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1316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4">
        <v>7</v>
      </c>
      <c r="B26" s="175" t="s">
        <v>1324</v>
      </c>
      <c r="C26" s="184" t="s">
        <v>1325</v>
      </c>
      <c r="D26" s="176" t="s">
        <v>316</v>
      </c>
      <c r="E26" s="177">
        <v>196.02239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79" t="s">
        <v>674</v>
      </c>
      <c r="S26" s="179" t="s">
        <v>213</v>
      </c>
      <c r="T26" s="180" t="s">
        <v>213</v>
      </c>
      <c r="U26" s="159">
        <v>0.105</v>
      </c>
      <c r="V26" s="159">
        <f>ROUND(E26*U26,2)</f>
        <v>20.58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1316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67">
        <v>8</v>
      </c>
      <c r="B27" s="168" t="s">
        <v>1310</v>
      </c>
      <c r="C27" s="185" t="s">
        <v>1311</v>
      </c>
      <c r="D27" s="169" t="s">
        <v>316</v>
      </c>
      <c r="E27" s="170">
        <v>32.670400000000001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 t="s">
        <v>674</v>
      </c>
      <c r="S27" s="172" t="s">
        <v>213</v>
      </c>
      <c r="T27" s="173" t="s">
        <v>213</v>
      </c>
      <c r="U27" s="159">
        <v>0</v>
      </c>
      <c r="V27" s="159">
        <f>ROUND(E27*U27,2)</f>
        <v>0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1316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5"/>
      <c r="B28" s="6"/>
      <c r="C28" s="186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AE28">
        <v>15</v>
      </c>
      <c r="AF28">
        <v>21</v>
      </c>
    </row>
    <row r="29" spans="1:60" x14ac:dyDescent="0.2">
      <c r="A29" s="153"/>
      <c r="B29" s="154" t="s">
        <v>29</v>
      </c>
      <c r="C29" s="187"/>
      <c r="D29" s="155"/>
      <c r="E29" s="156"/>
      <c r="F29" s="156"/>
      <c r="G29" s="182">
        <f>G8+G18+G21</f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f>SUMIF(L7:L27,AE28,G7:G27)</f>
        <v>0</v>
      </c>
      <c r="AF29">
        <f>SUMIF(L7:L27,AF28,G7:G27)</f>
        <v>0</v>
      </c>
      <c r="AG29" t="s">
        <v>240</v>
      </c>
    </row>
    <row r="30" spans="1:60" x14ac:dyDescent="0.2">
      <c r="C30" s="188"/>
      <c r="D30" s="141"/>
      <c r="AG30" t="s">
        <v>242</v>
      </c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BeWY4RK3Oi7TENwQrxLE/XOM+sec8TzHAY0bqwNUSvwkJWJsqQWDhQap6wE+NSnur3yxEHfak6Mg0KLAV4eiuA==" saltValue="RkMAF5gcl+wmG8pOo8+RsA==" spinCount="100000" sheet="1"/>
  <mergeCells count="8">
    <mergeCell ref="C20:G20"/>
    <mergeCell ref="C23:G23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243</v>
      </c>
      <c r="B1" s="248"/>
      <c r="C1" s="248"/>
      <c r="D1" s="248"/>
      <c r="E1" s="248"/>
      <c r="F1" s="248"/>
      <c r="G1" s="248"/>
      <c r="AG1" t="s">
        <v>183</v>
      </c>
    </row>
    <row r="2" spans="1:60" ht="24.95" customHeight="1" x14ac:dyDescent="0.2">
      <c r="A2" s="142" t="s">
        <v>7</v>
      </c>
      <c r="B2" s="72" t="s">
        <v>43</v>
      </c>
      <c r="C2" s="249" t="s">
        <v>44</v>
      </c>
      <c r="D2" s="250"/>
      <c r="E2" s="250"/>
      <c r="F2" s="250"/>
      <c r="G2" s="251"/>
      <c r="AG2" t="s">
        <v>184</v>
      </c>
    </row>
    <row r="3" spans="1:60" ht="24.95" customHeight="1" x14ac:dyDescent="0.2">
      <c r="A3" s="142" t="s">
        <v>8</v>
      </c>
      <c r="B3" s="72" t="s">
        <v>69</v>
      </c>
      <c r="C3" s="249" t="s">
        <v>70</v>
      </c>
      <c r="D3" s="250"/>
      <c r="E3" s="250"/>
      <c r="F3" s="250"/>
      <c r="G3" s="251"/>
      <c r="AC3" s="89" t="s">
        <v>184</v>
      </c>
      <c r="AG3" t="s">
        <v>186</v>
      </c>
    </row>
    <row r="4" spans="1:60" ht="24.95" customHeight="1" x14ac:dyDescent="0.2">
      <c r="A4" s="143" t="s">
        <v>9</v>
      </c>
      <c r="B4" s="144" t="s">
        <v>69</v>
      </c>
      <c r="C4" s="252" t="s">
        <v>70</v>
      </c>
      <c r="D4" s="253"/>
      <c r="E4" s="253"/>
      <c r="F4" s="253"/>
      <c r="G4" s="254"/>
      <c r="AG4" t="s">
        <v>187</v>
      </c>
    </row>
    <row r="5" spans="1:60" x14ac:dyDescent="0.2">
      <c r="D5" s="141"/>
    </row>
    <row r="6" spans="1:60" ht="38.25" x14ac:dyDescent="0.2">
      <c r="A6" s="146" t="s">
        <v>188</v>
      </c>
      <c r="B6" s="148" t="s">
        <v>189</v>
      </c>
      <c r="C6" s="148" t="s">
        <v>190</v>
      </c>
      <c r="D6" s="147" t="s">
        <v>191</v>
      </c>
      <c r="E6" s="146" t="s">
        <v>192</v>
      </c>
      <c r="F6" s="145" t="s">
        <v>193</v>
      </c>
      <c r="G6" s="146" t="s">
        <v>29</v>
      </c>
      <c r="H6" s="149" t="s">
        <v>30</v>
      </c>
      <c r="I6" s="149" t="s">
        <v>194</v>
      </c>
      <c r="J6" s="149" t="s">
        <v>31</v>
      </c>
      <c r="K6" s="149" t="s">
        <v>195</v>
      </c>
      <c r="L6" s="149" t="s">
        <v>196</v>
      </c>
      <c r="M6" s="149" t="s">
        <v>197</v>
      </c>
      <c r="N6" s="149" t="s">
        <v>198</v>
      </c>
      <c r="O6" s="149" t="s">
        <v>199</v>
      </c>
      <c r="P6" s="149" t="s">
        <v>200</v>
      </c>
      <c r="Q6" s="149" t="s">
        <v>201</v>
      </c>
      <c r="R6" s="149" t="s">
        <v>202</v>
      </c>
      <c r="S6" s="149" t="s">
        <v>203</v>
      </c>
      <c r="T6" s="149" t="s">
        <v>204</v>
      </c>
      <c r="U6" s="149" t="s">
        <v>205</v>
      </c>
      <c r="V6" s="149" t="s">
        <v>206</v>
      </c>
      <c r="W6" s="149" t="s">
        <v>207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208</v>
      </c>
      <c r="B8" s="162" t="s">
        <v>79</v>
      </c>
      <c r="C8" s="183" t="s">
        <v>80</v>
      </c>
      <c r="D8" s="163"/>
      <c r="E8" s="164"/>
      <c r="F8" s="165"/>
      <c r="G8" s="165">
        <f>SUMIF(AG9:AG16,"&lt;&gt;NOR",G9:G16)</f>
        <v>0</v>
      </c>
      <c r="H8" s="165"/>
      <c r="I8" s="165">
        <f>SUM(I9:I16)</f>
        <v>0</v>
      </c>
      <c r="J8" s="165"/>
      <c r="K8" s="165">
        <f>SUM(K9:K16)</f>
        <v>0</v>
      </c>
      <c r="L8" s="165"/>
      <c r="M8" s="165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5"/>
      <c r="S8" s="165"/>
      <c r="T8" s="166"/>
      <c r="U8" s="160"/>
      <c r="V8" s="160">
        <f>SUM(V9:V16)</f>
        <v>19.12</v>
      </c>
      <c r="W8" s="160"/>
      <c r="AG8" t="s">
        <v>209</v>
      </c>
    </row>
    <row r="9" spans="1:60" outlineLevel="1" x14ac:dyDescent="0.2">
      <c r="A9" s="167">
        <v>1</v>
      </c>
      <c r="B9" s="168" t="s">
        <v>1393</v>
      </c>
      <c r="C9" s="185" t="s">
        <v>1394</v>
      </c>
      <c r="D9" s="169" t="s">
        <v>246</v>
      </c>
      <c r="E9" s="170">
        <v>46.186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247</v>
      </c>
      <c r="S9" s="172" t="s">
        <v>213</v>
      </c>
      <c r="T9" s="173" t="s">
        <v>213</v>
      </c>
      <c r="U9" s="159">
        <v>0.22</v>
      </c>
      <c r="V9" s="159">
        <f>ROUND(E9*U9,2)</f>
        <v>10.16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257" t="s">
        <v>258</v>
      </c>
      <c r="D10" s="258"/>
      <c r="E10" s="258"/>
      <c r="F10" s="258"/>
      <c r="G10" s="2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5" t="s">
        <v>1395</v>
      </c>
      <c r="D11" s="189"/>
      <c r="E11" s="190">
        <v>38.5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5" t="s">
        <v>1396</v>
      </c>
      <c r="D12" s="189"/>
      <c r="E12" s="190">
        <v>7.6859999999999999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252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7">
        <v>2</v>
      </c>
      <c r="B13" s="168" t="s">
        <v>260</v>
      </c>
      <c r="C13" s="185" t="s">
        <v>261</v>
      </c>
      <c r="D13" s="169" t="s">
        <v>246</v>
      </c>
      <c r="E13" s="170">
        <v>13.8558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247</v>
      </c>
      <c r="S13" s="172" t="s">
        <v>213</v>
      </c>
      <c r="T13" s="173" t="s">
        <v>213</v>
      </c>
      <c r="U13" s="159">
        <v>0.64680000000000004</v>
      </c>
      <c r="V13" s="159">
        <f>ROUND(E13*U13,2)</f>
        <v>8.9600000000000009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57"/>
      <c r="B14" s="158"/>
      <c r="C14" s="257" t="s">
        <v>258</v>
      </c>
      <c r="D14" s="258"/>
      <c r="E14" s="258"/>
      <c r="F14" s="258"/>
      <c r="G14" s="258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250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81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5" t="s">
        <v>1397</v>
      </c>
      <c r="D15" s="189"/>
      <c r="E15" s="190">
        <v>11.55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252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5" t="s">
        <v>1398</v>
      </c>
      <c r="D16" s="189"/>
      <c r="E16" s="190">
        <v>2.3058000000000001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252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x14ac:dyDescent="0.2">
      <c r="A17" s="161" t="s">
        <v>208</v>
      </c>
      <c r="B17" s="162" t="s">
        <v>81</v>
      </c>
      <c r="C17" s="183" t="s">
        <v>82</v>
      </c>
      <c r="D17" s="163"/>
      <c r="E17" s="164"/>
      <c r="F17" s="165"/>
      <c r="G17" s="165">
        <f>SUMIF(AG18:AG28,"&lt;&gt;NOR",G18:G28)</f>
        <v>0</v>
      </c>
      <c r="H17" s="165"/>
      <c r="I17" s="165">
        <f>SUM(I18:I28)</f>
        <v>0</v>
      </c>
      <c r="J17" s="165"/>
      <c r="K17" s="165">
        <f>SUM(K18:K28)</f>
        <v>0</v>
      </c>
      <c r="L17" s="165"/>
      <c r="M17" s="165">
        <f>SUM(M18:M28)</f>
        <v>0</v>
      </c>
      <c r="N17" s="165"/>
      <c r="O17" s="165">
        <f>SUM(O18:O28)</f>
        <v>0</v>
      </c>
      <c r="P17" s="165"/>
      <c r="Q17" s="165">
        <f>SUM(Q18:Q28)</f>
        <v>0</v>
      </c>
      <c r="R17" s="165"/>
      <c r="S17" s="165"/>
      <c r="T17" s="166"/>
      <c r="U17" s="160"/>
      <c r="V17" s="160">
        <f>SUM(V18:V28)</f>
        <v>16.09</v>
      </c>
      <c r="W17" s="160"/>
      <c r="AG17" t="s">
        <v>209</v>
      </c>
    </row>
    <row r="18" spans="1:60" outlineLevel="1" x14ac:dyDescent="0.2">
      <c r="A18" s="167">
        <v>3</v>
      </c>
      <c r="B18" s="168" t="s">
        <v>1399</v>
      </c>
      <c r="C18" s="185" t="s">
        <v>1400</v>
      </c>
      <c r="D18" s="169" t="s">
        <v>246</v>
      </c>
      <c r="E18" s="170">
        <v>46.186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247</v>
      </c>
      <c r="S18" s="172" t="s">
        <v>213</v>
      </c>
      <c r="T18" s="173" t="s">
        <v>213</v>
      </c>
      <c r="U18" s="159">
        <v>0.34499999999999997</v>
      </c>
      <c r="V18" s="159">
        <f>ROUND(E18*U18,2)</f>
        <v>15.93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248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57" t="s">
        <v>1401</v>
      </c>
      <c r="D19" s="258"/>
      <c r="E19" s="258"/>
      <c r="F19" s="258"/>
      <c r="G19" s="25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5" t="s">
        <v>1395</v>
      </c>
      <c r="D20" s="189"/>
      <c r="E20" s="190">
        <v>38.5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252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5" t="s">
        <v>1396</v>
      </c>
      <c r="D21" s="189"/>
      <c r="E21" s="190">
        <v>7.6859999999999999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252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67">
        <v>4</v>
      </c>
      <c r="B22" s="168" t="s">
        <v>1342</v>
      </c>
      <c r="C22" s="185" t="s">
        <v>1343</v>
      </c>
      <c r="D22" s="169" t="s">
        <v>246</v>
      </c>
      <c r="E22" s="170">
        <v>14.643000000000001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247</v>
      </c>
      <c r="S22" s="172" t="s">
        <v>213</v>
      </c>
      <c r="T22" s="173" t="s">
        <v>213</v>
      </c>
      <c r="U22" s="159">
        <v>1.0999999999999999E-2</v>
      </c>
      <c r="V22" s="159">
        <f>ROUND(E22*U22,2)</f>
        <v>0.16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248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57" t="s">
        <v>1344</v>
      </c>
      <c r="D23" s="258"/>
      <c r="E23" s="258"/>
      <c r="F23" s="258"/>
      <c r="G23" s="258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250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5" t="s">
        <v>1402</v>
      </c>
      <c r="D24" s="189"/>
      <c r="E24" s="190">
        <v>12.375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252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5" t="s">
        <v>1403</v>
      </c>
      <c r="D25" s="189"/>
      <c r="E25" s="190">
        <v>2.2679999999999998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252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7">
        <v>5</v>
      </c>
      <c r="B26" s="168" t="s">
        <v>1347</v>
      </c>
      <c r="C26" s="185" t="s">
        <v>1348</v>
      </c>
      <c r="D26" s="169" t="s">
        <v>246</v>
      </c>
      <c r="E26" s="170">
        <v>14.643000000000001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247</v>
      </c>
      <c r="S26" s="172" t="s">
        <v>213</v>
      </c>
      <c r="T26" s="173" t="s">
        <v>213</v>
      </c>
      <c r="U26" s="159">
        <v>0</v>
      </c>
      <c r="V26" s="159">
        <f>ROUND(E26*U26,2)</f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5" t="s">
        <v>1402</v>
      </c>
      <c r="D27" s="189"/>
      <c r="E27" s="190">
        <v>12.375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252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5" t="s">
        <v>1403</v>
      </c>
      <c r="D28" s="189"/>
      <c r="E28" s="190">
        <v>2.2679999999999998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252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1" t="s">
        <v>208</v>
      </c>
      <c r="B29" s="162" t="s">
        <v>83</v>
      </c>
      <c r="C29" s="183" t="s">
        <v>84</v>
      </c>
      <c r="D29" s="163"/>
      <c r="E29" s="164"/>
      <c r="F29" s="165"/>
      <c r="G29" s="165">
        <f>SUMIF(AG30:AG43,"&lt;&gt;NOR",G30:G43)</f>
        <v>0</v>
      </c>
      <c r="H29" s="165"/>
      <c r="I29" s="165">
        <f>SUM(I30:I43)</f>
        <v>0</v>
      </c>
      <c r="J29" s="165"/>
      <c r="K29" s="165">
        <f>SUM(K30:K43)</f>
        <v>0</v>
      </c>
      <c r="L29" s="165"/>
      <c r="M29" s="165">
        <f>SUM(M30:M43)</f>
        <v>0</v>
      </c>
      <c r="N29" s="165"/>
      <c r="O29" s="165">
        <f>SUM(O30:O43)</f>
        <v>22.78</v>
      </c>
      <c r="P29" s="165"/>
      <c r="Q29" s="165">
        <f>SUM(Q30:Q43)</f>
        <v>0</v>
      </c>
      <c r="R29" s="165"/>
      <c r="S29" s="165"/>
      <c r="T29" s="166"/>
      <c r="U29" s="160"/>
      <c r="V29" s="160">
        <f>SUM(V30:V43)</f>
        <v>26.09</v>
      </c>
      <c r="W29" s="160"/>
      <c r="AG29" t="s">
        <v>209</v>
      </c>
    </row>
    <row r="30" spans="1:60" ht="22.5" outlineLevel="1" x14ac:dyDescent="0.2">
      <c r="A30" s="167">
        <v>6</v>
      </c>
      <c r="B30" s="168" t="s">
        <v>1404</v>
      </c>
      <c r="C30" s="185" t="s">
        <v>1405</v>
      </c>
      <c r="D30" s="169" t="s">
        <v>246</v>
      </c>
      <c r="E30" s="170">
        <v>16.183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247</v>
      </c>
      <c r="S30" s="172" t="s">
        <v>213</v>
      </c>
      <c r="T30" s="173" t="s">
        <v>213</v>
      </c>
      <c r="U30" s="159">
        <v>8.9999999999999993E-3</v>
      </c>
      <c r="V30" s="159">
        <f>ROUND(E30*U30,2)</f>
        <v>0.15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248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5" t="s">
        <v>1406</v>
      </c>
      <c r="D31" s="189"/>
      <c r="E31" s="190">
        <v>13.914999999999999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252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5" t="s">
        <v>1407</v>
      </c>
      <c r="D32" s="189"/>
      <c r="E32" s="190">
        <v>2.2679999999999998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252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67">
        <v>7</v>
      </c>
      <c r="B33" s="168" t="s">
        <v>1408</v>
      </c>
      <c r="C33" s="185" t="s">
        <v>1409</v>
      </c>
      <c r="D33" s="169" t="s">
        <v>246</v>
      </c>
      <c r="E33" s="170">
        <v>30.003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 t="s">
        <v>247</v>
      </c>
      <c r="S33" s="172" t="s">
        <v>213</v>
      </c>
      <c r="T33" s="173" t="s">
        <v>213</v>
      </c>
      <c r="U33" s="159">
        <v>0.20200000000000001</v>
      </c>
      <c r="V33" s="159">
        <f>ROUND(E33*U33,2)</f>
        <v>6.06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248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57" t="s">
        <v>1410</v>
      </c>
      <c r="D34" s="258"/>
      <c r="E34" s="258"/>
      <c r="F34" s="258"/>
      <c r="G34" s="258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250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5" t="s">
        <v>1411</v>
      </c>
      <c r="D35" s="189"/>
      <c r="E35" s="190">
        <v>24.585000000000001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252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5" t="s">
        <v>1412</v>
      </c>
      <c r="D36" s="189"/>
      <c r="E36" s="190">
        <v>5.4180000000000001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252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8</v>
      </c>
      <c r="B37" s="168" t="s">
        <v>1413</v>
      </c>
      <c r="C37" s="185" t="s">
        <v>1414</v>
      </c>
      <c r="D37" s="169" t="s">
        <v>246</v>
      </c>
      <c r="E37" s="170">
        <v>12.528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247</v>
      </c>
      <c r="S37" s="172" t="s">
        <v>213</v>
      </c>
      <c r="T37" s="173" t="s">
        <v>213</v>
      </c>
      <c r="U37" s="159">
        <v>1.587</v>
      </c>
      <c r="V37" s="159">
        <f>ROUND(E37*U37,2)</f>
        <v>19.88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57"/>
      <c r="B38" s="158"/>
      <c r="C38" s="257" t="s">
        <v>1415</v>
      </c>
      <c r="D38" s="258"/>
      <c r="E38" s="258"/>
      <c r="F38" s="258"/>
      <c r="G38" s="258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250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81" t="str">
        <f>C38</f>
        <v>sypaninou z vhodných hornin tř. 1 - 4 nebo materiálem připraveným podél výkopu ve vzdálenosti do 3 m od jeho kraje, pro jakoukoliv hloubku výkopu a jakoukoliv míru zhutnění,</v>
      </c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95" t="s">
        <v>1416</v>
      </c>
      <c r="D39" s="189"/>
      <c r="E39" s="190">
        <v>10.89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252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5" t="s">
        <v>1417</v>
      </c>
      <c r="D40" s="189"/>
      <c r="E40" s="190">
        <v>1.6379999999999999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252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67">
        <v>9</v>
      </c>
      <c r="B41" s="168" t="s">
        <v>1418</v>
      </c>
      <c r="C41" s="185" t="s">
        <v>1419</v>
      </c>
      <c r="D41" s="169" t="s">
        <v>316</v>
      </c>
      <c r="E41" s="170">
        <v>22.7759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1</v>
      </c>
      <c r="O41" s="172">
        <f>ROUND(E41*N41,2)</f>
        <v>22.78</v>
      </c>
      <c r="P41" s="172">
        <v>0</v>
      </c>
      <c r="Q41" s="172">
        <f>ROUND(E41*P41,2)</f>
        <v>0</v>
      </c>
      <c r="R41" s="172" t="s">
        <v>330</v>
      </c>
      <c r="S41" s="172" t="s">
        <v>213</v>
      </c>
      <c r="T41" s="173" t="s">
        <v>213</v>
      </c>
      <c r="U41" s="159">
        <v>0</v>
      </c>
      <c r="V41" s="159">
        <f>ROUND(E41*U41,2)</f>
        <v>0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331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5" t="s">
        <v>1420</v>
      </c>
      <c r="D42" s="189"/>
      <c r="E42" s="190">
        <v>19.798020000000001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252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5" t="s">
        <v>1421</v>
      </c>
      <c r="D43" s="189"/>
      <c r="E43" s="190">
        <v>2.9778799999999999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252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61" t="s">
        <v>208</v>
      </c>
      <c r="B44" s="162" t="s">
        <v>99</v>
      </c>
      <c r="C44" s="183" t="s">
        <v>100</v>
      </c>
      <c r="D44" s="163"/>
      <c r="E44" s="164"/>
      <c r="F44" s="165"/>
      <c r="G44" s="165">
        <f>SUMIF(AG45:AG48,"&lt;&gt;NOR",G45:G48)</f>
        <v>0</v>
      </c>
      <c r="H44" s="165"/>
      <c r="I44" s="165">
        <f>SUM(I45:I48)</f>
        <v>0</v>
      </c>
      <c r="J44" s="165"/>
      <c r="K44" s="165">
        <f>SUM(K45:K48)</f>
        <v>0</v>
      </c>
      <c r="L44" s="165"/>
      <c r="M44" s="165">
        <f>SUM(M45:M48)</f>
        <v>0</v>
      </c>
      <c r="N44" s="165"/>
      <c r="O44" s="165">
        <f>SUM(O45:O48)</f>
        <v>6.91</v>
      </c>
      <c r="P44" s="165"/>
      <c r="Q44" s="165">
        <f>SUM(Q45:Q48)</f>
        <v>0</v>
      </c>
      <c r="R44" s="165"/>
      <c r="S44" s="165"/>
      <c r="T44" s="166"/>
      <c r="U44" s="160"/>
      <c r="V44" s="160">
        <f>SUM(V45:V48)</f>
        <v>6.2</v>
      </c>
      <c r="W44" s="160"/>
      <c r="AG44" t="s">
        <v>209</v>
      </c>
    </row>
    <row r="45" spans="1:60" outlineLevel="1" x14ac:dyDescent="0.2">
      <c r="A45" s="167">
        <v>10</v>
      </c>
      <c r="B45" s="168" t="s">
        <v>1422</v>
      </c>
      <c r="C45" s="185" t="s">
        <v>1423</v>
      </c>
      <c r="D45" s="169" t="s">
        <v>246</v>
      </c>
      <c r="E45" s="170">
        <v>3.6549999999999998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1.8907700000000001</v>
      </c>
      <c r="O45" s="172">
        <f>ROUND(E45*N45,2)</f>
        <v>6.91</v>
      </c>
      <c r="P45" s="172">
        <v>0</v>
      </c>
      <c r="Q45" s="172">
        <f>ROUND(E45*P45,2)</f>
        <v>0</v>
      </c>
      <c r="R45" s="172" t="s">
        <v>1424</v>
      </c>
      <c r="S45" s="172" t="s">
        <v>213</v>
      </c>
      <c r="T45" s="173" t="s">
        <v>213</v>
      </c>
      <c r="U45" s="159">
        <v>1.6950000000000001</v>
      </c>
      <c r="V45" s="159">
        <f>ROUND(E45*U45,2)</f>
        <v>6.2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248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57" t="s">
        <v>1425</v>
      </c>
      <c r="D46" s="258"/>
      <c r="E46" s="258"/>
      <c r="F46" s="258"/>
      <c r="G46" s="258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250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5" t="s">
        <v>1426</v>
      </c>
      <c r="D47" s="189"/>
      <c r="E47" s="190">
        <v>3.0249999999999999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252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5" t="s">
        <v>1427</v>
      </c>
      <c r="D48" s="189"/>
      <c r="E48" s="190">
        <v>0.63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252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">
      <c r="A49" s="161" t="s">
        <v>208</v>
      </c>
      <c r="B49" s="162" t="s">
        <v>121</v>
      </c>
      <c r="C49" s="183" t="s">
        <v>122</v>
      </c>
      <c r="D49" s="163"/>
      <c r="E49" s="164"/>
      <c r="F49" s="165"/>
      <c r="G49" s="165">
        <f>SUMIF(AG50:AG52,"&lt;&gt;NOR",G50:G52)</f>
        <v>0</v>
      </c>
      <c r="H49" s="165"/>
      <c r="I49" s="165">
        <f>SUM(I50:I52)</f>
        <v>0</v>
      </c>
      <c r="J49" s="165"/>
      <c r="K49" s="165">
        <f>SUM(K50:K52)</f>
        <v>0</v>
      </c>
      <c r="L49" s="165"/>
      <c r="M49" s="165">
        <f>SUM(M50:M52)</f>
        <v>0</v>
      </c>
      <c r="N49" s="165"/>
      <c r="O49" s="165">
        <f>SUM(O50:O52)</f>
        <v>0.01</v>
      </c>
      <c r="P49" s="165"/>
      <c r="Q49" s="165">
        <f>SUM(Q50:Q52)</f>
        <v>6.83</v>
      </c>
      <c r="R49" s="165"/>
      <c r="S49" s="165"/>
      <c r="T49" s="166"/>
      <c r="U49" s="160"/>
      <c r="V49" s="160">
        <f>SUM(V50:V52)</f>
        <v>21.92</v>
      </c>
      <c r="W49" s="160"/>
      <c r="AG49" t="s">
        <v>209</v>
      </c>
    </row>
    <row r="50" spans="1:60" outlineLevel="1" x14ac:dyDescent="0.2">
      <c r="A50" s="167">
        <v>11</v>
      </c>
      <c r="B50" s="168" t="s">
        <v>1379</v>
      </c>
      <c r="C50" s="185" t="s">
        <v>1380</v>
      </c>
      <c r="D50" s="169" t="s">
        <v>246</v>
      </c>
      <c r="E50" s="170">
        <v>2.79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2.33E-3</v>
      </c>
      <c r="O50" s="172">
        <f>ROUND(E50*N50,2)</f>
        <v>0.01</v>
      </c>
      <c r="P50" s="172">
        <v>2.4470000000000001</v>
      </c>
      <c r="Q50" s="172">
        <f>ROUND(E50*P50,2)</f>
        <v>6.83</v>
      </c>
      <c r="R50" s="172"/>
      <c r="S50" s="172" t="s">
        <v>213</v>
      </c>
      <c r="T50" s="173" t="s">
        <v>213</v>
      </c>
      <c r="U50" s="159">
        <v>7.8559999999999999</v>
      </c>
      <c r="V50" s="159">
        <f>ROUND(E50*U50,2)</f>
        <v>21.92</v>
      </c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248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46" t="s">
        <v>1381</v>
      </c>
      <c r="D51" s="247"/>
      <c r="E51" s="247"/>
      <c r="F51" s="247"/>
      <c r="G51" s="247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218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5" t="s">
        <v>1428</v>
      </c>
      <c r="D52" s="189"/>
      <c r="E52" s="190">
        <v>2.79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252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x14ac:dyDescent="0.2">
      <c r="A53" s="161" t="s">
        <v>208</v>
      </c>
      <c r="B53" s="162" t="s">
        <v>125</v>
      </c>
      <c r="C53" s="183" t="s">
        <v>126</v>
      </c>
      <c r="D53" s="163"/>
      <c r="E53" s="164"/>
      <c r="F53" s="165"/>
      <c r="G53" s="165">
        <f>SUMIF(AG54:AG55,"&lt;&gt;NOR",G54:G55)</f>
        <v>0</v>
      </c>
      <c r="H53" s="165"/>
      <c r="I53" s="165">
        <f>SUM(I54:I55)</f>
        <v>0</v>
      </c>
      <c r="J53" s="165"/>
      <c r="K53" s="165">
        <f>SUM(K54:K55)</f>
        <v>0</v>
      </c>
      <c r="L53" s="165"/>
      <c r="M53" s="165">
        <f>SUM(M54:M55)</f>
        <v>0</v>
      </c>
      <c r="N53" s="165"/>
      <c r="O53" s="165">
        <f>SUM(O54:O55)</f>
        <v>0</v>
      </c>
      <c r="P53" s="165"/>
      <c r="Q53" s="165">
        <f>SUM(Q54:Q55)</f>
        <v>0</v>
      </c>
      <c r="R53" s="165"/>
      <c r="S53" s="165"/>
      <c r="T53" s="166"/>
      <c r="U53" s="160"/>
      <c r="V53" s="160">
        <f>SUM(V54:V55)</f>
        <v>0.36</v>
      </c>
      <c r="W53" s="160"/>
      <c r="AG53" t="s">
        <v>209</v>
      </c>
    </row>
    <row r="54" spans="1:60" ht="22.5" outlineLevel="1" x14ac:dyDescent="0.2">
      <c r="A54" s="167">
        <v>12</v>
      </c>
      <c r="B54" s="168" t="s">
        <v>1429</v>
      </c>
      <c r="C54" s="185" t="s">
        <v>1430</v>
      </c>
      <c r="D54" s="169" t="s">
        <v>316</v>
      </c>
      <c r="E54" s="170">
        <v>1.68093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1424</v>
      </c>
      <c r="S54" s="172" t="s">
        <v>213</v>
      </c>
      <c r="T54" s="173" t="s">
        <v>213</v>
      </c>
      <c r="U54" s="159">
        <v>0.21149999999999999</v>
      </c>
      <c r="V54" s="159">
        <f>ROUND(E54*U54,2)</f>
        <v>0.36</v>
      </c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748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7" t="s">
        <v>1431</v>
      </c>
      <c r="D55" s="258"/>
      <c r="E55" s="258"/>
      <c r="F55" s="258"/>
      <c r="G55" s="258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250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1" t="s">
        <v>208</v>
      </c>
      <c r="B56" s="162" t="s">
        <v>135</v>
      </c>
      <c r="C56" s="183" t="s">
        <v>136</v>
      </c>
      <c r="D56" s="163"/>
      <c r="E56" s="164"/>
      <c r="F56" s="165"/>
      <c r="G56" s="165">
        <f>SUMIF(AG57:AG61,"&lt;&gt;NOR",G57:G61)</f>
        <v>0</v>
      </c>
      <c r="H56" s="165"/>
      <c r="I56" s="165">
        <f>SUM(I57:I61)</f>
        <v>0</v>
      </c>
      <c r="J56" s="165"/>
      <c r="K56" s="165">
        <f>SUM(K57:K61)</f>
        <v>0</v>
      </c>
      <c r="L56" s="165"/>
      <c r="M56" s="165">
        <f>SUM(M57:M61)</f>
        <v>0</v>
      </c>
      <c r="N56" s="165"/>
      <c r="O56" s="165">
        <f>SUM(O57:O61)</f>
        <v>0.06</v>
      </c>
      <c r="P56" s="165"/>
      <c r="Q56" s="165">
        <f>SUM(Q57:Q61)</f>
        <v>2.0299999999999998</v>
      </c>
      <c r="R56" s="165"/>
      <c r="S56" s="165"/>
      <c r="T56" s="166"/>
      <c r="U56" s="160"/>
      <c r="V56" s="160">
        <f>SUM(V57:V61)</f>
        <v>8.59</v>
      </c>
      <c r="W56" s="160"/>
      <c r="AG56" t="s">
        <v>209</v>
      </c>
    </row>
    <row r="57" spans="1:60" outlineLevel="1" x14ac:dyDescent="0.2">
      <c r="A57" s="167">
        <v>13</v>
      </c>
      <c r="B57" s="168" t="s">
        <v>1432</v>
      </c>
      <c r="C57" s="185" t="s">
        <v>1433</v>
      </c>
      <c r="D57" s="169" t="s">
        <v>437</v>
      </c>
      <c r="E57" s="170">
        <v>13.6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3.5E-4</v>
      </c>
      <c r="O57" s="172">
        <f>ROUND(E57*N57,2)</f>
        <v>0</v>
      </c>
      <c r="P57" s="172">
        <v>9.8099999999999993E-3</v>
      </c>
      <c r="Q57" s="172">
        <f>ROUND(E57*P57,2)</f>
        <v>0.13</v>
      </c>
      <c r="R57" s="172" t="s">
        <v>862</v>
      </c>
      <c r="S57" s="172" t="s">
        <v>213</v>
      </c>
      <c r="T57" s="173" t="s">
        <v>213</v>
      </c>
      <c r="U57" s="159">
        <v>5.6000000000000001E-2</v>
      </c>
      <c r="V57" s="159">
        <f>ROUND(E57*U57,2)</f>
        <v>0.76</v>
      </c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248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5" t="s">
        <v>1434</v>
      </c>
      <c r="D58" s="189"/>
      <c r="E58" s="190">
        <v>13.6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252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14</v>
      </c>
      <c r="B59" s="168" t="s">
        <v>1435</v>
      </c>
      <c r="C59" s="185" t="s">
        <v>1436</v>
      </c>
      <c r="D59" s="169" t="s">
        <v>437</v>
      </c>
      <c r="E59" s="170">
        <v>115.2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5.5000000000000003E-4</v>
      </c>
      <c r="O59" s="172">
        <f>ROUND(E59*N59,2)</f>
        <v>0.06</v>
      </c>
      <c r="P59" s="172">
        <v>1.6480000000000002E-2</v>
      </c>
      <c r="Q59" s="172">
        <f>ROUND(E59*P59,2)</f>
        <v>1.9</v>
      </c>
      <c r="R59" s="172" t="s">
        <v>862</v>
      </c>
      <c r="S59" s="172" t="s">
        <v>213</v>
      </c>
      <c r="T59" s="173" t="s">
        <v>213</v>
      </c>
      <c r="U59" s="159">
        <v>6.8000000000000005E-2</v>
      </c>
      <c r="V59" s="159">
        <f>ROUND(E59*U59,2)</f>
        <v>7.83</v>
      </c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248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5" t="s">
        <v>1437</v>
      </c>
      <c r="D60" s="189"/>
      <c r="E60" s="190">
        <v>59.7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252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5" t="s">
        <v>1438</v>
      </c>
      <c r="D61" s="189"/>
      <c r="E61" s="190">
        <v>55.5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252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1" t="s">
        <v>208</v>
      </c>
      <c r="B62" s="162" t="s">
        <v>169</v>
      </c>
      <c r="C62" s="183" t="s">
        <v>170</v>
      </c>
      <c r="D62" s="163"/>
      <c r="E62" s="164"/>
      <c r="F62" s="165"/>
      <c r="G62" s="165">
        <f>SUMIF(AG63:AG65,"&lt;&gt;NOR",G63:G65)</f>
        <v>0</v>
      </c>
      <c r="H62" s="165"/>
      <c r="I62" s="165">
        <f>SUM(I63:I65)</f>
        <v>0</v>
      </c>
      <c r="J62" s="165"/>
      <c r="K62" s="165">
        <f>SUM(K63:K65)</f>
        <v>0</v>
      </c>
      <c r="L62" s="165"/>
      <c r="M62" s="165">
        <f>SUM(M63:M65)</f>
        <v>0</v>
      </c>
      <c r="N62" s="165"/>
      <c r="O62" s="165">
        <f>SUM(O63:O65)</f>
        <v>0</v>
      </c>
      <c r="P62" s="165"/>
      <c r="Q62" s="165">
        <f>SUM(Q63:Q65)</f>
        <v>0</v>
      </c>
      <c r="R62" s="165"/>
      <c r="S62" s="165"/>
      <c r="T62" s="166"/>
      <c r="U62" s="160"/>
      <c r="V62" s="160">
        <f>SUM(V63:V65)</f>
        <v>3.25</v>
      </c>
      <c r="W62" s="160"/>
      <c r="AG62" t="s">
        <v>209</v>
      </c>
    </row>
    <row r="63" spans="1:60" ht="22.5" outlineLevel="1" x14ac:dyDescent="0.2">
      <c r="A63" s="167">
        <v>15</v>
      </c>
      <c r="B63" s="168" t="s">
        <v>1439</v>
      </c>
      <c r="C63" s="185" t="s">
        <v>1440</v>
      </c>
      <c r="D63" s="169" t="s">
        <v>437</v>
      </c>
      <c r="E63" s="170">
        <v>70.099999999999994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2.0000000000000002E-5</v>
      </c>
      <c r="O63" s="172">
        <f>ROUND(E63*N63,2)</f>
        <v>0</v>
      </c>
      <c r="P63" s="172">
        <v>0</v>
      </c>
      <c r="Q63" s="172">
        <f>ROUND(E63*P63,2)</f>
        <v>0</v>
      </c>
      <c r="R63" s="172" t="s">
        <v>169</v>
      </c>
      <c r="S63" s="172" t="s">
        <v>213</v>
      </c>
      <c r="T63" s="173" t="s">
        <v>213</v>
      </c>
      <c r="U63" s="159">
        <v>4.6330000000000003E-2</v>
      </c>
      <c r="V63" s="159">
        <f>ROUND(E63*U63,2)</f>
        <v>3.25</v>
      </c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248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5" t="s">
        <v>1441</v>
      </c>
      <c r="D64" s="189"/>
      <c r="E64" s="190">
        <v>56.5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252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5" t="s">
        <v>1434</v>
      </c>
      <c r="D65" s="189"/>
      <c r="E65" s="190">
        <v>13.6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252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61" t="s">
        <v>208</v>
      </c>
      <c r="B66" s="162" t="s">
        <v>173</v>
      </c>
      <c r="C66" s="183" t="s">
        <v>174</v>
      </c>
      <c r="D66" s="163"/>
      <c r="E66" s="164"/>
      <c r="F66" s="165"/>
      <c r="G66" s="165">
        <f>SUMIF(AG67:AG79,"&lt;&gt;NOR",G67:G79)</f>
        <v>0</v>
      </c>
      <c r="H66" s="165"/>
      <c r="I66" s="165">
        <f>SUM(I67:I79)</f>
        <v>0</v>
      </c>
      <c r="J66" s="165"/>
      <c r="K66" s="165">
        <f>SUM(K67:K79)</f>
        <v>0</v>
      </c>
      <c r="L66" s="165"/>
      <c r="M66" s="165">
        <f>SUM(M67:M79)</f>
        <v>0</v>
      </c>
      <c r="N66" s="165"/>
      <c r="O66" s="165">
        <f>SUM(O67:O79)</f>
        <v>0.18</v>
      </c>
      <c r="P66" s="165"/>
      <c r="Q66" s="165">
        <f>SUM(Q67:Q79)</f>
        <v>0</v>
      </c>
      <c r="R66" s="165"/>
      <c r="S66" s="165"/>
      <c r="T66" s="166"/>
      <c r="U66" s="160"/>
      <c r="V66" s="160">
        <f>SUM(V67:V79)</f>
        <v>25.71</v>
      </c>
      <c r="W66" s="160"/>
      <c r="AG66" t="s">
        <v>209</v>
      </c>
    </row>
    <row r="67" spans="1:60" outlineLevel="1" x14ac:dyDescent="0.2">
      <c r="A67" s="167">
        <v>16</v>
      </c>
      <c r="B67" s="168" t="s">
        <v>1442</v>
      </c>
      <c r="C67" s="185" t="s">
        <v>1443</v>
      </c>
      <c r="D67" s="169" t="s">
        <v>437</v>
      </c>
      <c r="E67" s="170">
        <v>13.6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2"/>
      <c r="S67" s="172" t="s">
        <v>213</v>
      </c>
      <c r="T67" s="173" t="s">
        <v>213</v>
      </c>
      <c r="U67" s="159">
        <v>0.127</v>
      </c>
      <c r="V67" s="159">
        <f>ROUND(E67*U67,2)</f>
        <v>1.73</v>
      </c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248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5" t="s">
        <v>1434</v>
      </c>
      <c r="D68" s="189"/>
      <c r="E68" s="190">
        <v>13.6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252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7">
        <v>17</v>
      </c>
      <c r="B69" s="168" t="s">
        <v>1444</v>
      </c>
      <c r="C69" s="185" t="s">
        <v>1445</v>
      </c>
      <c r="D69" s="169" t="s">
        <v>437</v>
      </c>
      <c r="E69" s="170">
        <v>56.5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/>
      <c r="S69" s="172" t="s">
        <v>213</v>
      </c>
      <c r="T69" s="173" t="s">
        <v>213</v>
      </c>
      <c r="U69" s="159">
        <v>0.217</v>
      </c>
      <c r="V69" s="159">
        <f>ROUND(E69*U69,2)</f>
        <v>12.26</v>
      </c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248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5" t="s">
        <v>1446</v>
      </c>
      <c r="D70" s="189"/>
      <c r="E70" s="190">
        <v>56.5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252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18</v>
      </c>
      <c r="B71" s="168" t="s">
        <v>1447</v>
      </c>
      <c r="C71" s="185" t="s">
        <v>1448</v>
      </c>
      <c r="D71" s="169" t="s">
        <v>437</v>
      </c>
      <c r="E71" s="170">
        <v>13.6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/>
      <c r="S71" s="172" t="s">
        <v>213</v>
      </c>
      <c r="T71" s="173" t="s">
        <v>213</v>
      </c>
      <c r="U71" s="159">
        <v>0.16400000000000001</v>
      </c>
      <c r="V71" s="159">
        <f>ROUND(E71*U71,2)</f>
        <v>2.23</v>
      </c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248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5" t="s">
        <v>1434</v>
      </c>
      <c r="D72" s="189"/>
      <c r="E72" s="190">
        <v>13.6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252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19</v>
      </c>
      <c r="B73" s="168" t="s">
        <v>1449</v>
      </c>
      <c r="C73" s="185" t="s">
        <v>1450</v>
      </c>
      <c r="D73" s="169" t="s">
        <v>437</v>
      </c>
      <c r="E73" s="170">
        <v>56.5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/>
      <c r="S73" s="172" t="s">
        <v>213</v>
      </c>
      <c r="T73" s="173" t="s">
        <v>213</v>
      </c>
      <c r="U73" s="159">
        <v>0.16800000000000001</v>
      </c>
      <c r="V73" s="159">
        <f>ROUND(E73*U73,2)</f>
        <v>9.49</v>
      </c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248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5" t="s">
        <v>1441</v>
      </c>
      <c r="D74" s="189"/>
      <c r="E74" s="190">
        <v>56.5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252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4">
        <v>20</v>
      </c>
      <c r="B75" s="175" t="s">
        <v>1451</v>
      </c>
      <c r="C75" s="184" t="s">
        <v>1452</v>
      </c>
      <c r="D75" s="176" t="s">
        <v>300</v>
      </c>
      <c r="E75" s="177">
        <v>3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79"/>
      <c r="S75" s="179" t="s">
        <v>365</v>
      </c>
      <c r="T75" s="180" t="s">
        <v>214</v>
      </c>
      <c r="U75" s="159">
        <v>0</v>
      </c>
      <c r="V75" s="159">
        <f>ROUND(E75*U75,2)</f>
        <v>0</v>
      </c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248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21</v>
      </c>
      <c r="B76" s="168" t="s">
        <v>1453</v>
      </c>
      <c r="C76" s="185" t="s">
        <v>1454</v>
      </c>
      <c r="D76" s="169" t="s">
        <v>437</v>
      </c>
      <c r="E76" s="170">
        <v>14.28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1.06E-3</v>
      </c>
      <c r="O76" s="172">
        <f>ROUND(E76*N76,2)</f>
        <v>0.02</v>
      </c>
      <c r="P76" s="172">
        <v>0</v>
      </c>
      <c r="Q76" s="172">
        <f>ROUND(E76*P76,2)</f>
        <v>0</v>
      </c>
      <c r="R76" s="172" t="s">
        <v>330</v>
      </c>
      <c r="S76" s="172" t="s">
        <v>213</v>
      </c>
      <c r="T76" s="173" t="s">
        <v>213</v>
      </c>
      <c r="U76" s="159">
        <v>0</v>
      </c>
      <c r="V76" s="159">
        <f>ROUND(E76*U76,2)</f>
        <v>0</v>
      </c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331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5" t="s">
        <v>1455</v>
      </c>
      <c r="D77" s="189"/>
      <c r="E77" s="190">
        <v>14.28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252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22</v>
      </c>
      <c r="B78" s="168" t="s">
        <v>1456</v>
      </c>
      <c r="C78" s="185" t="s">
        <v>1457</v>
      </c>
      <c r="D78" s="169" t="s">
        <v>437</v>
      </c>
      <c r="E78" s="170">
        <v>59.325000000000003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2.66E-3</v>
      </c>
      <c r="O78" s="172">
        <f>ROUND(E78*N78,2)</f>
        <v>0.16</v>
      </c>
      <c r="P78" s="172">
        <v>0</v>
      </c>
      <c r="Q78" s="172">
        <f>ROUND(E78*P78,2)</f>
        <v>0</v>
      </c>
      <c r="R78" s="172" t="s">
        <v>330</v>
      </c>
      <c r="S78" s="172" t="s">
        <v>213</v>
      </c>
      <c r="T78" s="173" t="s">
        <v>213</v>
      </c>
      <c r="U78" s="159">
        <v>0</v>
      </c>
      <c r="V78" s="159">
        <f>ROUND(E78*U78,2)</f>
        <v>0</v>
      </c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331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5" t="s">
        <v>1458</v>
      </c>
      <c r="D79" s="189"/>
      <c r="E79" s="190">
        <v>59.325000000000003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252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x14ac:dyDescent="0.2">
      <c r="A80" s="161" t="s">
        <v>208</v>
      </c>
      <c r="B80" s="162" t="s">
        <v>175</v>
      </c>
      <c r="C80" s="183" t="s">
        <v>176</v>
      </c>
      <c r="D80" s="163"/>
      <c r="E80" s="164"/>
      <c r="F80" s="165"/>
      <c r="G80" s="165">
        <f>SUMIF(AG81:AG83,"&lt;&gt;NOR",G81:G83)</f>
        <v>0</v>
      </c>
      <c r="H80" s="165"/>
      <c r="I80" s="165">
        <f>SUM(I81:I83)</f>
        <v>0</v>
      </c>
      <c r="J80" s="165"/>
      <c r="K80" s="165">
        <f>SUM(K81:K83)</f>
        <v>0</v>
      </c>
      <c r="L80" s="165"/>
      <c r="M80" s="165">
        <f>SUM(M81:M83)</f>
        <v>0</v>
      </c>
      <c r="N80" s="165"/>
      <c r="O80" s="165">
        <f>SUM(O81:O83)</f>
        <v>0</v>
      </c>
      <c r="P80" s="165"/>
      <c r="Q80" s="165">
        <f>SUM(Q81:Q83)</f>
        <v>0</v>
      </c>
      <c r="R80" s="165"/>
      <c r="S80" s="165"/>
      <c r="T80" s="166"/>
      <c r="U80" s="160"/>
      <c r="V80" s="160">
        <f>SUM(V81:V83)</f>
        <v>1.82</v>
      </c>
      <c r="W80" s="160"/>
      <c r="AG80" t="s">
        <v>209</v>
      </c>
    </row>
    <row r="81" spans="1:60" outlineLevel="1" x14ac:dyDescent="0.2">
      <c r="A81" s="167">
        <v>23</v>
      </c>
      <c r="B81" s="168" t="s">
        <v>1459</v>
      </c>
      <c r="C81" s="185" t="s">
        <v>1460</v>
      </c>
      <c r="D81" s="169" t="s">
        <v>437</v>
      </c>
      <c r="E81" s="170">
        <v>70.099999999999994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6.0000000000000002E-5</v>
      </c>
      <c r="O81" s="172">
        <f>ROUND(E81*N81,2)</f>
        <v>0</v>
      </c>
      <c r="P81" s="172">
        <v>0</v>
      </c>
      <c r="Q81" s="172">
        <f>ROUND(E81*P81,2)</f>
        <v>0</v>
      </c>
      <c r="R81" s="172"/>
      <c r="S81" s="172" t="s">
        <v>213</v>
      </c>
      <c r="T81" s="173" t="s">
        <v>213</v>
      </c>
      <c r="U81" s="159">
        <v>2.5999999999999999E-2</v>
      </c>
      <c r="V81" s="159">
        <f>ROUND(E81*U81,2)</f>
        <v>1.82</v>
      </c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248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5" t="s">
        <v>1441</v>
      </c>
      <c r="D82" s="189"/>
      <c r="E82" s="190">
        <v>56.5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252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95" t="s">
        <v>1434</v>
      </c>
      <c r="D83" s="189"/>
      <c r="E83" s="190">
        <v>13.6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252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">
      <c r="A84" s="161" t="s">
        <v>208</v>
      </c>
      <c r="B84" s="162" t="s">
        <v>177</v>
      </c>
      <c r="C84" s="183" t="s">
        <v>178</v>
      </c>
      <c r="D84" s="163"/>
      <c r="E84" s="164"/>
      <c r="F84" s="165"/>
      <c r="G84" s="165">
        <f>SUMIF(AG85:AG90,"&lt;&gt;NOR",G85:G90)</f>
        <v>0</v>
      </c>
      <c r="H84" s="165"/>
      <c r="I84" s="165">
        <f>SUM(I85:I90)</f>
        <v>0</v>
      </c>
      <c r="J84" s="165"/>
      <c r="K84" s="165">
        <f>SUM(K85:K90)</f>
        <v>0</v>
      </c>
      <c r="L84" s="165"/>
      <c r="M84" s="165">
        <f>SUM(M85:M90)</f>
        <v>0</v>
      </c>
      <c r="N84" s="165"/>
      <c r="O84" s="165">
        <f>SUM(O85:O90)</f>
        <v>0</v>
      </c>
      <c r="P84" s="165"/>
      <c r="Q84" s="165">
        <f>SUM(Q85:Q90)</f>
        <v>0</v>
      </c>
      <c r="R84" s="165"/>
      <c r="S84" s="165"/>
      <c r="T84" s="166"/>
      <c r="U84" s="160"/>
      <c r="V84" s="160">
        <f>SUM(V85:V90)</f>
        <v>18.27</v>
      </c>
      <c r="W84" s="160"/>
      <c r="AG84" t="s">
        <v>209</v>
      </c>
    </row>
    <row r="85" spans="1:60" outlineLevel="1" x14ac:dyDescent="0.2">
      <c r="A85" s="167">
        <v>24</v>
      </c>
      <c r="B85" s="168" t="s">
        <v>1317</v>
      </c>
      <c r="C85" s="185" t="s">
        <v>1318</v>
      </c>
      <c r="D85" s="169" t="s">
        <v>316</v>
      </c>
      <c r="E85" s="170">
        <v>8.8590400000000002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674</v>
      </c>
      <c r="S85" s="172" t="s">
        <v>213</v>
      </c>
      <c r="T85" s="173" t="s">
        <v>213</v>
      </c>
      <c r="U85" s="159">
        <v>0.49</v>
      </c>
      <c r="V85" s="159">
        <f>ROUND(E85*U85,2)</f>
        <v>4.34</v>
      </c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1316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46" t="s">
        <v>1319</v>
      </c>
      <c r="D86" s="247"/>
      <c r="E86" s="247"/>
      <c r="F86" s="247"/>
      <c r="G86" s="247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218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4">
        <v>25</v>
      </c>
      <c r="B87" s="175" t="s">
        <v>1320</v>
      </c>
      <c r="C87" s="184" t="s">
        <v>1321</v>
      </c>
      <c r="D87" s="176" t="s">
        <v>316</v>
      </c>
      <c r="E87" s="177">
        <v>79.731380000000001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79" t="s">
        <v>674</v>
      </c>
      <c r="S87" s="179" t="s">
        <v>213</v>
      </c>
      <c r="T87" s="180" t="s">
        <v>213</v>
      </c>
      <c r="U87" s="159">
        <v>0</v>
      </c>
      <c r="V87" s="159">
        <f>ROUND(E87*U87,2)</f>
        <v>0</v>
      </c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1316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26</v>
      </c>
      <c r="B88" s="175" t="s">
        <v>1322</v>
      </c>
      <c r="C88" s="184" t="s">
        <v>1323</v>
      </c>
      <c r="D88" s="176" t="s">
        <v>316</v>
      </c>
      <c r="E88" s="177">
        <v>8.8590400000000002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79" t="s">
        <v>674</v>
      </c>
      <c r="S88" s="179" t="s">
        <v>213</v>
      </c>
      <c r="T88" s="180" t="s">
        <v>213</v>
      </c>
      <c r="U88" s="159">
        <v>0.94199999999999995</v>
      </c>
      <c r="V88" s="159">
        <f>ROUND(E88*U88,2)</f>
        <v>8.35</v>
      </c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1316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4">
        <v>27</v>
      </c>
      <c r="B89" s="175" t="s">
        <v>1324</v>
      </c>
      <c r="C89" s="184" t="s">
        <v>1325</v>
      </c>
      <c r="D89" s="176" t="s">
        <v>316</v>
      </c>
      <c r="E89" s="177">
        <v>53.154249999999998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79" t="s">
        <v>674</v>
      </c>
      <c r="S89" s="179" t="s">
        <v>213</v>
      </c>
      <c r="T89" s="180" t="s">
        <v>213</v>
      </c>
      <c r="U89" s="159">
        <v>0.105</v>
      </c>
      <c r="V89" s="159">
        <f>ROUND(E89*U89,2)</f>
        <v>5.58</v>
      </c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1316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67">
        <v>28</v>
      </c>
      <c r="B90" s="168" t="s">
        <v>1310</v>
      </c>
      <c r="C90" s="185" t="s">
        <v>1311</v>
      </c>
      <c r="D90" s="169" t="s">
        <v>316</v>
      </c>
      <c r="E90" s="170">
        <v>8.8590400000000002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 t="s">
        <v>674</v>
      </c>
      <c r="S90" s="172" t="s">
        <v>213</v>
      </c>
      <c r="T90" s="173" t="s">
        <v>213</v>
      </c>
      <c r="U90" s="159">
        <v>0</v>
      </c>
      <c r="V90" s="159">
        <f>ROUND(E90*U90,2)</f>
        <v>0</v>
      </c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1316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x14ac:dyDescent="0.2">
      <c r="A91" s="5"/>
      <c r="B91" s="6"/>
      <c r="C91" s="186"/>
      <c r="D91" s="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AE91">
        <v>15</v>
      </c>
      <c r="AF91">
        <v>21</v>
      </c>
    </row>
    <row r="92" spans="1:60" x14ac:dyDescent="0.2">
      <c r="A92" s="153"/>
      <c r="B92" s="154" t="s">
        <v>29</v>
      </c>
      <c r="C92" s="187"/>
      <c r="D92" s="155"/>
      <c r="E92" s="156"/>
      <c r="F92" s="156"/>
      <c r="G92" s="182">
        <f>G8+G17+G29+G44+G49+G53+G56+G62+G66+G80+G84</f>
        <v>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AE92">
        <f>SUMIF(L7:L90,AE91,G7:G90)</f>
        <v>0</v>
      </c>
      <c r="AF92">
        <f>SUMIF(L7:L90,AF91,G7:G90)</f>
        <v>0</v>
      </c>
      <c r="AG92" t="s">
        <v>240</v>
      </c>
    </row>
    <row r="93" spans="1:60" x14ac:dyDescent="0.2">
      <c r="C93" s="188"/>
      <c r="D93" s="141"/>
      <c r="AG93" t="s">
        <v>242</v>
      </c>
    </row>
    <row r="94" spans="1:60" x14ac:dyDescent="0.2">
      <c r="D94" s="141"/>
    </row>
    <row r="95" spans="1:60" x14ac:dyDescent="0.2">
      <c r="D95" s="141"/>
    </row>
    <row r="96" spans="1:60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cw8QIgYcj1rBOP3myxeJidbuTGiL1pLW3V8ywFm9/m6XpaaqdExc3IVW7k3IAbKiY+KHNo+r8BR21XtUhb34Ng==" saltValue="n9/ilOF/MwQns87gA7whWg==" spinCount="100000" sheet="1"/>
  <mergeCells count="14">
    <mergeCell ref="C14:G14"/>
    <mergeCell ref="A1:G1"/>
    <mergeCell ref="C2:G2"/>
    <mergeCell ref="C3:G3"/>
    <mergeCell ref="C4:G4"/>
    <mergeCell ref="C10:G10"/>
    <mergeCell ref="C55:G55"/>
    <mergeCell ref="C86:G86"/>
    <mergeCell ref="C19:G19"/>
    <mergeCell ref="C23:G23"/>
    <mergeCell ref="C34:G34"/>
    <mergeCell ref="C38:G38"/>
    <mergeCell ref="C46:G46"/>
    <mergeCell ref="C51:G5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56</vt:i4>
      </vt:variant>
    </vt:vector>
  </HeadingPairs>
  <TitlesOfParts>
    <vt:vector size="65" baseType="lpstr">
      <vt:lpstr>Pokyny pro vyplnění</vt:lpstr>
      <vt:lpstr>Stavba</vt:lpstr>
      <vt:lpstr>VzorPolozky</vt:lpstr>
      <vt:lpstr>00 00 Naklady</vt:lpstr>
      <vt:lpstr>01 01 Pol</vt:lpstr>
      <vt:lpstr>02 02 Pol</vt:lpstr>
      <vt:lpstr>03 03 Pol</vt:lpstr>
      <vt:lpstr>04 04 Pol</vt:lpstr>
      <vt:lpstr>05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01 Pol'!Názvy_tisku</vt:lpstr>
      <vt:lpstr>'02 02 Pol'!Názvy_tisku</vt:lpstr>
      <vt:lpstr>'03 03 Pol'!Názvy_tisku</vt:lpstr>
      <vt:lpstr>'04 04 Pol'!Názvy_tisku</vt:lpstr>
      <vt:lpstr>'05 05 Pol'!Názvy_tisku</vt:lpstr>
      <vt:lpstr>oadresa</vt:lpstr>
      <vt:lpstr>Stavba!Objednatel</vt:lpstr>
      <vt:lpstr>Stavba!Objekt</vt:lpstr>
      <vt:lpstr>'00 00 Naklady'!Oblast_tisku</vt:lpstr>
      <vt:lpstr>'01 01 Pol'!Oblast_tisku</vt:lpstr>
      <vt:lpstr>'02 02 Pol'!Oblast_tisku</vt:lpstr>
      <vt:lpstr>'03 03 Pol'!Oblast_tisku</vt:lpstr>
      <vt:lpstr>'04 04 Pol'!Oblast_tisku</vt:lpstr>
      <vt:lpstr>'05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kudrna</cp:lastModifiedBy>
  <cp:lastPrinted>2014-02-28T09:52:57Z</cp:lastPrinted>
  <dcterms:created xsi:type="dcterms:W3CDTF">2009-04-08T07:15:50Z</dcterms:created>
  <dcterms:modified xsi:type="dcterms:W3CDTF">2017-06-22T11:47:42Z</dcterms:modified>
</cp:coreProperties>
</file>