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Ordinace\Desktop\Rozpočty KROS\Ivanovice na Hané\Final rev 1\"/>
    </mc:Choice>
  </mc:AlternateContent>
  <bookViews>
    <workbookView xWindow="0" yWindow="0" windowWidth="0" windowHeight="0"/>
  </bookViews>
  <sheets>
    <sheet name="Rekapitulace stavby" sheetId="1" r:id="rId1"/>
    <sheet name="61.1.1 - učebna informati..." sheetId="2" r:id="rId2"/>
    <sheet name="61.1.2 - učebna informati..." sheetId="3" r:id="rId3"/>
    <sheet name="61.2.1 - jazyková učebna ..." sheetId="4" r:id="rId4"/>
    <sheet name="61.3.1 - kabinet jazykové..." sheetId="5" r:id="rId5"/>
    <sheet name="61.2,3.2 - jazyková učebn..." sheetId="6" r:id="rId6"/>
    <sheet name="61.4.1 - učebna přírodopi..." sheetId="7" r:id="rId7"/>
    <sheet name="61.5.1 - kabinet přírodop..." sheetId="8" r:id="rId8"/>
    <sheet name="61.6.1 - kabinet jazyků d..." sheetId="9" r:id="rId9"/>
    <sheet name="61.4,5,6.2 - učebna příro..." sheetId="10" r:id="rId10"/>
    <sheet name="61.7.1 - jazyková učebna ..." sheetId="11" r:id="rId11"/>
    <sheet name="61.7.2 - jazyková učebna ..." sheetId="12" r:id="rId12"/>
    <sheet name="61.8.1 - učebna chemie - ..." sheetId="13" r:id="rId13"/>
    <sheet name="61.9.1 - kabinet chemie -..." sheetId="14" r:id="rId14"/>
    <sheet name="61.8,9.2 - učebna chemie,..." sheetId="15" r:id="rId15"/>
    <sheet name="61.10.1 - učebna fyziky d..." sheetId="16" r:id="rId16"/>
    <sheet name="61.11.1 - kabinet fyziky ..." sheetId="17" r:id="rId17"/>
    <sheet name="61.10,11.2 - učebna fyzik..." sheetId="18" r:id="rId18"/>
    <sheet name="61.12.1 - kabinet informa..." sheetId="19" r:id="rId19"/>
    <sheet name="61.12.2 - kabinet informa..." sheetId="20" r:id="rId20"/>
    <sheet name="61.13.1 - cvičná kuchyň d..." sheetId="21" r:id="rId21"/>
    <sheet name="61.13.2 - cvičná kuchyň d..." sheetId="22" r:id="rId22"/>
    <sheet name="61.14.1 - chodba 1. NP - ..." sheetId="23" r:id="rId23"/>
    <sheet name="61.14.2 - chodba 1. NP - ..." sheetId="24" r:id="rId24"/>
    <sheet name="61.15.1 - chodba 2. NP - ..." sheetId="25" r:id="rId25"/>
    <sheet name="61.15.2 - chodba 2. NP - ..." sheetId="26" r:id="rId26"/>
    <sheet name="61.16.1 - chodba 3. NP - ..." sheetId="27" r:id="rId27"/>
    <sheet name="61.16.2 - chodba 3. NP - ..." sheetId="28" r:id="rId28"/>
    <sheet name="61.17.1 - WC pro handicap..." sheetId="29" r:id="rId29"/>
    <sheet name="61.17.2 - WC pro handicap..." sheetId="30" r:id="rId30"/>
    <sheet name="61.18.1 - WC 1.NP - stavba" sheetId="31" r:id="rId31"/>
    <sheet name="61.18.2 - WC 1.NP - elektro" sheetId="32" r:id="rId32"/>
    <sheet name="61.19.1 - WC 2.NP - stavba" sheetId="33" r:id="rId33"/>
    <sheet name="61.19.2 - WC 2.NP - elektro" sheetId="34" r:id="rId34"/>
    <sheet name="61.20.1 - WC 3.NP - stavba" sheetId="35" r:id="rId35"/>
    <sheet name="61.20.2 - WC 3.NP - elektro" sheetId="36" r:id="rId36"/>
    <sheet name="61.21.1 - Poradenské prac..." sheetId="37" r:id="rId37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'61.1.1 - učebna informati...'!$C$143:$K$298</definedName>
    <definedName name="_xlnm.Print_Area" localSheetId="1">'61.1.1 - učebna informati...'!$C$4:$J$76,'61.1.1 - učebna informati...'!$C$82:$J$123,'61.1.1 - učebna informati...'!$C$129:$J$298</definedName>
    <definedName name="_xlnm.Print_Titles" localSheetId="1">'61.1.1 - učebna informati...'!$143:$143</definedName>
    <definedName name="_xlnm._FilterDatabase" localSheetId="2" hidden="1">'61.1.2 - učebna informati...'!$C$143:$K$580</definedName>
    <definedName name="_xlnm.Print_Area" localSheetId="2">'61.1.2 - učebna informati...'!$C$4:$J$76,'61.1.2 - učebna informati...'!$C$82:$J$123,'61.1.2 - učebna informati...'!$C$129:$J$580</definedName>
    <definedName name="_xlnm.Print_Titles" localSheetId="2">'61.1.2 - učebna informati...'!$143:$143</definedName>
    <definedName name="_xlnm._FilterDatabase" localSheetId="3" hidden="1">'61.2.1 - jazyková učebna ...'!$C$141:$K$278</definedName>
    <definedName name="_xlnm.Print_Area" localSheetId="3">'61.2.1 - jazyková učebna ...'!$C$4:$J$76,'61.2.1 - jazyková učebna ...'!$C$82:$J$121,'61.2.1 - jazyková učebna ...'!$C$127:$J$278</definedName>
    <definedName name="_xlnm.Print_Titles" localSheetId="3">'61.2.1 - jazyková učebna ...'!$141:$141</definedName>
    <definedName name="_xlnm._FilterDatabase" localSheetId="4" hidden="1">'61.3.1 - kabinet jazykové...'!$C$138:$K$238</definedName>
    <definedName name="_xlnm.Print_Area" localSheetId="4">'61.3.1 - kabinet jazykové...'!$C$4:$J$76,'61.3.1 - kabinet jazykové...'!$C$82:$J$118,'61.3.1 - kabinet jazykové...'!$C$124:$J$238</definedName>
    <definedName name="_xlnm.Print_Titles" localSheetId="4">'61.3.1 - kabinet jazykové...'!$138:$138</definedName>
    <definedName name="_xlnm._FilterDatabase" localSheetId="5" hidden="1">'61.2,3.2 - jazyková učebn...'!$C$143:$K$596</definedName>
    <definedName name="_xlnm.Print_Area" localSheetId="5">'61.2,3.2 - jazyková učebn...'!$C$4:$J$76,'61.2,3.2 - jazyková učebn...'!$C$82:$J$123,'61.2,3.2 - jazyková učebn...'!$C$129:$J$596</definedName>
    <definedName name="_xlnm.Print_Titles" localSheetId="5">'61.2,3.2 - jazyková učebn...'!$143:$143</definedName>
    <definedName name="_xlnm._FilterDatabase" localSheetId="6" hidden="1">'61.4.1 - učebna přírodopi...'!$C$142:$K$294</definedName>
    <definedName name="_xlnm.Print_Area" localSheetId="6">'61.4.1 - učebna přírodopi...'!$C$4:$J$76,'61.4.1 - učebna přírodopi...'!$C$82:$J$122,'61.4.1 - učebna přírodopi...'!$C$128:$J$294</definedName>
    <definedName name="_xlnm.Print_Titles" localSheetId="6">'61.4.1 - učebna přírodopi...'!$142:$142</definedName>
    <definedName name="_xlnm._FilterDatabase" localSheetId="7" hidden="1">'61.5.1 - kabinet přírodop...'!$C$142:$K$268</definedName>
    <definedName name="_xlnm.Print_Area" localSheetId="7">'61.5.1 - kabinet přírodop...'!$C$4:$J$76,'61.5.1 - kabinet přírodop...'!$C$82:$J$122,'61.5.1 - kabinet přírodop...'!$C$128:$J$268</definedName>
    <definedName name="_xlnm.Print_Titles" localSheetId="7">'61.5.1 - kabinet přírodop...'!$142:$142</definedName>
    <definedName name="_xlnm._FilterDatabase" localSheetId="8" hidden="1">'61.6.1 - kabinet jazyků d...'!$C$142:$K$268</definedName>
    <definedName name="_xlnm.Print_Area" localSheetId="8">'61.6.1 - kabinet jazyků d...'!$C$4:$J$76,'61.6.1 - kabinet jazyků d...'!$C$82:$J$122,'61.6.1 - kabinet jazyků d...'!$C$128:$J$268</definedName>
    <definedName name="_xlnm.Print_Titles" localSheetId="8">'61.6.1 - kabinet jazyků d...'!$142:$142</definedName>
    <definedName name="_xlnm._FilterDatabase" localSheetId="9" hidden="1">'61.4,5,6.2 - učebna příro...'!$C$143:$K$582</definedName>
    <definedName name="_xlnm.Print_Area" localSheetId="9">'61.4,5,6.2 - učebna příro...'!$C$4:$J$76,'61.4,5,6.2 - učebna příro...'!$C$82:$J$123,'61.4,5,6.2 - učebna příro...'!$C$129:$J$582</definedName>
    <definedName name="_xlnm.Print_Titles" localSheetId="9">'61.4,5,6.2 - učebna příro...'!$143:$143</definedName>
    <definedName name="_xlnm._FilterDatabase" localSheetId="10" hidden="1">'61.7.1 - jazyková učebna ...'!$C$142:$K$288</definedName>
    <definedName name="_xlnm.Print_Area" localSheetId="10">'61.7.1 - jazyková učebna ...'!$C$4:$J$76,'61.7.1 - jazyková učebna ...'!$C$82:$J$122,'61.7.1 - jazyková učebna ...'!$C$128:$J$288</definedName>
    <definedName name="_xlnm.Print_Titles" localSheetId="10">'61.7.1 - jazyková učebna ...'!$142:$142</definedName>
    <definedName name="_xlnm._FilterDatabase" localSheetId="11" hidden="1">'61.7.2 - jazyková učebna ...'!$C$143:$K$574</definedName>
    <definedName name="_xlnm.Print_Area" localSheetId="11">'61.7.2 - jazyková učebna ...'!$C$4:$J$76,'61.7.2 - jazyková učebna ...'!$C$82:$J$123,'61.7.2 - jazyková učebna ...'!$C$129:$J$574</definedName>
    <definedName name="_xlnm.Print_Titles" localSheetId="11">'61.7.2 - jazyková učebna ...'!$143:$143</definedName>
    <definedName name="_xlnm._FilterDatabase" localSheetId="12" hidden="1">'61.8.1 - učebna chemie - ...'!$C$142:$K$298</definedName>
    <definedName name="_xlnm.Print_Area" localSheetId="12">'61.8.1 - učebna chemie - ...'!$C$4:$J$76,'61.8.1 - učebna chemie - ...'!$C$82:$J$122,'61.8.1 - učebna chemie - ...'!$C$128:$J$298</definedName>
    <definedName name="_xlnm.Print_Titles" localSheetId="12">'61.8.1 - učebna chemie - ...'!$142:$142</definedName>
    <definedName name="_xlnm._FilterDatabase" localSheetId="13" hidden="1">'61.9.1 - kabinet chemie -...'!$C$142:$K$266</definedName>
    <definedName name="_xlnm.Print_Area" localSheetId="13">'61.9.1 - kabinet chemie -...'!$C$4:$J$76,'61.9.1 - kabinet chemie -...'!$C$82:$J$122,'61.9.1 - kabinet chemie -...'!$C$128:$J$266</definedName>
    <definedName name="_xlnm.Print_Titles" localSheetId="13">'61.9.1 - kabinet chemie -...'!$142:$142</definedName>
    <definedName name="_xlnm._FilterDatabase" localSheetId="14" hidden="1">'61.8,9.2 - učebna chemie,...'!$C$143:$K$594</definedName>
    <definedName name="_xlnm.Print_Area" localSheetId="14">'61.8,9.2 - učebna chemie,...'!$C$4:$J$76,'61.8,9.2 - učebna chemie,...'!$C$82:$J$123,'61.8,9.2 - učebna chemie,...'!$C$129:$J$594</definedName>
    <definedName name="_xlnm.Print_Titles" localSheetId="14">'61.8,9.2 - učebna chemie,...'!$143:$143</definedName>
    <definedName name="_xlnm._FilterDatabase" localSheetId="15" hidden="1">'61.10.1 - učebna fyziky d...'!$C$140:$K$266</definedName>
    <definedName name="_xlnm.Print_Area" localSheetId="15">'61.10.1 - učebna fyziky d...'!$C$4:$J$76,'61.10.1 - učebna fyziky d...'!$C$82:$J$120,'61.10.1 - učebna fyziky d...'!$C$126:$J$266</definedName>
    <definedName name="_xlnm.Print_Titles" localSheetId="15">'61.10.1 - učebna fyziky d...'!$140:$140</definedName>
    <definedName name="_xlnm._FilterDatabase" localSheetId="16" hidden="1">'61.11.1 - kabinet fyziky ...'!$C$140:$K$246</definedName>
    <definedName name="_xlnm.Print_Area" localSheetId="16">'61.11.1 - kabinet fyziky ...'!$C$4:$J$76,'61.11.1 - kabinet fyziky ...'!$C$82:$J$120,'61.11.1 - kabinet fyziky ...'!$C$126:$J$246</definedName>
    <definedName name="_xlnm.Print_Titles" localSheetId="16">'61.11.1 - kabinet fyziky ...'!$140:$140</definedName>
    <definedName name="_xlnm._FilterDatabase" localSheetId="17" hidden="1">'61.10,11.2 - učebna fyzik...'!$C$143:$K$570</definedName>
    <definedName name="_xlnm.Print_Area" localSheetId="17">'61.10,11.2 - učebna fyzik...'!$C$4:$J$76,'61.10,11.2 - učebna fyzik...'!$C$82:$J$123,'61.10,11.2 - učebna fyzik...'!$C$129:$J$570</definedName>
    <definedName name="_xlnm.Print_Titles" localSheetId="17">'61.10,11.2 - učebna fyzik...'!$143:$143</definedName>
    <definedName name="_xlnm._FilterDatabase" localSheetId="18" hidden="1">'61.12.1 - kabinet informa...'!$C$141:$K$250</definedName>
    <definedName name="_xlnm.Print_Area" localSheetId="18">'61.12.1 - kabinet informa...'!$C$4:$J$76,'61.12.1 - kabinet informa...'!$C$82:$J$121,'61.12.1 - kabinet informa...'!$C$127:$J$250</definedName>
    <definedName name="_xlnm.Print_Titles" localSheetId="18">'61.12.1 - kabinet informa...'!$141:$141</definedName>
    <definedName name="_xlnm._FilterDatabase" localSheetId="19" hidden="1">'61.12.2 - kabinet informa...'!$C$141:$K$382</definedName>
    <definedName name="_xlnm.Print_Area" localSheetId="19">'61.12.2 - kabinet informa...'!$C$4:$J$76,'61.12.2 - kabinet informa...'!$C$82:$J$121,'61.12.2 - kabinet informa...'!$C$127:$J$382</definedName>
    <definedName name="_xlnm.Print_Titles" localSheetId="19">'61.12.2 - kabinet informa...'!$141:$141</definedName>
    <definedName name="_xlnm._FilterDatabase" localSheetId="20" hidden="1">'61.13.1 - cvičná kuchyň d...'!$C$143:$K$270</definedName>
    <definedName name="_xlnm.Print_Area" localSheetId="20">'61.13.1 - cvičná kuchyň d...'!$C$4:$J$76,'61.13.1 - cvičná kuchyň d...'!$C$82:$J$123,'61.13.1 - cvičná kuchyň d...'!$C$129:$J$270</definedName>
    <definedName name="_xlnm.Print_Titles" localSheetId="20">'61.13.1 - cvičná kuchyň d...'!$143:$143</definedName>
    <definedName name="_xlnm._FilterDatabase" localSheetId="21" hidden="1">'61.13.2 - cvičná kuchyň d...'!$C$143:$K$432</definedName>
    <definedName name="_xlnm.Print_Area" localSheetId="21">'61.13.2 - cvičná kuchyň d...'!$C$4:$J$76,'61.13.2 - cvičná kuchyň d...'!$C$82:$J$123,'61.13.2 - cvičná kuchyň d...'!$C$129:$J$432</definedName>
    <definedName name="_xlnm.Print_Titles" localSheetId="21">'61.13.2 - cvičná kuchyň d...'!$143:$143</definedName>
    <definedName name="_xlnm._FilterDatabase" localSheetId="22" hidden="1">'61.14.1 - chodba 1. NP - ...'!$C$137:$K$232</definedName>
    <definedName name="_xlnm.Print_Area" localSheetId="22">'61.14.1 - chodba 1. NP - ...'!$C$4:$J$76,'61.14.1 - chodba 1. NP - ...'!$C$82:$J$117,'61.14.1 - chodba 1. NP - ...'!$C$123:$J$232</definedName>
    <definedName name="_xlnm.Print_Titles" localSheetId="22">'61.14.1 - chodba 1. NP - ...'!$137:$137</definedName>
    <definedName name="_xlnm._FilterDatabase" localSheetId="23" hidden="1">'61.14.2 - chodba 1. NP - ...'!$C$136:$K$196</definedName>
    <definedName name="_xlnm.Print_Area" localSheetId="23">'61.14.2 - chodba 1. NP - ...'!$C$4:$J$76,'61.14.2 - chodba 1. NP - ...'!$C$82:$J$116,'61.14.2 - chodba 1. NP - ...'!$C$122:$J$196</definedName>
    <definedName name="_xlnm.Print_Titles" localSheetId="23">'61.14.2 - chodba 1. NP - ...'!$136:$136</definedName>
    <definedName name="_xlnm._FilterDatabase" localSheetId="24" hidden="1">'61.15.1 - chodba 2. NP - ...'!$C$140:$K$256</definedName>
    <definedName name="_xlnm.Print_Area" localSheetId="24">'61.15.1 - chodba 2. NP - ...'!$C$4:$J$76,'61.15.1 - chodba 2. NP - ...'!$C$82:$J$120,'61.15.1 - chodba 2. NP - ...'!$C$126:$J$256</definedName>
    <definedName name="_xlnm.Print_Titles" localSheetId="24">'61.15.1 - chodba 2. NP - ...'!$140:$140</definedName>
    <definedName name="_xlnm._FilterDatabase" localSheetId="25" hidden="1">'61.15.2 - chodba 2. NP - ...'!$C$136:$K$196</definedName>
    <definedName name="_xlnm.Print_Area" localSheetId="25">'61.15.2 - chodba 2. NP - ...'!$C$4:$J$76,'61.15.2 - chodba 2. NP - ...'!$C$82:$J$116,'61.15.2 - chodba 2. NP - ...'!$C$122:$J$196</definedName>
    <definedName name="_xlnm.Print_Titles" localSheetId="25">'61.15.2 - chodba 2. NP - ...'!$136:$136</definedName>
    <definedName name="_xlnm._FilterDatabase" localSheetId="26" hidden="1">'61.16.1 - chodba 3. NP - ...'!$C$140:$K$256</definedName>
    <definedName name="_xlnm.Print_Area" localSheetId="26">'61.16.1 - chodba 3. NP - ...'!$C$4:$J$76,'61.16.1 - chodba 3. NP - ...'!$C$82:$J$120,'61.16.1 - chodba 3. NP - ...'!$C$126:$J$256</definedName>
    <definedName name="_xlnm.Print_Titles" localSheetId="26">'61.16.1 - chodba 3. NP - ...'!$140:$140</definedName>
    <definedName name="_xlnm._FilterDatabase" localSheetId="27" hidden="1">'61.16.2 - chodba 3. NP - ...'!$C$136:$K$196</definedName>
    <definedName name="_xlnm.Print_Area" localSheetId="27">'61.16.2 - chodba 3. NP - ...'!$C$4:$J$76,'61.16.2 - chodba 3. NP - ...'!$C$82:$J$116,'61.16.2 - chodba 3. NP - ...'!$C$122:$J$196</definedName>
    <definedName name="_xlnm.Print_Titles" localSheetId="27">'61.16.2 - chodba 3. NP - ...'!$136:$136</definedName>
    <definedName name="_xlnm._FilterDatabase" localSheetId="28" hidden="1">'61.17.1 - WC pro handicap...'!$C$141:$K$242</definedName>
    <definedName name="_xlnm.Print_Area" localSheetId="28">'61.17.1 - WC pro handicap...'!$C$4:$J$76,'61.17.1 - WC pro handicap...'!$C$82:$J$121,'61.17.1 - WC pro handicap...'!$C$127:$J$242</definedName>
    <definedName name="_xlnm.Print_Titles" localSheetId="28">'61.17.1 - WC pro handicap...'!$141:$141</definedName>
    <definedName name="_xlnm._FilterDatabase" localSheetId="29" hidden="1">'61.17.2 - WC pro handicap...'!$C$138:$K$234</definedName>
    <definedName name="_xlnm.Print_Area" localSheetId="29">'61.17.2 - WC pro handicap...'!$C$4:$J$76,'61.17.2 - WC pro handicap...'!$C$82:$J$118,'61.17.2 - WC pro handicap...'!$C$124:$J$234</definedName>
    <definedName name="_xlnm.Print_Titles" localSheetId="29">'61.17.2 - WC pro handicap...'!$138:$138</definedName>
    <definedName name="_xlnm._FilterDatabase" localSheetId="30" hidden="1">'61.18.1 - WC 1.NP - stavba'!$C$142:$K$246</definedName>
    <definedName name="_xlnm.Print_Area" localSheetId="30">'61.18.1 - WC 1.NP - stavba'!$C$4:$J$76,'61.18.1 - WC 1.NP - stavba'!$C$82:$J$122,'61.18.1 - WC 1.NP - stavba'!$C$128:$J$246</definedName>
    <definedName name="_xlnm.Print_Titles" localSheetId="30">'61.18.1 - WC 1.NP - stavba'!$142:$142</definedName>
    <definedName name="_xlnm._FilterDatabase" localSheetId="31" hidden="1">'61.18.2 - WC 1.NP - elektro'!$C$138:$K$208</definedName>
    <definedName name="_xlnm.Print_Area" localSheetId="31">'61.18.2 - WC 1.NP - elektro'!$C$4:$J$76,'61.18.2 - WC 1.NP - elektro'!$C$82:$J$118,'61.18.2 - WC 1.NP - elektro'!$C$124:$J$208</definedName>
    <definedName name="_xlnm.Print_Titles" localSheetId="31">'61.18.2 - WC 1.NP - elektro'!$138:$138</definedName>
    <definedName name="_xlnm._FilterDatabase" localSheetId="32" hidden="1">'61.19.1 - WC 2.NP - stavba'!$C$140:$K$236</definedName>
    <definedName name="_xlnm.Print_Area" localSheetId="32">'61.19.1 - WC 2.NP - stavba'!$C$4:$J$76,'61.19.1 - WC 2.NP - stavba'!$C$82:$J$120,'61.19.1 - WC 2.NP - stavba'!$C$126:$J$236</definedName>
    <definedName name="_xlnm.Print_Titles" localSheetId="32">'61.19.1 - WC 2.NP - stavba'!$140:$140</definedName>
    <definedName name="_xlnm._FilterDatabase" localSheetId="33" hidden="1">'61.19.2 - WC 2.NP - elektro'!$C$137:$K$194</definedName>
    <definedName name="_xlnm.Print_Area" localSheetId="33">'61.19.2 - WC 2.NP - elektro'!$C$4:$J$76,'61.19.2 - WC 2.NP - elektro'!$C$82:$J$117,'61.19.2 - WC 2.NP - elektro'!$C$123:$J$194</definedName>
    <definedName name="_xlnm.Print_Titles" localSheetId="33">'61.19.2 - WC 2.NP - elektro'!$137:$137</definedName>
    <definedName name="_xlnm._FilterDatabase" localSheetId="34" hidden="1">'61.20.1 - WC 3.NP - stavba'!$C$140:$K$236</definedName>
    <definedName name="_xlnm.Print_Area" localSheetId="34">'61.20.1 - WC 3.NP - stavba'!$C$4:$J$76,'61.20.1 - WC 3.NP - stavba'!$C$82:$J$120,'61.20.1 - WC 3.NP - stavba'!$C$126:$J$236</definedName>
    <definedName name="_xlnm.Print_Titles" localSheetId="34">'61.20.1 - WC 3.NP - stavba'!$140:$140</definedName>
    <definedName name="_xlnm._FilterDatabase" localSheetId="35" hidden="1">'61.20.2 - WC 3.NP - elektro'!$C$137:$K$194</definedName>
    <definedName name="_xlnm.Print_Area" localSheetId="35">'61.20.2 - WC 3.NP - elektro'!$C$4:$J$76,'61.20.2 - WC 3.NP - elektro'!$C$82:$J$117,'61.20.2 - WC 3.NP - elektro'!$C$123:$J$194</definedName>
    <definedName name="_xlnm.Print_Titles" localSheetId="35">'61.20.2 - WC 3.NP - elektro'!$137:$137</definedName>
    <definedName name="_xlnm._FilterDatabase" localSheetId="36" hidden="1">'61.21.1 - Poradenské prac...'!$C$134:$K$194</definedName>
    <definedName name="_xlnm.Print_Area" localSheetId="36">'61.21.1 - Poradenské prac...'!$C$4:$J$76,'61.21.1 - Poradenské prac...'!$C$82:$J$116,'61.21.1 - Poradenské prac...'!$C$122:$J$194</definedName>
    <definedName name="_xlnm.Print_Titles" localSheetId="36">'61.21.1 - Poradenské prac...'!$134:$134</definedName>
  </definedNames>
  <calcPr/>
</workbook>
</file>

<file path=xl/calcChain.xml><?xml version="1.0" encoding="utf-8"?>
<calcChain xmlns="http://schemas.openxmlformats.org/spreadsheetml/2006/main">
  <c i="37" l="1" r="J39"/>
  <c r="J38"/>
  <c i="1" r="AY141"/>
  <c i="37" r="J37"/>
  <c i="1" r="AX141"/>
  <c i="37" r="BI193"/>
  <c r="BH193"/>
  <c r="BG193"/>
  <c r="BF193"/>
  <c r="T193"/>
  <c r="T192"/>
  <c r="T191"/>
  <c r="R193"/>
  <c r="R192"/>
  <c r="R191"/>
  <c r="P193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9"/>
  <c r="E127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89"/>
  <c r="E87"/>
  <c r="J24"/>
  <c r="E24"/>
  <c r="J92"/>
  <c r="J23"/>
  <c r="J21"/>
  <c r="E21"/>
  <c r="J91"/>
  <c r="J20"/>
  <c r="J18"/>
  <c r="E18"/>
  <c r="F132"/>
  <c r="J17"/>
  <c r="J15"/>
  <c r="E15"/>
  <c r="F131"/>
  <c r="J14"/>
  <c r="J12"/>
  <c r="J129"/>
  <c r="E7"/>
  <c r="E125"/>
  <c i="36" r="J41"/>
  <c r="J40"/>
  <c i="1" r="AY140"/>
  <c i="36" r="J39"/>
  <c i="1" r="AX140"/>
  <c i="36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F132"/>
  <c r="E130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94"/>
  <c r="J25"/>
  <c r="J23"/>
  <c r="E23"/>
  <c r="J134"/>
  <c r="J22"/>
  <c r="J20"/>
  <c r="E20"/>
  <c r="F135"/>
  <c r="J19"/>
  <c r="J17"/>
  <c r="E17"/>
  <c r="F93"/>
  <c r="J16"/>
  <c r="J14"/>
  <c r="J91"/>
  <c r="E7"/>
  <c r="E85"/>
  <c i="35" r="J41"/>
  <c r="J40"/>
  <c i="1" r="AY139"/>
  <c i="35" r="J39"/>
  <c i="1" r="AX139"/>
  <c i="35"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93"/>
  <c r="J22"/>
  <c r="J20"/>
  <c r="E20"/>
  <c r="F94"/>
  <c r="J19"/>
  <c r="J17"/>
  <c r="E17"/>
  <c r="F137"/>
  <c r="J16"/>
  <c r="J14"/>
  <c r="J91"/>
  <c r="E7"/>
  <c r="E85"/>
  <c i="34" r="J41"/>
  <c r="J40"/>
  <c i="1" r="AY138"/>
  <c i="34" r="J39"/>
  <c i="1" r="AX138"/>
  <c i="34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F132"/>
  <c r="E130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135"/>
  <c r="J25"/>
  <c r="J23"/>
  <c r="E23"/>
  <c r="J93"/>
  <c r="J22"/>
  <c r="J20"/>
  <c r="E20"/>
  <c r="F94"/>
  <c r="J19"/>
  <c r="J17"/>
  <c r="E17"/>
  <c r="F134"/>
  <c r="J16"/>
  <c r="J14"/>
  <c r="J132"/>
  <c r="E7"/>
  <c r="E85"/>
  <c i="33" r="J41"/>
  <c r="J40"/>
  <c i="1" r="AY137"/>
  <c i="33" r="J39"/>
  <c i="1" r="AX137"/>
  <c i="33"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137"/>
  <c r="J22"/>
  <c r="J20"/>
  <c r="E20"/>
  <c r="F138"/>
  <c r="J19"/>
  <c r="J17"/>
  <c r="E17"/>
  <c r="F93"/>
  <c r="J16"/>
  <c r="J14"/>
  <c r="J135"/>
  <c r="E7"/>
  <c r="E129"/>
  <c i="32" r="J41"/>
  <c r="J40"/>
  <c i="1" r="AY136"/>
  <c i="32" r="J39"/>
  <c i="1" r="AX136"/>
  <c i="32"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F133"/>
  <c r="E131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91"/>
  <c r="E89"/>
  <c r="J26"/>
  <c r="E26"/>
  <c r="J136"/>
  <c r="J25"/>
  <c r="J23"/>
  <c r="E23"/>
  <c r="J135"/>
  <c r="J22"/>
  <c r="J20"/>
  <c r="E20"/>
  <c r="F136"/>
  <c r="J19"/>
  <c r="J17"/>
  <c r="E17"/>
  <c r="F135"/>
  <c r="J16"/>
  <c r="J14"/>
  <c r="J133"/>
  <c r="E7"/>
  <c r="E127"/>
  <c i="31" r="J41"/>
  <c r="J40"/>
  <c i="1" r="AY135"/>
  <c i="31" r="J39"/>
  <c i="1" r="AX135"/>
  <c i="31"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140"/>
  <c r="J25"/>
  <c r="J23"/>
  <c r="E23"/>
  <c r="J139"/>
  <c r="J22"/>
  <c r="J20"/>
  <c r="E20"/>
  <c r="F94"/>
  <c r="J19"/>
  <c r="J17"/>
  <c r="E17"/>
  <c r="F93"/>
  <c r="J16"/>
  <c r="J14"/>
  <c r="J137"/>
  <c r="E7"/>
  <c r="E131"/>
  <c i="30" r="J41"/>
  <c r="J40"/>
  <c i="1" r="AY133"/>
  <c i="30" r="J39"/>
  <c i="1" r="AX133"/>
  <c i="30"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3"/>
  <c r="E131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91"/>
  <c r="E89"/>
  <c r="J26"/>
  <c r="E26"/>
  <c r="J136"/>
  <c r="J25"/>
  <c r="J23"/>
  <c r="E23"/>
  <c r="J93"/>
  <c r="J22"/>
  <c r="J20"/>
  <c r="E20"/>
  <c r="F94"/>
  <c r="J19"/>
  <c r="J17"/>
  <c r="E17"/>
  <c r="F93"/>
  <c r="J16"/>
  <c r="J14"/>
  <c r="J133"/>
  <c r="E7"/>
  <c r="E127"/>
  <c i="29" r="J41"/>
  <c r="J40"/>
  <c i="1" r="AY132"/>
  <c i="29" r="J39"/>
  <c i="1" r="AX132"/>
  <c i="29"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F136"/>
  <c r="E134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91"/>
  <c r="E89"/>
  <c r="J26"/>
  <c r="E26"/>
  <c r="J94"/>
  <c r="J25"/>
  <c r="J23"/>
  <c r="E23"/>
  <c r="J138"/>
  <c r="J22"/>
  <c r="J20"/>
  <c r="E20"/>
  <c r="F139"/>
  <c r="J19"/>
  <c r="J17"/>
  <c r="E17"/>
  <c r="F93"/>
  <c r="J16"/>
  <c r="J14"/>
  <c r="J91"/>
  <c r="E7"/>
  <c r="E130"/>
  <c i="28" r="J41"/>
  <c r="J40"/>
  <c i="1" r="AY130"/>
  <c i="28" r="J39"/>
  <c i="1" r="AX130"/>
  <c i="28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134"/>
  <c r="J25"/>
  <c r="J23"/>
  <c r="E23"/>
  <c r="J133"/>
  <c r="J22"/>
  <c r="J20"/>
  <c r="E20"/>
  <c r="F94"/>
  <c r="J19"/>
  <c r="J17"/>
  <c r="E17"/>
  <c r="F133"/>
  <c r="J16"/>
  <c r="J14"/>
  <c r="J91"/>
  <c r="E7"/>
  <c r="E125"/>
  <c i="27" r="J41"/>
  <c r="J40"/>
  <c i="1" r="AY129"/>
  <c i="27" r="J39"/>
  <c i="1" r="AX129"/>
  <c i="27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94"/>
  <c r="J25"/>
  <c r="J23"/>
  <c r="E23"/>
  <c r="J137"/>
  <c r="J22"/>
  <c r="J20"/>
  <c r="E20"/>
  <c r="F138"/>
  <c r="J19"/>
  <c r="J17"/>
  <c r="E17"/>
  <c r="F93"/>
  <c r="J16"/>
  <c r="J14"/>
  <c r="J135"/>
  <c r="E7"/>
  <c r="E85"/>
  <c i="26" r="J41"/>
  <c r="J40"/>
  <c i="1" r="AY128"/>
  <c i="26" r="J39"/>
  <c i="1" r="AX128"/>
  <c i="26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94"/>
  <c r="J25"/>
  <c r="J23"/>
  <c r="E23"/>
  <c r="J93"/>
  <c r="J22"/>
  <c r="J20"/>
  <c r="E20"/>
  <c r="F134"/>
  <c r="J19"/>
  <c r="J17"/>
  <c r="E17"/>
  <c r="F133"/>
  <c r="J16"/>
  <c r="J14"/>
  <c r="J91"/>
  <c r="E7"/>
  <c r="E85"/>
  <c i="25" r="J41"/>
  <c r="J40"/>
  <c i="1" r="AY127"/>
  <c i="25" r="J39"/>
  <c i="1" r="AX127"/>
  <c i="25"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137"/>
  <c r="J22"/>
  <c r="J20"/>
  <c r="E20"/>
  <c r="F94"/>
  <c r="J19"/>
  <c r="J17"/>
  <c r="E17"/>
  <c r="F137"/>
  <c r="J16"/>
  <c r="J14"/>
  <c r="J91"/>
  <c r="E7"/>
  <c r="E129"/>
  <c i="24" r="J41"/>
  <c r="J40"/>
  <c i="1" r="AY126"/>
  <c i="24" r="J39"/>
  <c i="1" r="AX126"/>
  <c i="24"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F131"/>
  <c r="E129"/>
  <c r="BI114"/>
  <c r="BH114"/>
  <c r="BG114"/>
  <c r="BF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F91"/>
  <c r="E89"/>
  <c r="J26"/>
  <c r="E26"/>
  <c r="J134"/>
  <c r="J25"/>
  <c r="J23"/>
  <c r="E23"/>
  <c r="J93"/>
  <c r="J22"/>
  <c r="J20"/>
  <c r="E20"/>
  <c r="F134"/>
  <c r="J19"/>
  <c r="J17"/>
  <c r="E17"/>
  <c r="F93"/>
  <c r="J16"/>
  <c r="J14"/>
  <c r="J131"/>
  <c r="E7"/>
  <c r="E85"/>
  <c i="23" r="J41"/>
  <c r="J40"/>
  <c i="1" r="AY125"/>
  <c i="23" r="J39"/>
  <c i="1" r="AX125"/>
  <c i="23"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F132"/>
  <c r="E130"/>
  <c r="BI115"/>
  <c r="BH115"/>
  <c r="BG115"/>
  <c r="BF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F91"/>
  <c r="E89"/>
  <c r="J26"/>
  <c r="E26"/>
  <c r="J135"/>
  <c r="J25"/>
  <c r="J23"/>
  <c r="E23"/>
  <c r="J134"/>
  <c r="J22"/>
  <c r="J20"/>
  <c r="E20"/>
  <c r="F135"/>
  <c r="J19"/>
  <c r="J17"/>
  <c r="E17"/>
  <c r="F134"/>
  <c r="J16"/>
  <c r="J14"/>
  <c r="J132"/>
  <c r="E7"/>
  <c r="E126"/>
  <c i="22" r="J41"/>
  <c r="J40"/>
  <c i="1" r="AY123"/>
  <c i="22" r="J39"/>
  <c i="1" r="AX123"/>
  <c i="22"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4"/>
  <c r="BH414"/>
  <c r="BG414"/>
  <c r="BF414"/>
  <c r="T414"/>
  <c r="T413"/>
  <c r="R414"/>
  <c r="R413"/>
  <c r="P414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141"/>
  <c r="J19"/>
  <c r="J17"/>
  <c r="E17"/>
  <c r="F93"/>
  <c r="J16"/>
  <c r="J14"/>
  <c r="J91"/>
  <c r="E7"/>
  <c r="E132"/>
  <c i="21" r="J41"/>
  <c r="J40"/>
  <c i="1" r="AY122"/>
  <c i="21" r="J39"/>
  <c i="1" r="AX122"/>
  <c i="21" r="BI269"/>
  <c r="BH269"/>
  <c r="BG269"/>
  <c r="BF269"/>
  <c r="T269"/>
  <c r="T268"/>
  <c r="T267"/>
  <c r="R269"/>
  <c r="R268"/>
  <c r="R267"/>
  <c r="P269"/>
  <c r="P268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94"/>
  <c r="J19"/>
  <c r="J17"/>
  <c r="E17"/>
  <c r="F93"/>
  <c r="J16"/>
  <c r="J14"/>
  <c r="J138"/>
  <c r="E7"/>
  <c r="E132"/>
  <c i="20" r="J41"/>
  <c r="J40"/>
  <c i="1" r="AY120"/>
  <c i="20" r="J39"/>
  <c i="1" r="AX120"/>
  <c i="20"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F136"/>
  <c r="E134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91"/>
  <c r="E89"/>
  <c r="J26"/>
  <c r="E26"/>
  <c r="J139"/>
  <c r="J25"/>
  <c r="J23"/>
  <c r="E23"/>
  <c r="J93"/>
  <c r="J22"/>
  <c r="J20"/>
  <c r="E20"/>
  <c r="F139"/>
  <c r="J19"/>
  <c r="J17"/>
  <c r="E17"/>
  <c r="F138"/>
  <c r="J16"/>
  <c r="J14"/>
  <c r="J91"/>
  <c r="E7"/>
  <c r="E85"/>
  <c i="19" r="J218"/>
  <c r="J41"/>
  <c r="J40"/>
  <c i="1" r="AY119"/>
  <c i="19" r="J39"/>
  <c i="1" r="AX119"/>
  <c i="19" r="BI249"/>
  <c r="BH249"/>
  <c r="BG249"/>
  <c r="BF249"/>
  <c r="T249"/>
  <c r="T248"/>
  <c r="T247"/>
  <c r="R249"/>
  <c r="R248"/>
  <c r="R247"/>
  <c r="P249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J106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F136"/>
  <c r="E134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91"/>
  <c r="E89"/>
  <c r="J26"/>
  <c r="E26"/>
  <c r="J139"/>
  <c r="J25"/>
  <c r="J23"/>
  <c r="E23"/>
  <c r="J138"/>
  <c r="J22"/>
  <c r="J20"/>
  <c r="E20"/>
  <c r="F139"/>
  <c r="J19"/>
  <c r="J17"/>
  <c r="E17"/>
  <c r="F138"/>
  <c r="J16"/>
  <c r="J14"/>
  <c r="J91"/>
  <c r="E7"/>
  <c r="E130"/>
  <c i="18" r="J41"/>
  <c r="J40"/>
  <c i="1" r="AY117"/>
  <c i="18" r="J39"/>
  <c i="1" r="AX117"/>
  <c i="18"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94"/>
  <c r="J19"/>
  <c r="J17"/>
  <c r="E17"/>
  <c r="F93"/>
  <c r="J16"/>
  <c r="J14"/>
  <c r="J91"/>
  <c r="E7"/>
  <c r="E85"/>
  <c i="17" r="J165"/>
  <c r="J41"/>
  <c r="J40"/>
  <c i="1" r="AY116"/>
  <c i="17" r="J39"/>
  <c i="1" r="AX116"/>
  <c i="17"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J10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94"/>
  <c r="J25"/>
  <c r="J23"/>
  <c r="E23"/>
  <c r="J137"/>
  <c r="J22"/>
  <c r="J20"/>
  <c r="E20"/>
  <c r="F138"/>
  <c r="J19"/>
  <c r="J17"/>
  <c r="E17"/>
  <c r="F137"/>
  <c r="J16"/>
  <c r="J14"/>
  <c r="J91"/>
  <c r="E7"/>
  <c r="E85"/>
  <c i="16" r="J41"/>
  <c r="J40"/>
  <c i="1" r="AY115"/>
  <c i="16" r="J39"/>
  <c i="1" r="AX115"/>
  <c i="16" r="BI265"/>
  <c r="BH265"/>
  <c r="BG265"/>
  <c r="BF265"/>
  <c r="T265"/>
  <c r="T264"/>
  <c r="T263"/>
  <c r="R265"/>
  <c r="R264"/>
  <c r="R263"/>
  <c r="P265"/>
  <c r="P264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F135"/>
  <c r="E133"/>
  <c r="BI118"/>
  <c r="BH118"/>
  <c r="BG118"/>
  <c r="BF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F91"/>
  <c r="E89"/>
  <c r="J26"/>
  <c r="E26"/>
  <c r="J138"/>
  <c r="J25"/>
  <c r="J23"/>
  <c r="E23"/>
  <c r="J137"/>
  <c r="J22"/>
  <c r="J20"/>
  <c r="E20"/>
  <c r="F138"/>
  <c r="J19"/>
  <c r="J17"/>
  <c r="E17"/>
  <c r="F137"/>
  <c r="J16"/>
  <c r="J14"/>
  <c r="J91"/>
  <c r="E7"/>
  <c r="E129"/>
  <c i="15" r="J41"/>
  <c r="J40"/>
  <c i="1" r="AY113"/>
  <c i="15" r="J39"/>
  <c i="1" r="AX113"/>
  <c i="15"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94"/>
  <c r="J25"/>
  <c r="J23"/>
  <c r="E23"/>
  <c r="J140"/>
  <c r="J22"/>
  <c r="J20"/>
  <c r="E20"/>
  <c r="F141"/>
  <c r="J19"/>
  <c r="J17"/>
  <c r="E17"/>
  <c r="F93"/>
  <c r="J16"/>
  <c r="J14"/>
  <c r="J91"/>
  <c r="E7"/>
  <c r="E132"/>
  <c i="14" r="J41"/>
  <c r="J40"/>
  <c i="1" r="AY112"/>
  <c i="14" r="J39"/>
  <c i="1" r="AX112"/>
  <c i="14"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94"/>
  <c r="J25"/>
  <c r="J23"/>
  <c r="E23"/>
  <c r="J139"/>
  <c r="J22"/>
  <c r="J20"/>
  <c r="E20"/>
  <c r="F140"/>
  <c r="J19"/>
  <c r="J17"/>
  <c r="E17"/>
  <c r="F139"/>
  <c r="J16"/>
  <c r="J14"/>
  <c r="J91"/>
  <c r="E7"/>
  <c r="E131"/>
  <c i="13" r="J41"/>
  <c r="J40"/>
  <c i="1" r="AY111"/>
  <c i="13" r="J39"/>
  <c i="1" r="AX111"/>
  <c i="13"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94"/>
  <c r="J25"/>
  <c r="J23"/>
  <c r="E23"/>
  <c r="J139"/>
  <c r="J22"/>
  <c r="J20"/>
  <c r="E20"/>
  <c r="F140"/>
  <c r="J19"/>
  <c r="J17"/>
  <c r="E17"/>
  <c r="F93"/>
  <c r="J16"/>
  <c r="J14"/>
  <c r="J137"/>
  <c r="E7"/>
  <c r="E131"/>
  <c i="12" r="J41"/>
  <c r="J40"/>
  <c i="1" r="AY109"/>
  <c i="12" r="J39"/>
  <c i="1" r="AX109"/>
  <c i="12"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141"/>
  <c r="J19"/>
  <c r="J17"/>
  <c r="E17"/>
  <c r="F140"/>
  <c r="J16"/>
  <c r="J14"/>
  <c r="J91"/>
  <c r="E7"/>
  <c r="E85"/>
  <c i="11" r="J41"/>
  <c r="J40"/>
  <c i="1" r="AY108"/>
  <c i="11" r="J39"/>
  <c i="1" r="AX108"/>
  <c i="11"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140"/>
  <c r="J25"/>
  <c r="J23"/>
  <c r="E23"/>
  <c r="J93"/>
  <c r="J22"/>
  <c r="J20"/>
  <c r="E20"/>
  <c r="F140"/>
  <c r="J19"/>
  <c r="J17"/>
  <c r="E17"/>
  <c r="F139"/>
  <c r="J16"/>
  <c r="J14"/>
  <c r="J137"/>
  <c r="E7"/>
  <c r="E85"/>
  <c i="10" r="J41"/>
  <c r="J40"/>
  <c i="1" r="AY106"/>
  <c i="10" r="J39"/>
  <c i="1" r="AX106"/>
  <c i="10"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93"/>
  <c r="J22"/>
  <c r="J20"/>
  <c r="E20"/>
  <c r="F141"/>
  <c r="J19"/>
  <c r="J17"/>
  <c r="E17"/>
  <c r="F140"/>
  <c r="J16"/>
  <c r="J14"/>
  <c r="J91"/>
  <c r="E7"/>
  <c r="E132"/>
  <c i="9" r="J41"/>
  <c r="J40"/>
  <c i="1" r="AY105"/>
  <c i="9" r="J39"/>
  <c i="1" r="AX105"/>
  <c i="9" r="BI267"/>
  <c r="BH267"/>
  <c r="BG267"/>
  <c r="BF267"/>
  <c r="T267"/>
  <c r="T266"/>
  <c r="T265"/>
  <c r="R267"/>
  <c r="R266"/>
  <c r="R265"/>
  <c r="P267"/>
  <c r="P266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94"/>
  <c r="J25"/>
  <c r="J23"/>
  <c r="E23"/>
  <c r="J93"/>
  <c r="J22"/>
  <c r="J20"/>
  <c r="E20"/>
  <c r="F140"/>
  <c r="J19"/>
  <c r="J17"/>
  <c r="E17"/>
  <c r="F139"/>
  <c r="J16"/>
  <c r="J14"/>
  <c r="J137"/>
  <c r="E7"/>
  <c r="E131"/>
  <c i="8" r="J41"/>
  <c r="J40"/>
  <c i="1" r="AY104"/>
  <c i="8" r="J39"/>
  <c i="1" r="AX104"/>
  <c i="8"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140"/>
  <c r="J25"/>
  <c r="J23"/>
  <c r="E23"/>
  <c r="J139"/>
  <c r="J22"/>
  <c r="J20"/>
  <c r="E20"/>
  <c r="F140"/>
  <c r="J19"/>
  <c r="J17"/>
  <c r="E17"/>
  <c r="F93"/>
  <c r="J16"/>
  <c r="J14"/>
  <c r="J137"/>
  <c r="E7"/>
  <c r="E131"/>
  <c i="7" r="J41"/>
  <c r="J40"/>
  <c i="1" r="AY103"/>
  <c i="7" r="J39"/>
  <c i="1" r="AX103"/>
  <c i="7"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F137"/>
  <c r="E135"/>
  <c r="BI120"/>
  <c r="BH120"/>
  <c r="BG120"/>
  <c r="BF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F91"/>
  <c r="E89"/>
  <c r="J26"/>
  <c r="E26"/>
  <c r="J94"/>
  <c r="J25"/>
  <c r="J23"/>
  <c r="E23"/>
  <c r="J93"/>
  <c r="J22"/>
  <c r="J20"/>
  <c r="E20"/>
  <c r="F140"/>
  <c r="J19"/>
  <c r="J17"/>
  <c r="E17"/>
  <c r="F139"/>
  <c r="J16"/>
  <c r="J14"/>
  <c r="J137"/>
  <c r="E7"/>
  <c r="E131"/>
  <c i="6" r="J41"/>
  <c r="J40"/>
  <c i="1" r="AY101"/>
  <c i="6" r="J39"/>
  <c i="1" r="AX101"/>
  <c i="6"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141"/>
  <c r="J19"/>
  <c r="J17"/>
  <c r="E17"/>
  <c r="F93"/>
  <c r="J16"/>
  <c r="J14"/>
  <c r="J138"/>
  <c r="E7"/>
  <c r="E132"/>
  <c i="5" r="J41"/>
  <c r="J40"/>
  <c i="1" r="AY100"/>
  <c i="5" r="J39"/>
  <c i="1" r="AX100"/>
  <c i="5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3"/>
  <c r="E131"/>
  <c r="BI116"/>
  <c r="BH116"/>
  <c r="BG116"/>
  <c r="BF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F91"/>
  <c r="E89"/>
  <c r="J26"/>
  <c r="E26"/>
  <c r="J94"/>
  <c r="J25"/>
  <c r="J23"/>
  <c r="E23"/>
  <c r="J93"/>
  <c r="J22"/>
  <c r="J20"/>
  <c r="E20"/>
  <c r="F136"/>
  <c r="J19"/>
  <c r="J17"/>
  <c r="E17"/>
  <c r="F93"/>
  <c r="J16"/>
  <c r="J14"/>
  <c r="J133"/>
  <c r="E7"/>
  <c r="E127"/>
  <c i="4" r="J41"/>
  <c r="J40"/>
  <c i="1" r="AY99"/>
  <c i="4" r="J39"/>
  <c i="1" r="AX99"/>
  <c i="4"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F136"/>
  <c r="E134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F91"/>
  <c r="E89"/>
  <c r="J26"/>
  <c r="E26"/>
  <c r="J139"/>
  <c r="J25"/>
  <c r="J23"/>
  <c r="E23"/>
  <c r="J93"/>
  <c r="J22"/>
  <c r="J20"/>
  <c r="E20"/>
  <c r="F94"/>
  <c r="J19"/>
  <c r="J17"/>
  <c r="E17"/>
  <c r="F138"/>
  <c r="J16"/>
  <c r="J14"/>
  <c r="J91"/>
  <c r="E7"/>
  <c r="E130"/>
  <c i="3" r="J41"/>
  <c r="J40"/>
  <c i="1" r="AY97"/>
  <c i="3" r="J39"/>
  <c i="1" r="AX97"/>
  <c i="3"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140"/>
  <c r="J22"/>
  <c r="J20"/>
  <c r="E20"/>
  <c r="F94"/>
  <c r="J19"/>
  <c r="J17"/>
  <c r="E17"/>
  <c r="F93"/>
  <c r="J16"/>
  <c r="J14"/>
  <c r="J91"/>
  <c r="E7"/>
  <c r="E85"/>
  <c i="2" r="J41"/>
  <c r="J40"/>
  <c i="1" r="AY96"/>
  <c i="2" r="J39"/>
  <c i="1" r="AX96"/>
  <c i="2" r="BI297"/>
  <c r="BH297"/>
  <c r="BG297"/>
  <c r="BF297"/>
  <c r="T297"/>
  <c r="T296"/>
  <c r="T295"/>
  <c r="R297"/>
  <c r="R296"/>
  <c r="R295"/>
  <c r="P297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F138"/>
  <c r="E136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F91"/>
  <c r="E89"/>
  <c r="J26"/>
  <c r="E26"/>
  <c r="J141"/>
  <c r="J25"/>
  <c r="J23"/>
  <c r="E23"/>
  <c r="J93"/>
  <c r="J22"/>
  <c r="J20"/>
  <c r="E20"/>
  <c r="F141"/>
  <c r="J19"/>
  <c r="J17"/>
  <c r="E17"/>
  <c r="F140"/>
  <c r="J16"/>
  <c r="J14"/>
  <c r="J91"/>
  <c r="E7"/>
  <c r="E85"/>
  <c i="1" r="L90"/>
  <c r="AM90"/>
  <c r="AM89"/>
  <c r="L89"/>
  <c r="AM87"/>
  <c r="L87"/>
  <c r="L85"/>
  <c r="L84"/>
  <c i="2" r="BK283"/>
  <c r="BK185"/>
  <c r="BK168"/>
  <c i="1" r="AS95"/>
  <c i="2" r="BK264"/>
  <c r="BK195"/>
  <c r="BK170"/>
  <c r="BK152"/>
  <c i="1" r="AS121"/>
  <c i="2" r="J266"/>
  <c r="BK260"/>
  <c r="BK255"/>
  <c r="J253"/>
  <c r="J249"/>
  <c r="BK244"/>
  <c r="J238"/>
  <c r="J234"/>
  <c r="BK226"/>
  <c r="J218"/>
  <c r="J211"/>
  <c r="BK205"/>
  <c r="J197"/>
  <c r="BK187"/>
  <c r="BK163"/>
  <c i="1" r="AS98"/>
  <c i="2" r="J291"/>
  <c r="J281"/>
  <c r="BK279"/>
  <c r="J279"/>
  <c r="BK277"/>
  <c r="J277"/>
  <c r="BK274"/>
  <c r="J274"/>
  <c r="BK272"/>
  <c r="J272"/>
  <c r="BK270"/>
  <c r="BK268"/>
  <c r="BK232"/>
  <c r="J230"/>
  <c r="BK228"/>
  <c r="J226"/>
  <c r="BK224"/>
  <c r="BK222"/>
  <c r="BK220"/>
  <c r="BK218"/>
  <c r="J216"/>
  <c r="BK213"/>
  <c r="BK211"/>
  <c r="BK209"/>
  <c r="J203"/>
  <c r="BK201"/>
  <c r="J199"/>
  <c r="J195"/>
  <c r="J191"/>
  <c r="J189"/>
  <c r="J187"/>
  <c r="BK178"/>
  <c r="J176"/>
  <c r="J172"/>
  <c r="J170"/>
  <c r="J166"/>
  <c r="BK161"/>
  <c r="J159"/>
  <c r="BK157"/>
  <c r="J155"/>
  <c r="J152"/>
  <c r="J150"/>
  <c i="1" r="AS134"/>
  <c r="AS131"/>
  <c i="3" r="J579"/>
  <c r="J577"/>
  <c r="BK575"/>
  <c r="BK573"/>
  <c r="J571"/>
  <c r="BK569"/>
  <c r="J567"/>
  <c r="BK565"/>
  <c r="J562"/>
  <c r="J558"/>
  <c r="J546"/>
  <c r="BK538"/>
  <c r="BK521"/>
  <c r="J507"/>
  <c r="BK495"/>
  <c r="J485"/>
  <c r="J457"/>
  <c r="J435"/>
  <c r="BK417"/>
  <c r="J406"/>
  <c r="J382"/>
  <c r="J349"/>
  <c r="BK310"/>
  <c r="BK298"/>
  <c r="J282"/>
  <c r="BK270"/>
  <c r="J248"/>
  <c r="J236"/>
  <c r="J230"/>
  <c r="BK216"/>
  <c r="BK206"/>
  <c r="J192"/>
  <c r="J174"/>
  <c r="J160"/>
  <c r="BK558"/>
  <c r="BK542"/>
  <c r="J529"/>
  <c r="BK517"/>
  <c r="BK507"/>
  <c r="BK501"/>
  <c r="BK493"/>
  <c r="BK479"/>
  <c r="J465"/>
  <c r="BK445"/>
  <c r="J421"/>
  <c r="J398"/>
  <c r="J388"/>
  <c r="BK361"/>
  <c r="J351"/>
  <c r="BK341"/>
  <c r="J334"/>
  <c r="J302"/>
  <c r="BK290"/>
  <c r="J280"/>
  <c r="J264"/>
  <c r="J246"/>
  <c r="BK230"/>
  <c r="BK218"/>
  <c r="BK204"/>
  <c r="BK194"/>
  <c r="BK179"/>
  <c r="BK160"/>
  <c r="BK149"/>
  <c r="J575"/>
  <c r="BK560"/>
  <c r="J548"/>
  <c r="J527"/>
  <c r="J513"/>
  <c r="BK467"/>
  <c r="BK451"/>
  <c r="J445"/>
  <c r="J429"/>
  <c r="BK409"/>
  <c r="BK396"/>
  <c r="J390"/>
  <c r="J328"/>
  <c r="J316"/>
  <c r="BK308"/>
  <c r="J286"/>
  <c r="J268"/>
  <c r="J256"/>
  <c r="BK238"/>
  <c r="BK224"/>
  <c r="J190"/>
  <c r="BK170"/>
  <c r="BK156"/>
  <c r="J147"/>
  <c r="BK529"/>
  <c r="J501"/>
  <c r="J487"/>
  <c r="J473"/>
  <c r="J467"/>
  <c r="J455"/>
  <c r="J443"/>
  <c r="BK435"/>
  <c r="J417"/>
  <c r="BK400"/>
  <c r="BK386"/>
  <c r="J373"/>
  <c r="J361"/>
  <c r="BK347"/>
  <c r="BK328"/>
  <c r="J318"/>
  <c r="J310"/>
  <c r="BK292"/>
  <c r="BK268"/>
  <c r="BK248"/>
  <c r="J232"/>
  <c r="J216"/>
  <c r="BK198"/>
  <c r="BK188"/>
  <c r="BK164"/>
  <c i="4" r="BK273"/>
  <c r="BK257"/>
  <c r="BK240"/>
  <c r="J231"/>
  <c r="BK225"/>
  <c r="J189"/>
  <c r="BK179"/>
  <c r="J156"/>
  <c r="J265"/>
  <c r="BK255"/>
  <c r="BK242"/>
  <c r="BK216"/>
  <c r="J200"/>
  <c r="BK189"/>
  <c r="BK181"/>
  <c r="BK164"/>
  <c r="BK152"/>
  <c r="BK246"/>
  <c r="BK227"/>
  <c r="BK223"/>
  <c r="J208"/>
  <c r="BK200"/>
  <c r="J179"/>
  <c r="BK166"/>
  <c r="J162"/>
  <c r="J267"/>
  <c r="BK259"/>
  <c r="J246"/>
  <c r="BK214"/>
  <c r="J198"/>
  <c r="J181"/>
  <c r="BK169"/>
  <c r="BK149"/>
  <c i="5" r="BK235"/>
  <c r="BK227"/>
  <c r="J209"/>
  <c r="BK197"/>
  <c r="J176"/>
  <c r="J153"/>
  <c r="BK237"/>
  <c r="BK209"/>
  <c r="BK195"/>
  <c r="BK172"/>
  <c r="BK151"/>
  <c r="J233"/>
  <c r="BK218"/>
  <c r="J182"/>
  <c r="J168"/>
  <c r="BK161"/>
  <c r="BK225"/>
  <c r="BK215"/>
  <c r="BK193"/>
  <c r="BK182"/>
  <c r="J174"/>
  <c r="J146"/>
  <c i="6" r="BK593"/>
  <c r="J576"/>
  <c r="J564"/>
  <c r="BK541"/>
  <c r="BK531"/>
  <c r="J521"/>
  <c r="J509"/>
  <c r="BK491"/>
  <c r="BK477"/>
  <c r="J455"/>
  <c r="J439"/>
  <c r="BK414"/>
  <c r="J386"/>
  <c r="J361"/>
  <c r="BK353"/>
  <c r="BK345"/>
  <c r="J334"/>
  <c r="J322"/>
  <c r="BK314"/>
  <c r="J298"/>
  <c r="J284"/>
  <c r="BK274"/>
  <c r="J264"/>
  <c r="BK254"/>
  <c r="J242"/>
  <c r="BK234"/>
  <c r="BK218"/>
  <c r="BK202"/>
  <c r="BK188"/>
  <c r="J166"/>
  <c r="J152"/>
  <c r="J593"/>
  <c r="J581"/>
  <c r="BK568"/>
  <c r="BK545"/>
  <c r="BK515"/>
  <c r="BK495"/>
  <c r="BK489"/>
  <c r="BK475"/>
  <c r="BK457"/>
  <c r="BK423"/>
  <c r="BK406"/>
  <c r="BK394"/>
  <c r="J377"/>
  <c r="BK367"/>
  <c r="BK332"/>
  <c r="J306"/>
  <c r="BK278"/>
  <c r="J254"/>
  <c r="BK224"/>
  <c r="BK216"/>
  <c r="BK200"/>
  <c r="BK177"/>
  <c r="J160"/>
  <c r="J595"/>
  <c r="BK581"/>
  <c r="BK558"/>
  <c r="J541"/>
  <c r="J527"/>
  <c r="BK505"/>
  <c r="J489"/>
  <c r="BK471"/>
  <c r="J457"/>
  <c r="J447"/>
  <c r="J433"/>
  <c r="J425"/>
  <c r="BK412"/>
  <c r="BK381"/>
  <c r="BK361"/>
  <c r="BK341"/>
  <c r="J328"/>
  <c r="BK300"/>
  <c r="BK276"/>
  <c r="J262"/>
  <c r="J234"/>
  <c r="BK220"/>
  <c r="J204"/>
  <c r="J168"/>
  <c r="BK576"/>
  <c r="BK562"/>
  <c r="BK554"/>
  <c r="J545"/>
  <c r="J531"/>
  <c r="J515"/>
  <c r="J503"/>
  <c r="J493"/>
  <c r="J467"/>
  <c r="J451"/>
  <c r="J435"/>
  <c r="J423"/>
  <c r="BK404"/>
  <c r="BK398"/>
  <c r="J388"/>
  <c r="BK373"/>
  <c r="J369"/>
  <c r="J355"/>
  <c r="BK347"/>
  <c r="J326"/>
  <c r="J318"/>
  <c r="J300"/>
  <c r="BK288"/>
  <c r="J276"/>
  <c r="BK258"/>
  <c r="BK248"/>
  <c r="J236"/>
  <c r="BK228"/>
  <c r="BK198"/>
  <c r="J188"/>
  <c r="BK166"/>
  <c i="7" r="J293"/>
  <c r="BK275"/>
  <c r="J267"/>
  <c r="BK249"/>
  <c r="BK234"/>
  <c r="J214"/>
  <c r="J205"/>
  <c r="J197"/>
  <c r="J193"/>
  <c r="J180"/>
  <c r="J173"/>
  <c r="J163"/>
  <c r="BK157"/>
  <c r="BK258"/>
  <c r="BK242"/>
  <c r="J228"/>
  <c r="J220"/>
  <c r="BK150"/>
  <c r="BK287"/>
  <c r="BK277"/>
  <c r="BK260"/>
  <c r="J249"/>
  <c r="J232"/>
  <c r="J226"/>
  <c r="J216"/>
  <c r="J209"/>
  <c r="BK205"/>
  <c r="BK195"/>
  <c r="BK189"/>
  <c i="8" r="BK259"/>
  <c r="BK247"/>
  <c r="BK218"/>
  <c r="J210"/>
  <c r="J193"/>
  <c r="BK174"/>
  <c r="J157"/>
  <c r="BK148"/>
  <c r="J255"/>
  <c r="J238"/>
  <c r="BK228"/>
  <c r="J249"/>
  <c r="BK226"/>
  <c r="BK220"/>
  <c r="J206"/>
  <c r="BK191"/>
  <c r="J183"/>
  <c r="BK157"/>
  <c i="9" r="J263"/>
  <c r="J257"/>
  <c r="J247"/>
  <c r="J235"/>
  <c r="J226"/>
  <c r="BK218"/>
  <c r="BK210"/>
  <c r="BK199"/>
  <c r="J191"/>
  <c r="BK176"/>
  <c r="BK167"/>
  <c r="J157"/>
  <c r="BK263"/>
  <c r="BK235"/>
  <c r="BK220"/>
  <c r="J199"/>
  <c r="BK181"/>
  <c r="J267"/>
  <c r="BK255"/>
  <c r="BK242"/>
  <c r="J222"/>
  <c r="J212"/>
  <c r="J202"/>
  <c r="BK191"/>
  <c r="J181"/>
  <c r="J169"/>
  <c r="J152"/>
  <c r="J146"/>
  <c i="10" r="J577"/>
  <c r="J567"/>
  <c r="J554"/>
  <c r="J544"/>
  <c r="J533"/>
  <c r="J521"/>
  <c r="BK515"/>
  <c r="BK501"/>
  <c r="BK493"/>
  <c r="BK479"/>
  <c r="J469"/>
  <c r="BK455"/>
  <c r="J400"/>
  <c r="BK388"/>
  <c r="J378"/>
  <c r="BK349"/>
  <c r="BK338"/>
  <c r="BK324"/>
  <c r="BK302"/>
  <c r="BK250"/>
  <c r="BK224"/>
  <c r="BK212"/>
  <c r="J493"/>
  <c r="J489"/>
  <c r="J467"/>
  <c r="J451"/>
  <c r="J431"/>
  <c r="BK418"/>
  <c r="J404"/>
  <c r="BK386"/>
  <c r="BK369"/>
  <c r="BK361"/>
  <c r="J349"/>
  <c r="J338"/>
  <c r="J322"/>
  <c r="BK310"/>
  <c r="J294"/>
  <c r="BK280"/>
  <c r="J260"/>
  <c r="BK246"/>
  <c r="J226"/>
  <c r="J212"/>
  <c r="BK194"/>
  <c r="J175"/>
  <c r="J149"/>
  <c r="BK560"/>
  <c r="BK552"/>
  <c r="J525"/>
  <c r="J517"/>
  <c r="J499"/>
  <c r="J473"/>
  <c r="J457"/>
  <c r="J445"/>
  <c r="BK431"/>
  <c r="BK423"/>
  <c r="BK402"/>
  <c r="J394"/>
  <c r="J388"/>
  <c r="J382"/>
  <c r="J373"/>
  <c r="BK363"/>
  <c r="BK351"/>
  <c r="BK332"/>
  <c r="J324"/>
  <c r="BK318"/>
  <c r="J310"/>
  <c r="J296"/>
  <c r="J284"/>
  <c r="J274"/>
  <c r="BK268"/>
  <c r="J264"/>
  <c r="J256"/>
  <c r="BK244"/>
  <c r="J240"/>
  <c r="BK230"/>
  <c r="J224"/>
  <c r="BK220"/>
  <c r="BK208"/>
  <c r="J192"/>
  <c r="BK186"/>
  <c r="J177"/>
  <c r="J170"/>
  <c r="J162"/>
  <c r="J152"/>
  <c r="J581"/>
  <c r="BK573"/>
  <c r="BK562"/>
  <c r="BK556"/>
  <c r="BK548"/>
  <c r="J546"/>
  <c r="J539"/>
  <c r="BK533"/>
  <c r="BK527"/>
  <c r="J515"/>
  <c r="BK511"/>
  <c r="J505"/>
  <c r="BK495"/>
  <c r="BK489"/>
  <c r="J475"/>
  <c r="BK465"/>
  <c r="BK461"/>
  <c r="BK443"/>
  <c r="J416"/>
  <c r="J414"/>
  <c r="BK400"/>
  <c r="BK375"/>
  <c r="J365"/>
  <c r="BK355"/>
  <c r="J347"/>
  <c r="BK322"/>
  <c r="BK306"/>
  <c r="BK298"/>
  <c r="J288"/>
  <c r="BK274"/>
  <c r="BK270"/>
  <c r="BK264"/>
  <c r="BK260"/>
  <c r="BK256"/>
  <c r="J242"/>
  <c r="J234"/>
  <c r="J218"/>
  <c r="BK210"/>
  <c r="J200"/>
  <c r="J194"/>
  <c r="J188"/>
  <c r="BK177"/>
  <c r="BK170"/>
  <c r="BK164"/>
  <c r="BK160"/>
  <c r="J154"/>
  <c i="11" r="J287"/>
  <c r="J279"/>
  <c r="BK265"/>
  <c r="BK256"/>
  <c r="BK237"/>
  <c r="BK232"/>
  <c r="BK218"/>
  <c r="J214"/>
  <c r="J203"/>
  <c r="BK187"/>
  <c r="J183"/>
  <c r="J167"/>
  <c r="BK154"/>
  <c r="BK148"/>
  <c r="BK269"/>
  <c r="BK261"/>
  <c r="J254"/>
  <c r="BK247"/>
  <c r="J230"/>
  <c r="BK222"/>
  <c r="BK208"/>
  <c r="BK193"/>
  <c r="BK173"/>
  <c r="J154"/>
  <c r="BK287"/>
  <c r="J281"/>
  <c r="BK275"/>
  <c r="J267"/>
  <c r="J263"/>
  <c r="J252"/>
  <c r="J241"/>
  <c r="BK226"/>
  <c r="BK214"/>
  <c r="BK203"/>
  <c r="J199"/>
  <c r="BK191"/>
  <c r="J185"/>
  <c r="J176"/>
  <c r="BK163"/>
  <c r="J152"/>
  <c r="BK285"/>
  <c r="BK281"/>
  <c r="BK252"/>
  <c r="J243"/>
  <c r="J237"/>
  <c r="BK230"/>
  <c r="BK224"/>
  <c r="BK206"/>
  <c r="BK189"/>
  <c r="J173"/>
  <c r="J163"/>
  <c r="J157"/>
  <c r="BK146"/>
  <c i="12" r="J569"/>
  <c r="BK563"/>
  <c r="BK536"/>
  <c r="J523"/>
  <c r="BK509"/>
  <c r="J505"/>
  <c r="BK497"/>
  <c r="J477"/>
  <c r="BK463"/>
  <c r="J453"/>
  <c r="J423"/>
  <c r="BK411"/>
  <c r="J402"/>
  <c r="J390"/>
  <c r="J380"/>
  <c r="J371"/>
  <c r="BK353"/>
  <c r="J343"/>
  <c r="BK336"/>
  <c r="J330"/>
  <c r="J326"/>
  <c r="J316"/>
  <c r="BK300"/>
  <c r="BK288"/>
  <c r="J276"/>
  <c r="BK262"/>
  <c r="BK254"/>
  <c r="J250"/>
  <c r="J242"/>
  <c r="BK236"/>
  <c r="J228"/>
  <c r="BK222"/>
  <c r="J212"/>
  <c r="BK206"/>
  <c r="BK198"/>
  <c r="J181"/>
  <c r="J168"/>
  <c r="BK162"/>
  <c r="BK158"/>
  <c r="J573"/>
  <c r="BK548"/>
  <c r="J542"/>
  <c r="J525"/>
  <c r="BK507"/>
  <c r="J491"/>
  <c r="BK487"/>
  <c r="BK477"/>
  <c r="J469"/>
  <c r="BK461"/>
  <c r="J457"/>
  <c r="BK437"/>
  <c r="BK427"/>
  <c r="BK417"/>
  <c r="J406"/>
  <c r="BK402"/>
  <c r="BK392"/>
  <c r="J386"/>
  <c r="BK369"/>
  <c r="J361"/>
  <c r="J355"/>
  <c r="J340"/>
  <c r="J320"/>
  <c r="BK298"/>
  <c r="J292"/>
  <c r="BK282"/>
  <c r="J280"/>
  <c r="J272"/>
  <c r="J262"/>
  <c r="BK258"/>
  <c r="J252"/>
  <c r="BK246"/>
  <c r="J240"/>
  <c r="J236"/>
  <c r="J230"/>
  <c r="BK216"/>
  <c r="BK210"/>
  <c r="BK200"/>
  <c r="BK181"/>
  <c r="BK179"/>
  <c r="J164"/>
  <c r="BK156"/>
  <c r="BK149"/>
  <c r="BK571"/>
  <c r="J552"/>
  <c r="J546"/>
  <c r="BK533"/>
  <c r="BK521"/>
  <c r="BK517"/>
  <c r="BK505"/>
  <c r="J501"/>
  <c r="J485"/>
  <c r="BK475"/>
  <c r="J471"/>
  <c r="BK467"/>
  <c r="BK447"/>
  <c r="BK441"/>
  <c r="J437"/>
  <c r="BK421"/>
  <c r="J411"/>
  <c r="J394"/>
  <c r="BK386"/>
  <c r="J375"/>
  <c r="BK363"/>
  <c r="J353"/>
  <c r="J345"/>
  <c r="BK330"/>
  <c r="J322"/>
  <c r="J312"/>
  <c r="BK304"/>
  <c r="BK204"/>
  <c r="J198"/>
  <c r="J179"/>
  <c r="BK172"/>
  <c r="J571"/>
  <c r="BK567"/>
  <c r="BK561"/>
  <c r="J556"/>
  <c r="J550"/>
  <c r="J540"/>
  <c r="J529"/>
  <c r="BK523"/>
  <c r="J513"/>
  <c r="BK501"/>
  <c r="J489"/>
  <c r="BK479"/>
  <c r="J461"/>
  <c r="J449"/>
  <c r="BK439"/>
  <c r="J429"/>
  <c r="BK423"/>
  <c r="J415"/>
  <c r="BK400"/>
  <c r="J388"/>
  <c r="BK377"/>
  <c r="BK361"/>
  <c r="J351"/>
  <c r="BK347"/>
  <c r="BK334"/>
  <c r="BK316"/>
  <c r="J310"/>
  <c r="BK306"/>
  <c r="J300"/>
  <c r="J290"/>
  <c r="BK284"/>
  <c r="J278"/>
  <c r="J274"/>
  <c r="BK266"/>
  <c r="BK256"/>
  <c r="J246"/>
  <c r="BK226"/>
  <c r="J222"/>
  <c r="BK214"/>
  <c r="J202"/>
  <c r="J194"/>
  <c r="BK177"/>
  <c r="J170"/>
  <c r="BK160"/>
  <c r="J156"/>
  <c i="13" r="J287"/>
  <c r="BK271"/>
  <c r="BK258"/>
  <c r="BK247"/>
  <c r="BK242"/>
  <c r="J226"/>
  <c r="BK220"/>
  <c r="J205"/>
  <c r="BK201"/>
  <c r="BK191"/>
  <c r="J178"/>
  <c r="BK167"/>
  <c r="J150"/>
  <c r="J146"/>
  <c r="J277"/>
  <c r="BK253"/>
  <c r="J247"/>
  <c r="BK230"/>
  <c r="J224"/>
  <c r="BK218"/>
  <c r="J199"/>
  <c r="J180"/>
  <c r="BK173"/>
  <c r="BK163"/>
  <c r="J161"/>
  <c r="BK152"/>
  <c r="BK295"/>
  <c r="J289"/>
  <c r="J267"/>
  <c r="J258"/>
  <c r="BK245"/>
  <c r="BK232"/>
  <c r="J218"/>
  <c r="J209"/>
  <c r="J197"/>
  <c r="BK187"/>
  <c r="BK180"/>
  <c r="J291"/>
  <c r="BK287"/>
  <c r="BK277"/>
  <c r="J271"/>
  <c r="J264"/>
  <c r="BK255"/>
  <c r="J238"/>
  <c r="BK226"/>
  <c r="J216"/>
  <c r="BK203"/>
  <c r="J193"/>
  <c r="J187"/>
  <c r="BK178"/>
  <c r="BK169"/>
  <c r="J159"/>
  <c r="BK154"/>
  <c i="14" r="BK228"/>
  <c r="BK216"/>
  <c r="BK204"/>
  <c r="J197"/>
  <c r="J187"/>
  <c r="J161"/>
  <c r="BK154"/>
  <c r="J150"/>
  <c r="J146"/>
  <c r="BK245"/>
  <c r="BK226"/>
  <c r="BK222"/>
  <c r="BK208"/>
  <c r="J201"/>
  <c r="J193"/>
  <c r="BK185"/>
  <c r="BK176"/>
  <c r="J171"/>
  <c r="J152"/>
  <c r="BK257"/>
  <c r="BK237"/>
  <c r="BK230"/>
  <c r="J222"/>
  <c r="J218"/>
  <c r="BK206"/>
  <c r="J195"/>
  <c r="BK187"/>
  <c r="J176"/>
  <c r="BK167"/>
  <c r="J154"/>
  <c r="J255"/>
  <c r="J249"/>
  <c r="BK243"/>
  <c r="BK218"/>
  <c r="BK212"/>
  <c r="J180"/>
  <c r="J163"/>
  <c r="J148"/>
  <c i="15" r="J589"/>
  <c r="BK583"/>
  <c r="J566"/>
  <c r="J551"/>
  <c r="J539"/>
  <c r="BK535"/>
  <c r="BK513"/>
  <c r="J505"/>
  <c r="BK491"/>
  <c r="BK483"/>
  <c r="J467"/>
  <c r="J459"/>
  <c r="BK449"/>
  <c r="J445"/>
  <c r="J422"/>
  <c r="J412"/>
  <c r="J400"/>
  <c r="BK369"/>
  <c r="BK354"/>
  <c r="J320"/>
  <c r="J302"/>
  <c r="BK296"/>
  <c r="BK278"/>
  <c r="J274"/>
  <c r="J266"/>
  <c r="BK260"/>
  <c r="J250"/>
  <c r="J240"/>
  <c r="J224"/>
  <c r="BK216"/>
  <c r="J204"/>
  <c r="BK196"/>
  <c r="BK186"/>
  <c r="J172"/>
  <c r="BK166"/>
  <c r="J593"/>
  <c r="J581"/>
  <c r="BK572"/>
  <c r="J562"/>
  <c r="J547"/>
  <c r="J535"/>
  <c r="BK525"/>
  <c r="J517"/>
  <c r="BK511"/>
  <c r="BK497"/>
  <c r="J493"/>
  <c r="BK479"/>
  <c r="J455"/>
  <c r="BK445"/>
  <c r="J443"/>
  <c r="J436"/>
  <c r="BK428"/>
  <c r="J416"/>
  <c r="J402"/>
  <c r="J393"/>
  <c r="BK383"/>
  <c r="J373"/>
  <c r="J365"/>
  <c r="BK358"/>
  <c r="J348"/>
  <c r="J342"/>
  <c r="BK338"/>
  <c r="J332"/>
  <c r="J328"/>
  <c r="BK316"/>
  <c r="J304"/>
  <c r="J294"/>
  <c r="J288"/>
  <c r="J256"/>
  <c r="J242"/>
  <c r="BK230"/>
  <c r="BK224"/>
  <c r="BK218"/>
  <c r="J210"/>
  <c r="J196"/>
  <c r="BK194"/>
  <c r="BK179"/>
  <c r="J166"/>
  <c r="J152"/>
  <c r="BK589"/>
  <c r="BK585"/>
  <c r="J570"/>
  <c r="BK566"/>
  <c r="BK562"/>
  <c r="BK556"/>
  <c r="BK529"/>
  <c r="J523"/>
  <c r="J509"/>
  <c r="J499"/>
  <c r="J497"/>
  <c r="BK489"/>
  <c r="J475"/>
  <c r="BK471"/>
  <c r="BK443"/>
  <c r="J434"/>
  <c r="BK424"/>
  <c r="J414"/>
  <c r="BK408"/>
  <c r="J404"/>
  <c r="BK393"/>
  <c r="J387"/>
  <c r="J369"/>
  <c r="BK340"/>
  <c r="BK334"/>
  <c r="J324"/>
  <c r="BK322"/>
  <c r="BK318"/>
  <c r="J312"/>
  <c r="J308"/>
  <c r="J290"/>
  <c r="J286"/>
  <c r="BK276"/>
  <c r="J264"/>
  <c r="J248"/>
  <c r="J236"/>
  <c r="BK222"/>
  <c r="J206"/>
  <c r="J194"/>
  <c r="J179"/>
  <c r="J170"/>
  <c r="BK154"/>
  <c r="BK593"/>
  <c r="BK581"/>
  <c r="J564"/>
  <c r="J556"/>
  <c r="J549"/>
  <c r="BK541"/>
  <c r="BK531"/>
  <c r="J525"/>
  <c r="J513"/>
  <c r="BK505"/>
  <c r="J491"/>
  <c r="BK485"/>
  <c r="BK469"/>
  <c r="BK459"/>
  <c r="BK455"/>
  <c r="BK441"/>
  <c r="BK432"/>
  <c r="J424"/>
  <c r="BK420"/>
  <c r="J395"/>
  <c r="J389"/>
  <c r="J379"/>
  <c r="BK373"/>
  <c r="J371"/>
  <c r="J358"/>
  <c r="J354"/>
  <c r="BK348"/>
  <c r="J338"/>
  <c r="BK328"/>
  <c r="J316"/>
  <c r="BK310"/>
  <c r="BK300"/>
  <c r="J278"/>
  <c r="J268"/>
  <c r="BK256"/>
  <c r="BK246"/>
  <c r="BK236"/>
  <c r="BK226"/>
  <c r="BK210"/>
  <c r="BK206"/>
  <c r="BK192"/>
  <c r="BK181"/>
  <c r="BK170"/>
  <c r="J160"/>
  <c r="J156"/>
  <c i="16" r="J257"/>
  <c r="J238"/>
  <c r="BK207"/>
  <c r="BK203"/>
  <c r="J190"/>
  <c r="BK178"/>
  <c r="BK172"/>
  <c r="BK159"/>
  <c r="J153"/>
  <c r="J242"/>
  <c r="J234"/>
  <c r="BK219"/>
  <c r="BK211"/>
  <c r="BK201"/>
  <c r="BK192"/>
  <c r="J186"/>
  <c r="BK176"/>
  <c r="BK174"/>
  <c r="BK163"/>
  <c r="J159"/>
  <c r="J149"/>
  <c r="J259"/>
  <c r="BK253"/>
  <c r="J247"/>
  <c r="J236"/>
  <c r="BK230"/>
  <c r="J223"/>
  <c r="BK217"/>
  <c r="J209"/>
  <c r="J201"/>
  <c r="BK194"/>
  <c r="BK170"/>
  <c r="BK161"/>
  <c r="BK151"/>
  <c r="J249"/>
  <c r="BK242"/>
  <c r="J225"/>
  <c r="BK215"/>
  <c r="J194"/>
  <c r="J188"/>
  <c r="J180"/>
  <c r="BK166"/>
  <c i="17" r="BK245"/>
  <c r="J233"/>
  <c r="BK219"/>
  <c r="BK207"/>
  <c r="BK201"/>
  <c r="J195"/>
  <c r="J188"/>
  <c r="BK178"/>
  <c r="BK169"/>
  <c r="BK160"/>
  <c r="J151"/>
  <c r="J243"/>
  <c r="J237"/>
  <c r="J221"/>
  <c r="J217"/>
  <c r="BK205"/>
  <c r="BK188"/>
  <c r="BK182"/>
  <c r="J167"/>
  <c r="J158"/>
  <c r="BK146"/>
  <c r="BK226"/>
  <c r="J201"/>
  <c r="BK180"/>
  <c r="J169"/>
  <c r="BK144"/>
  <c r="BK237"/>
  <c r="J226"/>
  <c r="BK217"/>
  <c r="J197"/>
  <c r="BK176"/>
  <c i="18" r="J557"/>
  <c r="BK523"/>
  <c r="BK495"/>
  <c r="BK471"/>
  <c r="BK459"/>
  <c r="J419"/>
  <c r="BK398"/>
  <c r="BK388"/>
  <c r="J376"/>
  <c r="BK367"/>
  <c r="J353"/>
  <c r="BK332"/>
  <c r="J306"/>
  <c r="J292"/>
  <c r="J274"/>
  <c r="J256"/>
  <c r="BK248"/>
  <c r="BK228"/>
  <c r="J214"/>
  <c r="J192"/>
  <c r="J170"/>
  <c r="BK158"/>
  <c r="J552"/>
  <c r="BK544"/>
  <c r="J532"/>
  <c r="J513"/>
  <c r="J505"/>
  <c r="J477"/>
  <c r="BK469"/>
  <c r="J455"/>
  <c r="J439"/>
  <c r="BK417"/>
  <c r="BK411"/>
  <c r="BK400"/>
  <c r="BK386"/>
  <c r="BK376"/>
  <c r="J365"/>
  <c r="J355"/>
  <c r="BK345"/>
  <c r="J335"/>
  <c r="BK318"/>
  <c r="J304"/>
  <c r="J294"/>
  <c r="BK266"/>
  <c r="J240"/>
  <c r="BK224"/>
  <c r="BK208"/>
  <c r="BK196"/>
  <c r="BK179"/>
  <c r="BK170"/>
  <c r="J147"/>
  <c r="J563"/>
  <c r="J550"/>
  <c r="BK536"/>
  <c r="BK527"/>
  <c r="BK511"/>
  <c r="J503"/>
  <c r="BK487"/>
  <c r="J475"/>
  <c r="BK457"/>
  <c r="J433"/>
  <c r="J427"/>
  <c r="J347"/>
  <c r="BK341"/>
  <c r="BK324"/>
  <c r="J316"/>
  <c r="BK294"/>
  <c r="J282"/>
  <c r="J264"/>
  <c r="BK256"/>
  <c r="J246"/>
  <c r="J224"/>
  <c r="J194"/>
  <c r="BK168"/>
  <c r="BK147"/>
  <c r="J561"/>
  <c r="J542"/>
  <c r="BK513"/>
  <c r="J485"/>
  <c r="BK477"/>
  <c r="BK455"/>
  <c r="BK451"/>
  <c r="J443"/>
  <c r="J437"/>
  <c r="BK427"/>
  <c r="J413"/>
  <c r="J398"/>
  <c r="BK390"/>
  <c r="J369"/>
  <c r="J339"/>
  <c r="J322"/>
  <c r="BK300"/>
  <c r="BK282"/>
  <c r="BK270"/>
  <c r="BK252"/>
  <c r="J234"/>
  <c r="BK220"/>
  <c r="BK206"/>
  <c r="J183"/>
  <c r="J166"/>
  <c r="J156"/>
  <c i="19" r="J235"/>
  <c r="BK214"/>
  <c r="J202"/>
  <c r="BK181"/>
  <c r="BK249"/>
  <c r="BK233"/>
  <c r="BK224"/>
  <c r="J214"/>
  <c r="BK200"/>
  <c r="J179"/>
  <c r="BK166"/>
  <c r="BK153"/>
  <c r="BK145"/>
  <c r="J239"/>
  <c r="J216"/>
  <c r="BK204"/>
  <c r="BK192"/>
  <c r="BK162"/>
  <c r="J151"/>
  <c r="BK235"/>
  <c r="J192"/>
  <c r="BK183"/>
  <c r="J166"/>
  <c r="J149"/>
  <c i="20" r="BK379"/>
  <c r="J371"/>
  <c r="BK364"/>
  <c r="BK354"/>
  <c r="BK350"/>
  <c r="J336"/>
  <c r="BK322"/>
  <c r="J306"/>
  <c r="J289"/>
  <c r="J277"/>
  <c r="J254"/>
  <c r="BK244"/>
  <c r="J234"/>
  <c r="J222"/>
  <c r="J206"/>
  <c r="J196"/>
  <c r="BK160"/>
  <c r="J360"/>
  <c r="J330"/>
  <c r="J312"/>
  <c r="BK295"/>
  <c r="J273"/>
  <c r="BK260"/>
  <c r="J240"/>
  <c r="J220"/>
  <c r="BK196"/>
  <c r="BK180"/>
  <c r="J379"/>
  <c r="J369"/>
  <c r="BK358"/>
  <c r="J350"/>
  <c r="J338"/>
  <c r="J318"/>
  <c r="BK291"/>
  <c r="BK281"/>
  <c r="BK269"/>
  <c r="BK256"/>
  <c r="J242"/>
  <c r="BK228"/>
  <c r="J202"/>
  <c r="J184"/>
  <c r="J166"/>
  <c r="J147"/>
  <c r="J364"/>
  <c r="BK344"/>
  <c r="BK330"/>
  <c r="J314"/>
  <c r="J308"/>
  <c r="J291"/>
  <c r="BK271"/>
  <c r="BK246"/>
  <c r="BK226"/>
  <c r="J216"/>
  <c r="J208"/>
  <c r="J194"/>
  <c r="J188"/>
  <c r="J169"/>
  <c r="J162"/>
  <c r="J152"/>
  <c i="21" r="BK259"/>
  <c r="J249"/>
  <c r="BK228"/>
  <c r="J214"/>
  <c r="J204"/>
  <c r="J195"/>
  <c r="BK187"/>
  <c r="J178"/>
  <c r="J169"/>
  <c r="BK152"/>
  <c r="J259"/>
  <c r="BK240"/>
  <c r="BK265"/>
  <c r="BK237"/>
  <c r="BK226"/>
  <c r="J216"/>
  <c r="BK185"/>
  <c r="BK156"/>
  <c r="BK269"/>
  <c r="J255"/>
  <c r="J246"/>
  <c r="J226"/>
  <c r="J218"/>
  <c r="BK208"/>
  <c r="J201"/>
  <c r="J189"/>
  <c r="BK180"/>
  <c r="BK165"/>
  <c r="J156"/>
  <c i="22" r="J429"/>
  <c r="J414"/>
  <c r="BK401"/>
  <c r="BK392"/>
  <c r="J384"/>
  <c r="J376"/>
  <c r="BK366"/>
  <c r="J352"/>
  <c r="J344"/>
  <c r="BK331"/>
  <c r="BK317"/>
  <c r="J305"/>
  <c r="J292"/>
  <c r="BK282"/>
  <c r="J272"/>
  <c r="J262"/>
  <c r="J252"/>
  <c r="J246"/>
  <c r="J238"/>
  <c r="BK226"/>
  <c r="BK218"/>
  <c r="J204"/>
  <c r="J196"/>
  <c r="BK184"/>
  <c r="J178"/>
  <c r="BK164"/>
  <c r="J149"/>
  <c r="BK429"/>
  <c r="J411"/>
  <c r="J399"/>
  <c r="J392"/>
  <c r="BK384"/>
  <c r="J374"/>
  <c r="BK364"/>
  <c r="BK356"/>
  <c r="BK346"/>
  <c r="J337"/>
  <c r="BK329"/>
  <c r="J319"/>
  <c r="BK311"/>
  <c r="J302"/>
  <c r="BK292"/>
  <c r="J280"/>
  <c r="BK270"/>
  <c r="BK262"/>
  <c r="BK254"/>
  <c r="BK246"/>
  <c r="BK238"/>
  <c r="J228"/>
  <c r="J218"/>
  <c r="BK210"/>
  <c r="BK202"/>
  <c r="BK194"/>
  <c r="BK186"/>
  <c r="J173"/>
  <c r="J160"/>
  <c r="BK147"/>
  <c r="J421"/>
  <c r="BK405"/>
  <c r="BK382"/>
  <c r="J358"/>
  <c r="BK335"/>
  <c r="J321"/>
  <c r="J286"/>
  <c r="BK230"/>
  <c r="J208"/>
  <c r="J164"/>
  <c r="BK152"/>
  <c i="23" r="J219"/>
  <c r="J206"/>
  <c r="J191"/>
  <c r="BK177"/>
  <c r="J166"/>
  <c r="BK146"/>
  <c r="BK225"/>
  <c r="J212"/>
  <c r="BK185"/>
  <c r="BK212"/>
  <c r="BK191"/>
  <c r="BK179"/>
  <c r="J168"/>
  <c r="BK152"/>
  <c r="J231"/>
  <c r="BK206"/>
  <c r="J197"/>
  <c r="J174"/>
  <c r="J160"/>
  <c i="24" r="BK193"/>
  <c r="J179"/>
  <c r="J163"/>
  <c r="J191"/>
  <c r="J173"/>
  <c r="BK158"/>
  <c r="BK140"/>
  <c r="BK185"/>
  <c r="J167"/>
  <c r="J149"/>
  <c r="BK183"/>
  <c r="BK175"/>
  <c r="J154"/>
  <c r="J147"/>
  <c i="25" r="BK245"/>
  <c r="J229"/>
  <c r="J211"/>
  <c r="BK186"/>
  <c r="BK176"/>
  <c r="BK153"/>
  <c r="BK235"/>
  <c r="BK220"/>
  <c r="J191"/>
  <c r="J174"/>
  <c r="J163"/>
  <c r="J150"/>
  <c r="BK249"/>
  <c r="J224"/>
  <c r="J213"/>
  <c r="J182"/>
  <c r="J159"/>
  <c r="J153"/>
  <c r="BK237"/>
  <c r="J215"/>
  <c r="BK201"/>
  <c r="J193"/>
  <c r="J172"/>
  <c r="BK146"/>
  <c i="26" r="J185"/>
  <c r="BK175"/>
  <c r="J140"/>
  <c r="J189"/>
  <c r="J171"/>
  <c r="BK154"/>
  <c r="BK145"/>
  <c r="BK181"/>
  <c r="BK152"/>
  <c r="BK189"/>
  <c r="BK173"/>
  <c r="BK165"/>
  <c r="J145"/>
  <c i="27" r="J253"/>
  <c r="J245"/>
  <c r="J235"/>
  <c r="J224"/>
  <c r="BK207"/>
  <c r="J237"/>
  <c r="J222"/>
  <c r="J199"/>
  <c r="J191"/>
  <c r="BK182"/>
  <c r="J172"/>
  <c r="J165"/>
  <c r="J146"/>
  <c r="J251"/>
  <c r="BK243"/>
  <c r="BK231"/>
  <c r="J215"/>
  <c r="J207"/>
  <c r="BK199"/>
  <c r="BK191"/>
  <c r="BK178"/>
  <c r="J170"/>
  <c r="J182"/>
  <c r="BK167"/>
  <c r="J157"/>
  <c r="BK148"/>
  <c i="28" r="BK187"/>
  <c r="J169"/>
  <c r="J142"/>
  <c r="BK183"/>
  <c r="BK158"/>
  <c r="BK152"/>
  <c r="BK142"/>
  <c r="BK189"/>
  <c r="BK175"/>
  <c r="J167"/>
  <c r="J156"/>
  <c r="J195"/>
  <c r="BK173"/>
  <c r="J147"/>
  <c i="29" r="BK241"/>
  <c r="BK215"/>
  <c r="BK202"/>
  <c r="J193"/>
  <c r="BK185"/>
  <c r="J147"/>
  <c r="J241"/>
  <c r="J237"/>
  <c r="BK233"/>
  <c r="BK229"/>
  <c r="BK221"/>
  <c r="BK217"/>
  <c r="J206"/>
  <c r="BK180"/>
  <c r="BK174"/>
  <c r="J161"/>
  <c r="BK159"/>
  <c r="J145"/>
  <c r="BK235"/>
  <c r="BK227"/>
  <c r="BK204"/>
  <c r="BK193"/>
  <c r="J187"/>
  <c i="30" r="J231"/>
  <c r="J206"/>
  <c r="J202"/>
  <c r="BK183"/>
  <c r="J176"/>
  <c r="J162"/>
  <c r="BK153"/>
  <c r="J214"/>
  <c r="BK204"/>
  <c r="BK189"/>
  <c r="BK176"/>
  <c r="BK170"/>
  <c r="BK151"/>
  <c r="J233"/>
  <c r="J229"/>
  <c r="BK223"/>
  <c r="BK217"/>
  <c r="BK210"/>
  <c r="BK200"/>
  <c r="J194"/>
  <c r="J187"/>
  <c r="BK168"/>
  <c r="J157"/>
  <c r="BK142"/>
  <c r="J223"/>
  <c r="J217"/>
  <c r="BK196"/>
  <c r="BK187"/>
  <c r="BK172"/>
  <c r="J168"/>
  <c r="BK144"/>
  <c i="31" r="J237"/>
  <c r="J225"/>
  <c r="J210"/>
  <c r="J197"/>
  <c r="BK186"/>
  <c r="BK171"/>
  <c r="J158"/>
  <c r="BK154"/>
  <c r="J243"/>
  <c r="BK225"/>
  <c r="J215"/>
  <c r="BK212"/>
  <c r="J193"/>
  <c r="BK180"/>
  <c r="J171"/>
  <c r="J161"/>
  <c r="BK201"/>
  <c r="J180"/>
  <c r="J156"/>
  <c r="BK243"/>
  <c r="BK229"/>
  <c r="J212"/>
  <c r="BK193"/>
  <c r="J182"/>
  <c r="BK158"/>
  <c i="32" r="BK194"/>
  <c r="J179"/>
  <c r="BK169"/>
  <c r="J153"/>
  <c r="J149"/>
  <c r="J200"/>
  <c r="J184"/>
  <c r="J164"/>
  <c r="BK149"/>
  <c r="J207"/>
  <c r="BK190"/>
  <c r="J182"/>
  <c r="J169"/>
  <c r="J204"/>
  <c r="BK192"/>
  <c i="33" r="J235"/>
  <c r="BK221"/>
  <c r="BK213"/>
  <c r="J202"/>
  <c r="J183"/>
  <c r="J163"/>
  <c r="J233"/>
  <c r="J209"/>
  <c r="BK189"/>
  <c r="BK153"/>
  <c r="BK229"/>
  <c r="J213"/>
  <c r="J200"/>
  <c r="J185"/>
  <c r="BK179"/>
  <c r="BK163"/>
  <c r="J146"/>
  <c r="J221"/>
  <c r="J205"/>
  <c r="J172"/>
  <c r="J155"/>
  <c i="34" r="BK193"/>
  <c r="J187"/>
  <c r="J161"/>
  <c r="J150"/>
  <c r="J193"/>
  <c r="J170"/>
  <c r="BK181"/>
  <c r="J159"/>
  <c r="J141"/>
  <c r="J185"/>
  <c r="BK173"/>
  <c r="BK152"/>
  <c i="35" r="BK235"/>
  <c r="BK215"/>
  <c r="J194"/>
  <c r="BK181"/>
  <c r="BK170"/>
  <c r="BK161"/>
  <c r="BK144"/>
  <c r="J207"/>
  <c r="J189"/>
  <c r="J165"/>
  <c r="J235"/>
  <c r="J221"/>
  <c r="BK205"/>
  <c r="BK194"/>
  <c r="J170"/>
  <c r="J153"/>
  <c r="BK231"/>
  <c r="BK219"/>
  <c r="BK189"/>
  <c r="J167"/>
  <c r="BK148"/>
  <c i="36" r="BK179"/>
  <c r="J161"/>
  <c r="J148"/>
  <c r="J185"/>
  <c r="J168"/>
  <c r="J157"/>
  <c r="BK193"/>
  <c r="J179"/>
  <c r="BK163"/>
  <c r="BK148"/>
  <c r="BK168"/>
  <c r="J146"/>
  <c i="37" r="J185"/>
  <c r="BK164"/>
  <c r="J142"/>
  <c r="BK185"/>
  <c r="BK177"/>
  <c r="BK153"/>
  <c r="BK187"/>
  <c r="BK173"/>
  <c r="J151"/>
  <c r="BK142"/>
  <c r="BK181"/>
  <c r="BK155"/>
  <c i="2" r="BK297"/>
  <c r="BK182"/>
  <c i="1" r="AS102"/>
  <c i="2" r="J285"/>
  <c r="J205"/>
  <c r="J185"/>
  <c r="J163"/>
  <c r="BK150"/>
  <c r="J270"/>
  <c r="BK266"/>
  <c r="BK262"/>
  <c r="BK257"/>
  <c r="BK253"/>
  <c r="BK249"/>
  <c r="J242"/>
  <c r="BK238"/>
  <c r="BK234"/>
  <c r="BK230"/>
  <c r="J220"/>
  <c r="BK216"/>
  <c r="BK203"/>
  <c r="BK189"/>
  <c r="J168"/>
  <c r="J157"/>
  <c i="1" r="AS118"/>
  <c i="2" r="BK291"/>
  <c r="BK287"/>
  <c r="BK281"/>
  <c i="3" r="BK556"/>
  <c r="J542"/>
  <c r="J533"/>
  <c r="J509"/>
  <c r="J491"/>
  <c r="J479"/>
  <c r="J453"/>
  <c r="BK431"/>
  <c r="BK415"/>
  <c r="J409"/>
  <c r="BK394"/>
  <c r="BK367"/>
  <c r="BK322"/>
  <c r="J308"/>
  <c r="BK294"/>
  <c r="BK276"/>
  <c r="J260"/>
  <c r="J242"/>
  <c r="BK232"/>
  <c r="J218"/>
  <c r="BK208"/>
  <c r="J196"/>
  <c r="BK181"/>
  <c r="J166"/>
  <c r="BK562"/>
  <c r="BK550"/>
  <c r="J538"/>
  <c r="J521"/>
  <c r="BK513"/>
  <c r="BK503"/>
  <c r="J495"/>
  <c r="BK483"/>
  <c r="J475"/>
  <c r="BK455"/>
  <c r="J439"/>
  <c r="J419"/>
  <c r="J396"/>
  <c r="J386"/>
  <c r="BK359"/>
  <c r="J347"/>
  <c r="BK339"/>
  <c r="J324"/>
  <c r="J294"/>
  <c r="BK284"/>
  <c r="J270"/>
  <c r="BK258"/>
  <c r="BK244"/>
  <c r="J224"/>
  <c r="J200"/>
  <c r="J183"/>
  <c r="J177"/>
  <c r="J158"/>
  <c r="BK147"/>
  <c r="J573"/>
  <c r="J556"/>
  <c r="BK531"/>
  <c r="BK515"/>
  <c r="BK469"/>
  <c r="J463"/>
  <c r="BK443"/>
  <c r="J425"/>
  <c r="BK402"/>
  <c r="BK388"/>
  <c r="J337"/>
  <c r="J322"/>
  <c r="J292"/>
  <c r="BK280"/>
  <c r="BK260"/>
  <c r="J254"/>
  <c r="BK228"/>
  <c r="BK200"/>
  <c r="BK177"/>
  <c r="BK158"/>
  <c r="BK152"/>
  <c r="J531"/>
  <c r="BK525"/>
  <c r="BK491"/>
  <c r="J483"/>
  <c r="J471"/>
  <c r="J461"/>
  <c r="J451"/>
  <c r="J437"/>
  <c r="BK421"/>
  <c r="J411"/>
  <c r="J394"/>
  <c r="BK375"/>
  <c r="BK363"/>
  <c r="BK351"/>
  <c r="BK332"/>
  <c r="J320"/>
  <c r="BK312"/>
  <c r="BK302"/>
  <c r="J284"/>
  <c r="J262"/>
  <c r="BK246"/>
  <c r="BK236"/>
  <c r="BK222"/>
  <c r="J202"/>
  <c r="BK174"/>
  <c r="J154"/>
  <c i="4" r="BK275"/>
  <c r="J252"/>
  <c r="J238"/>
  <c r="BK229"/>
  <c r="BK220"/>
  <c r="BK183"/>
  <c r="J158"/>
  <c r="BK145"/>
  <c r="BK263"/>
  <c r="BK252"/>
  <c r="J233"/>
  <c r="BK218"/>
  <c r="BK202"/>
  <c r="BK192"/>
  <c r="J175"/>
  <c r="BK158"/>
  <c r="J149"/>
  <c r="BK267"/>
  <c r="J242"/>
  <c r="J225"/>
  <c r="BK212"/>
  <c r="J202"/>
  <c r="BK185"/>
  <c r="J169"/>
  <c r="J152"/>
  <c r="BK269"/>
  <c r="J255"/>
  <c r="BK248"/>
  <c r="BK238"/>
  <c r="J204"/>
  <c r="J192"/>
  <c r="J171"/>
  <c r="J147"/>
  <c i="5" r="BK231"/>
  <c r="J225"/>
  <c r="J207"/>
  <c r="BK201"/>
  <c r="J184"/>
  <c r="J159"/>
  <c r="J151"/>
  <c r="J211"/>
  <c r="J199"/>
  <c r="BK189"/>
  <c r="J170"/>
  <c r="BK146"/>
  <c r="J231"/>
  <c r="J223"/>
  <c r="BK191"/>
  <c r="J172"/>
  <c r="BK163"/>
  <c r="J144"/>
  <c r="J218"/>
  <c r="BK203"/>
  <c r="J187"/>
  <c r="BK176"/>
  <c r="BK153"/>
  <c i="6" r="J591"/>
  <c r="BK578"/>
  <c r="BK570"/>
  <c r="BK547"/>
  <c r="J537"/>
  <c r="BK523"/>
  <c r="J511"/>
  <c r="J499"/>
  <c r="J479"/>
  <c r="BK463"/>
  <c r="BK441"/>
  <c r="BK416"/>
  <c r="BK402"/>
  <c r="J365"/>
  <c r="J349"/>
  <c r="J336"/>
  <c r="BK326"/>
  <c r="BK318"/>
  <c r="J310"/>
  <c r="BK282"/>
  <c r="J266"/>
  <c r="J260"/>
  <c r="BK244"/>
  <c r="BK236"/>
  <c r="J224"/>
  <c r="BK204"/>
  <c r="BK192"/>
  <c r="BK172"/>
  <c r="BK152"/>
  <c r="BK591"/>
  <c r="BK585"/>
  <c r="BK572"/>
  <c r="J547"/>
  <c r="J525"/>
  <c r="J507"/>
  <c r="J491"/>
  <c r="BK481"/>
  <c r="J471"/>
  <c r="BK461"/>
  <c r="BK435"/>
  <c r="J412"/>
  <c r="J400"/>
  <c r="BK386"/>
  <c r="J373"/>
  <c r="BK355"/>
  <c r="J314"/>
  <c r="BK290"/>
  <c r="J280"/>
  <c r="BK270"/>
  <c r="J250"/>
  <c r="J220"/>
  <c r="J208"/>
  <c r="BK194"/>
  <c r="BK174"/>
  <c r="BK158"/>
  <c r="J149"/>
  <c r="BK583"/>
  <c r="J556"/>
  <c r="BK533"/>
  <c r="BK519"/>
  <c r="J495"/>
  <c r="BK479"/>
  <c r="J459"/>
  <c r="BK451"/>
  <c r="J441"/>
  <c r="J429"/>
  <c r="J416"/>
  <c r="J392"/>
  <c r="J384"/>
  <c r="BK365"/>
  <c r="J345"/>
  <c r="BK330"/>
  <c r="BK304"/>
  <c r="J288"/>
  <c r="BK272"/>
  <c r="J244"/>
  <c r="J226"/>
  <c r="BK214"/>
  <c r="J174"/>
  <c r="J162"/>
  <c r="J568"/>
  <c r="BK560"/>
  <c r="BK551"/>
  <c r="J535"/>
  <c r="BK517"/>
  <c r="BK507"/>
  <c r="BK497"/>
  <c r="J475"/>
  <c r="BK447"/>
  <c r="BK433"/>
  <c r="J421"/>
  <c r="J406"/>
  <c r="J394"/>
  <c r="J379"/>
  <c r="BK371"/>
  <c r="J357"/>
  <c r="BK351"/>
  <c r="J338"/>
  <c r="BK322"/>
  <c r="BK308"/>
  <c r="J294"/>
  <c r="BK286"/>
  <c r="BK268"/>
  <c r="BK256"/>
  <c r="BK250"/>
  <c r="J238"/>
  <c r="BK212"/>
  <c r="J206"/>
  <c r="J194"/>
  <c r="J183"/>
  <c r="J177"/>
  <c r="BK154"/>
  <c i="7" r="J287"/>
  <c r="J258"/>
  <c r="BK245"/>
  <c r="BK232"/>
  <c r="BK216"/>
  <c r="BK207"/>
  <c r="BK201"/>
  <c r="BK191"/>
  <c r="J185"/>
  <c r="J176"/>
  <c r="BK167"/>
  <c r="J154"/>
  <c r="BK293"/>
  <c r="BK281"/>
  <c r="J271"/>
  <c r="BK267"/>
  <c r="J260"/>
  <c r="J247"/>
  <c r="J234"/>
  <c r="J224"/>
  <c r="BK173"/>
  <c r="J146"/>
  <c r="J281"/>
  <c r="BK269"/>
  <c r="J255"/>
  <c r="BK247"/>
  <c r="J238"/>
  <c r="BK224"/>
  <c r="BK214"/>
  <c r="J187"/>
  <c r="BK185"/>
  <c r="J183"/>
  <c r="BK180"/>
  <c r="J178"/>
  <c r="BK176"/>
  <c r="BK171"/>
  <c r="J169"/>
  <c r="J167"/>
  <c r="J161"/>
  <c r="BK159"/>
  <c r="J157"/>
  <c r="BK154"/>
  <c r="BK152"/>
  <c r="J150"/>
  <c r="BK146"/>
  <c i="8" r="J267"/>
  <c r="J265"/>
  <c r="J247"/>
  <c r="J245"/>
  <c r="BK242"/>
  <c r="BK238"/>
  <c r="BK233"/>
  <c r="J231"/>
  <c r="J228"/>
  <c r="J218"/>
  <c r="J208"/>
  <c r="J197"/>
  <c r="J191"/>
  <c r="BK185"/>
  <c r="J181"/>
  <c r="J179"/>
  <c r="J172"/>
  <c r="J169"/>
  <c r="J167"/>
  <c r="J161"/>
  <c r="BK267"/>
  <c r="J253"/>
  <c r="BK224"/>
  <c r="J212"/>
  <c r="J202"/>
  <c r="BK181"/>
  <c r="BK163"/>
  <c r="J150"/>
  <c r="BK146"/>
  <c r="BK249"/>
  <c r="J200"/>
  <c r="J189"/>
  <c r="BK172"/>
  <c r="J152"/>
  <c r="BK255"/>
  <c r="J240"/>
  <c r="BK214"/>
  <c r="BK204"/>
  <c r="J195"/>
  <c r="J185"/>
  <c r="J163"/>
  <c i="9" r="BK267"/>
  <c r="J255"/>
  <c r="BK244"/>
  <c r="BK228"/>
  <c r="BK222"/>
  <c r="BK214"/>
  <c r="BK206"/>
  <c r="J197"/>
  <c r="BK185"/>
  <c r="J171"/>
  <c r="J161"/>
  <c r="BK152"/>
  <c r="J253"/>
  <c r="J230"/>
  <c r="J224"/>
  <c r="J189"/>
  <c r="BK161"/>
  <c r="J261"/>
  <c r="J251"/>
  <c r="J244"/>
  <c r="BK233"/>
  <c r="BK208"/>
  <c r="BK197"/>
  <c r="BK187"/>
  <c r="BK178"/>
  <c r="BK171"/>
  <c r="BK157"/>
  <c r="BK148"/>
  <c i="10" r="BK575"/>
  <c r="J564"/>
  <c r="J552"/>
  <c r="J541"/>
  <c r="BK535"/>
  <c r="BK525"/>
  <c r="BK509"/>
  <c r="BK499"/>
  <c r="J483"/>
  <c r="BK477"/>
  <c r="J465"/>
  <c r="J443"/>
  <c r="J435"/>
  <c r="BK412"/>
  <c r="J390"/>
  <c r="J375"/>
  <c r="BK347"/>
  <c r="J334"/>
  <c r="J292"/>
  <c r="J246"/>
  <c r="BK228"/>
  <c r="J208"/>
  <c r="BK459"/>
  <c r="BK445"/>
  <c r="J423"/>
  <c r="BK414"/>
  <c r="BK394"/>
  <c r="BK380"/>
  <c r="BK365"/>
  <c r="J355"/>
  <c r="BK341"/>
  <c r="J328"/>
  <c r="BK312"/>
  <c r="BK300"/>
  <c r="J290"/>
  <c r="BK278"/>
  <c r="BK252"/>
  <c r="J238"/>
  <c r="J216"/>
  <c r="J206"/>
  <c r="J186"/>
  <c r="BK158"/>
  <c r="J573"/>
  <c r="BK558"/>
  <c r="J529"/>
  <c r="BK523"/>
  <c r="J511"/>
  <c r="J487"/>
  <c r="BK467"/>
  <c r="J449"/>
  <c r="J433"/>
  <c r="J427"/>
  <c r="J412"/>
  <c r="BK408"/>
  <c i="17" r="J144"/>
  <c r="J207"/>
  <c r="J190"/>
  <c r="BK171"/>
  <c r="BK151"/>
  <c r="J245"/>
  <c r="J235"/>
  <c r="J223"/>
  <c r="J211"/>
  <c r="BK192"/>
  <c r="J178"/>
  <c r="BK153"/>
  <c i="18" r="J536"/>
  <c r="BK517"/>
  <c r="BK493"/>
  <c r="BK473"/>
  <c r="BK461"/>
  <c r="BK449"/>
  <c r="J411"/>
  <c r="BK404"/>
  <c r="J386"/>
  <c r="J382"/>
  <c r="BK369"/>
  <c r="BK355"/>
  <c r="BK337"/>
  <c r="J314"/>
  <c r="J302"/>
  <c r="BK286"/>
  <c r="J272"/>
  <c r="J254"/>
  <c r="BK244"/>
  <c r="J232"/>
  <c r="BK216"/>
  <c r="J198"/>
  <c r="J181"/>
  <c r="BK166"/>
  <c r="BK160"/>
  <c r="J555"/>
  <c r="J546"/>
  <c r="J534"/>
  <c r="J521"/>
  <c r="J511"/>
  <c r="J493"/>
  <c r="BK485"/>
  <c r="J463"/>
  <c r="BK443"/>
  <c r="J423"/>
  <c r="J417"/>
  <c r="J408"/>
  <c r="J396"/>
  <c r="BK384"/>
  <c r="BK378"/>
  <c r="J363"/>
  <c r="BK357"/>
  <c r="BK347"/>
  <c r="J337"/>
  <c r="J320"/>
  <c r="J308"/>
  <c r="BK298"/>
  <c r="BK268"/>
  <c r="J242"/>
  <c r="BK222"/>
  <c r="J216"/>
  <c r="J202"/>
  <c r="BK194"/>
  <c r="BK174"/>
  <c r="J164"/>
  <c r="BK567"/>
  <c r="BK559"/>
  <c r="BK552"/>
  <c r="J538"/>
  <c r="J529"/>
  <c r="J517"/>
  <c r="BK505"/>
  <c r="J491"/>
  <c r="BK479"/>
  <c r="BK465"/>
  <c r="BK447"/>
  <c r="BK423"/>
  <c r="BK351"/>
  <c r="J343"/>
  <c r="BK326"/>
  <c r="BK310"/>
  <c r="J290"/>
  <c r="J266"/>
  <c r="J258"/>
  <c r="J248"/>
  <c r="BK232"/>
  <c r="BK214"/>
  <c r="J190"/>
  <c r="J160"/>
  <c r="BK569"/>
  <c r="J559"/>
  <c r="J523"/>
  <c r="BK501"/>
  <c r="J497"/>
  <c r="J481"/>
  <c r="J457"/>
  <c r="J449"/>
  <c r="J441"/>
  <c r="J431"/>
  <c r="BK421"/>
  <c r="BK406"/>
  <c r="J380"/>
  <c r="BK361"/>
  <c r="BK335"/>
  <c r="BK328"/>
  <c r="J310"/>
  <c r="BK290"/>
  <c r="J276"/>
  <c r="BK264"/>
  <c r="J244"/>
  <c r="J228"/>
  <c r="J208"/>
  <c r="J196"/>
  <c r="BK177"/>
  <c r="BK152"/>
  <c i="19" r="J233"/>
  <c r="BK212"/>
  <c r="J187"/>
  <c r="BK179"/>
  <c r="J241"/>
  <c r="BK231"/>
  <c r="BK220"/>
  <c r="J204"/>
  <c r="J196"/>
  <c r="BK190"/>
  <c r="BK171"/>
  <c r="BK151"/>
  <c r="J245"/>
  <c r="J226"/>
  <c r="J210"/>
  <c r="BK198"/>
  <c r="BK177"/>
  <c r="BK158"/>
  <c r="BK245"/>
  <c r="BK222"/>
  <c r="J190"/>
  <c r="J175"/>
  <c r="J160"/>
  <c r="J145"/>
  <c i="20" r="J375"/>
  <c r="BK369"/>
  <c r="BK362"/>
  <c r="BK352"/>
  <c r="J342"/>
  <c r="BK332"/>
  <c r="BK316"/>
  <c r="BK308"/>
  <c r="BK293"/>
  <c r="BK273"/>
  <c r="J252"/>
  <c r="BK240"/>
  <c r="J228"/>
  <c r="J212"/>
  <c r="BK198"/>
  <c r="BK169"/>
  <c r="J150"/>
  <c r="J348"/>
  <c r="BK326"/>
  <c r="J310"/>
  <c r="J283"/>
  <c r="J265"/>
  <c r="J250"/>
  <c r="J236"/>
  <c r="BK212"/>
  <c r="J182"/>
  <c r="BK164"/>
  <c r="J377"/>
  <c r="BK367"/>
  <c r="J354"/>
  <c r="BK342"/>
  <c r="J332"/>
  <c r="BK306"/>
  <c r="BK289"/>
  <c r="J279"/>
  <c r="BK267"/>
  <c r="BK254"/>
  <c r="BK234"/>
  <c r="BK208"/>
  <c r="J192"/>
  <c r="J180"/>
  <c r="BK150"/>
  <c r="J373"/>
  <c r="J346"/>
  <c r="BK324"/>
  <c r="BK300"/>
  <c r="J281"/>
  <c r="J267"/>
  <c r="J232"/>
  <c r="BK222"/>
  <c r="J214"/>
  <c r="J200"/>
  <c r="BK190"/>
  <c r="BK182"/>
  <c r="BK166"/>
  <c r="BK156"/>
  <c r="J145"/>
  <c i="21" r="BK255"/>
  <c r="BK230"/>
  <c r="J220"/>
  <c r="J208"/>
  <c r="BK201"/>
  <c r="J193"/>
  <c r="J183"/>
  <c r="BK163"/>
  <c r="BK147"/>
  <c r="BK261"/>
  <c r="BK246"/>
  <c r="J235"/>
  <c r="J242"/>
  <c r="BK224"/>
  <c r="J191"/>
  <c r="J165"/>
  <c r="BK149"/>
  <c r="J257"/>
  <c r="BK251"/>
  <c r="J228"/>
  <c r="BK220"/>
  <c r="J210"/>
  <c r="BK204"/>
  <c r="BK193"/>
  <c r="BK183"/>
  <c r="J176"/>
  <c r="J163"/>
  <c r="BK154"/>
  <c i="22" r="BK427"/>
  <c r="J417"/>
  <c r="BK403"/>
  <c r="J390"/>
  <c r="J382"/>
  <c r="BK368"/>
  <c r="J356"/>
  <c r="J346"/>
  <c r="J333"/>
  <c r="J323"/>
  <c r="BK313"/>
  <c r="BK300"/>
  <c r="J294"/>
  <c r="BK284"/>
  <c r="J274"/>
  <c r="BK264"/>
  <c r="J254"/>
  <c r="BK244"/>
  <c r="BK236"/>
  <c r="J230"/>
  <c r="BK220"/>
  <c r="J210"/>
  <c r="BK200"/>
  <c r="J192"/>
  <c r="BK182"/>
  <c r="BK167"/>
  <c r="BK158"/>
  <c r="J147"/>
  <c r="BK421"/>
  <c r="BK409"/>
  <c r="BK397"/>
  <c r="J386"/>
  <c r="BK376"/>
  <c r="J366"/>
  <c r="BK352"/>
  <c r="BK344"/>
  <c r="BK333"/>
  <c r="BK325"/>
  <c r="J313"/>
  <c r="BK307"/>
  <c r="J298"/>
  <c r="J288"/>
  <c r="BK274"/>
  <c r="J268"/>
  <c r="J258"/>
  <c r="J250"/>
  <c r="J244"/>
  <c r="J236"/>
  <c r="J226"/>
  <c r="BK212"/>
  <c r="BK206"/>
  <c r="J198"/>
  <c r="BK192"/>
  <c r="J184"/>
  <c r="J171"/>
  <c r="BK154"/>
  <c r="BK419"/>
  <c r="J407"/>
  <c r="J388"/>
  <c r="BK360"/>
  <c r="BK337"/>
  <c r="J290"/>
  <c r="BK276"/>
  <c r="BK256"/>
  <c r="J216"/>
  <c r="BK171"/>
  <c r="BK160"/>
  <c i="23" r="J223"/>
  <c r="BK208"/>
  <c r="BK195"/>
  <c r="J183"/>
  <c r="J170"/>
  <c r="BK156"/>
  <c r="BK229"/>
  <c r="BK217"/>
  <c r="BK197"/>
  <c r="BK181"/>
  <c r="BK160"/>
  <c r="J143"/>
  <c r="BK227"/>
  <c r="J217"/>
  <c r="J195"/>
  <c r="J187"/>
  <c r="J172"/>
  <c r="J162"/>
  <c r="J150"/>
  <c r="BK223"/>
  <c r="BK199"/>
  <c r="BK183"/>
  <c r="BK162"/>
  <c r="BK148"/>
  <c i="24" r="BK191"/>
  <c r="J177"/>
  <c r="J158"/>
  <c r="J183"/>
  <c r="BK167"/>
  <c r="BK195"/>
  <c r="J175"/>
  <c r="BK156"/>
  <c r="BK145"/>
  <c r="BK179"/>
  <c r="J165"/>
  <c r="BK149"/>
  <c i="25" r="BK251"/>
  <c r="J243"/>
  <c r="J226"/>
  <c r="BK209"/>
  <c r="BK180"/>
  <c r="BK155"/>
  <c r="BK243"/>
  <c r="BK229"/>
  <c r="BK203"/>
  <c r="BK193"/>
  <c r="BK178"/>
  <c r="J167"/>
  <c r="J146"/>
  <c r="BK241"/>
  <c r="J235"/>
  <c r="BK215"/>
  <c r="J195"/>
  <c r="BK167"/>
  <c r="BK157"/>
  <c r="J253"/>
  <c r="BK233"/>
  <c r="BK211"/>
  <c r="BK195"/>
  <c r="BK188"/>
  <c r="BK182"/>
  <c r="BK159"/>
  <c r="BK144"/>
  <c i="26" r="J179"/>
  <c r="J165"/>
  <c r="J193"/>
  <c r="BK177"/>
  <c r="BK163"/>
  <c r="BK147"/>
  <c r="J195"/>
  <c r="BK167"/>
  <c r="BK193"/>
  <c r="BK185"/>
  <c r="BK171"/>
  <c r="J163"/>
  <c r="J142"/>
  <c i="27" r="BK251"/>
  <c r="J243"/>
  <c r="J231"/>
  <c r="BK215"/>
  <c r="J209"/>
  <c r="J201"/>
  <c r="BK235"/>
  <c r="J220"/>
  <c r="J197"/>
  <c r="BK188"/>
  <c r="BK180"/>
  <c r="J167"/>
  <c r="J148"/>
  <c r="BK253"/>
  <c r="BK237"/>
  <c r="BK220"/>
  <c r="J211"/>
  <c r="BK205"/>
  <c r="J195"/>
  <c r="BK184"/>
  <c r="BK174"/>
  <c r="BK157"/>
  <c r="BK176"/>
  <c r="BK163"/>
  <c r="J155"/>
  <c r="BK146"/>
  <c i="28" r="J185"/>
  <c r="BK165"/>
  <c r="BK191"/>
  <c r="BK167"/>
  <c r="J154"/>
  <c r="J145"/>
  <c r="J191"/>
  <c r="J177"/>
  <c r="BK181"/>
  <c r="J179"/>
  <c r="J165"/>
  <c i="29" r="J221"/>
  <c r="BK211"/>
  <c r="BK198"/>
  <c r="BK189"/>
  <c i="31" r="J191"/>
  <c r="BK165"/>
  <c r="BK245"/>
  <c r="BK235"/>
  <c r="J217"/>
  <c r="J199"/>
  <c r="J189"/>
  <c r="BK163"/>
  <c r="BK146"/>
  <c i="32" r="BK188"/>
  <c r="BK175"/>
  <c r="J155"/>
  <c r="J144"/>
  <c r="J194"/>
  <c r="J171"/>
  <c r="J158"/>
  <c r="BK147"/>
  <c r="BK202"/>
  <c r="BK186"/>
  <c r="BK171"/>
  <c r="BK160"/>
  <c r="BK198"/>
  <c r="J147"/>
  <c i="33" r="J225"/>
  <c r="J215"/>
  <c r="J194"/>
  <c r="J179"/>
  <c r="J174"/>
  <c r="J157"/>
  <c r="J231"/>
  <c r="BK198"/>
  <c r="BK172"/>
  <c r="BK151"/>
  <c r="BK219"/>
  <c r="BK209"/>
  <c r="BK202"/>
  <c r="J187"/>
  <c r="BK176"/>
  <c r="BK155"/>
  <c r="J144"/>
  <c r="J211"/>
  <c r="BK191"/>
  <c r="BK174"/>
  <c r="BK167"/>
  <c r="BK146"/>
  <c i="34" r="BK185"/>
  <c r="BK159"/>
  <c r="BK175"/>
  <c r="J163"/>
  <c r="J152"/>
  <c r="BK191"/>
  <c r="J183"/>
  <c r="BK163"/>
  <c r="J148"/>
  <c i="35" r="BK229"/>
  <c r="J217"/>
  <c r="BK200"/>
  <c r="BK183"/>
  <c r="J172"/>
  <c r="BK165"/>
  <c r="J151"/>
  <c r="BK209"/>
  <c r="BK196"/>
  <c r="J176"/>
  <c r="BK233"/>
  <c r="J215"/>
  <c r="J209"/>
  <c r="J196"/>
  <c r="J183"/>
  <c r="BK157"/>
  <c r="J144"/>
  <c r="J225"/>
  <c r="BK207"/>
  <c r="J174"/>
  <c r="J155"/>
  <c i="36" r="J187"/>
  <c r="BK157"/>
  <c r="BK146"/>
  <c r="J191"/>
  <c r="BK177"/>
  <c r="J163"/>
  <c r="BK152"/>
  <c r="BK185"/>
  <c r="J173"/>
  <c r="J152"/>
  <c r="BK189"/>
  <c r="BK154"/>
  <c i="37" r="BK193"/>
  <c r="J173"/>
  <c r="J161"/>
  <c r="J146"/>
  <c r="J183"/>
  <c r="J175"/>
  <c r="BK144"/>
  <c r="BK175"/>
  <c r="J166"/>
  <c r="BK146"/>
  <c r="J189"/>
  <c r="J164"/>
  <c r="J140"/>
  <c i="2" r="J268"/>
  <c r="BK180"/>
  <c i="1" r="AS110"/>
  <c i="2" r="J207"/>
  <c r="BK197"/>
  <c r="J182"/>
  <c r="J161"/>
  <c r="J147"/>
  <c i="1" r="AS114"/>
  <c i="2" r="J262"/>
  <c r="J257"/>
  <c r="BK251"/>
  <c r="J247"/>
  <c r="BK242"/>
  <c r="J240"/>
  <c r="J236"/>
  <c r="J232"/>
  <c r="J224"/>
  <c r="J209"/>
  <c r="J201"/>
  <c r="BK193"/>
  <c r="J180"/>
  <c r="BK166"/>
  <c r="BK147"/>
  <c r="J293"/>
  <c r="BK289"/>
  <c r="J287"/>
  <c i="3" r="J560"/>
  <c r="J550"/>
  <c r="BK540"/>
  <c r="J515"/>
  <c r="J505"/>
  <c r="BK499"/>
  <c r="BK487"/>
  <c r="J459"/>
  <c r="BK437"/>
  <c r="BK419"/>
  <c r="BK411"/>
  <c r="J400"/>
  <c r="J369"/>
  <c r="J363"/>
  <c r="BK320"/>
  <c r="BK296"/>
  <c r="J278"/>
  <c r="BK264"/>
  <c r="J244"/>
  <c r="BK234"/>
  <c r="BK220"/>
  <c r="BK210"/>
  <c r="BK202"/>
  <c r="BK183"/>
  <c r="J170"/>
  <c r="BK567"/>
  <c r="BK554"/>
  <c r="J540"/>
  <c r="BK523"/>
  <c r="J511"/>
  <c r="BK505"/>
  <c r="J497"/>
  <c r="BK481"/>
  <c r="BK473"/>
  <c r="BK449"/>
  <c r="BK425"/>
  <c r="BK406"/>
  <c r="BK392"/>
  <c r="BK377"/>
  <c r="BK357"/>
  <c r="BK349"/>
  <c r="BK337"/>
  <c r="BK318"/>
  <c r="BK300"/>
  <c r="J288"/>
  <c r="BK278"/>
  <c r="J266"/>
  <c r="BK256"/>
  <c r="J226"/>
  <c r="BK212"/>
  <c r="J206"/>
  <c r="J188"/>
  <c r="J164"/>
  <c r="J156"/>
  <c r="BK579"/>
  <c r="BK571"/>
  <c r="J554"/>
  <c r="J544"/>
  <c r="J523"/>
  <c r="J481"/>
  <c r="BK461"/>
  <c r="BK447"/>
  <c r="J431"/>
  <c r="J384"/>
  <c r="J380"/>
  <c r="J377"/>
  <c r="J367"/>
  <c r="J359"/>
  <c r="BK355"/>
  <c r="BK345"/>
  <c r="BK334"/>
  <c r="J326"/>
  <c r="BK314"/>
  <c r="BK288"/>
  <c r="J276"/>
  <c r="BK266"/>
  <c r="BK252"/>
  <c r="J208"/>
  <c r="J179"/>
  <c r="J168"/>
  <c r="BK546"/>
  <c r="BK519"/>
  <c r="BK497"/>
  <c r="BK477"/>
  <c r="BK463"/>
  <c r="BK453"/>
  <c r="J441"/>
  <c r="J427"/>
  <c r="J415"/>
  <c r="BK384"/>
  <c r="BK371"/>
  <c r="J355"/>
  <c r="BK343"/>
  <c r="J330"/>
  <c r="J314"/>
  <c r="J300"/>
  <c r="BK282"/>
  <c r="BK254"/>
  <c r="J238"/>
  <c r="J228"/>
  <c r="J212"/>
  <c r="BK192"/>
  <c r="J162"/>
  <c r="J149"/>
  <c i="4" r="J263"/>
  <c r="BK244"/>
  <c r="J235"/>
  <c r="J227"/>
  <c r="J212"/>
  <c r="BK162"/>
  <c r="J277"/>
  <c r="J259"/>
  <c r="J250"/>
  <c r="BK231"/>
  <c r="BK206"/>
  <c r="J196"/>
  <c r="J183"/>
  <c r="J166"/>
  <c r="J275"/>
  <c r="J229"/>
  <c r="J214"/>
  <c r="J206"/>
  <c r="BK198"/>
  <c r="J173"/>
  <c r="J164"/>
  <c r="BK277"/>
  <c r="BK265"/>
  <c r="BK250"/>
  <c r="J240"/>
  <c r="BK208"/>
  <c r="BK194"/>
  <c r="BK175"/>
  <c r="BK154"/>
  <c i="5" r="J237"/>
  <c r="BK229"/>
  <c r="BK211"/>
  <c r="J203"/>
  <c r="BK187"/>
  <c r="J163"/>
  <c r="BK149"/>
  <c r="J215"/>
  <c r="BK207"/>
  <c r="J193"/>
  <c r="J180"/>
  <c r="BK166"/>
  <c r="BK144"/>
  <c r="J227"/>
  <c r="J213"/>
  <c r="BK174"/>
  <c r="J166"/>
  <c r="BK155"/>
  <c r="BK221"/>
  <c r="J201"/>
  <c r="J189"/>
  <c r="J178"/>
  <c r="J149"/>
  <c i="6" r="BK595"/>
  <c r="J587"/>
  <c r="BK566"/>
  <c r="J560"/>
  <c r="BK539"/>
  <c r="BK525"/>
  <c r="J519"/>
  <c r="J505"/>
  <c r="BK487"/>
  <c r="J461"/>
  <c r="BK443"/>
  <c r="J437"/>
  <c r="BK410"/>
  <c r="BK379"/>
  <c r="BK359"/>
  <c r="J341"/>
  <c r="BK328"/>
  <c r="BK320"/>
  <c r="BK312"/>
  <c r="BK292"/>
  <c r="BK280"/>
  <c r="J258"/>
  <c r="J248"/>
  <c r="BK238"/>
  <c r="J228"/>
  <c r="J212"/>
  <c r="BK190"/>
  <c r="BK168"/>
  <c r="BK160"/>
  <c r="J147"/>
  <c r="BK589"/>
  <c r="J578"/>
  <c r="BK549"/>
  <c r="J533"/>
  <c r="BK513"/>
  <c r="BK493"/>
  <c r="BK485"/>
  <c r="J477"/>
  <c r="J469"/>
  <c r="BK449"/>
  <c r="BK418"/>
  <c r="J404"/>
  <c r="BK388"/>
  <c r="BK375"/>
  <c r="BK357"/>
  <c r="J330"/>
  <c r="J296"/>
  <c r="J272"/>
  <c r="BK252"/>
  <c r="J222"/>
  <c r="J214"/>
  <c r="J198"/>
  <c r="BK183"/>
  <c r="BK162"/>
  <c r="J154"/>
  <c r="J585"/>
  <c r="J570"/>
  <c r="J551"/>
  <c r="J529"/>
  <c r="BK511"/>
  <c r="BK473"/>
  <c r="J463"/>
  <c r="BK455"/>
  <c r="BK439"/>
  <c r="BK427"/>
  <c r="J414"/>
  <c r="J398"/>
  <c r="J371"/>
  <c r="J347"/>
  <c r="BK334"/>
  <c r="J308"/>
  <c r="BK296"/>
  <c r="J274"/>
  <c r="J246"/>
  <c r="J230"/>
  <c r="J216"/>
  <c r="J181"/>
  <c r="BK164"/>
  <c r="BK574"/>
  <c r="J558"/>
  <c r="J549"/>
  <c r="BK529"/>
  <c r="J513"/>
  <c r="BK501"/>
  <c r="J487"/>
  <c r="BK469"/>
  <c r="J449"/>
  <c r="BK425"/>
  <c r="J408"/>
  <c r="BK400"/>
  <c r="BK390"/>
  <c r="BK377"/>
  <c r="J367"/>
  <c r="BK349"/>
  <c r="J332"/>
  <c r="J320"/>
  <c r="BK306"/>
  <c r="BK298"/>
  <c r="BK284"/>
  <c r="BK266"/>
  <c r="J252"/>
  <c r="BK242"/>
  <c r="BK230"/>
  <c r="BK208"/>
  <c r="BK196"/>
  <c r="BK181"/>
  <c r="BK170"/>
  <c r="BK147"/>
  <c i="7" r="J283"/>
  <c r="BK271"/>
  <c r="BK251"/>
  <c r="J236"/>
  <c r="J218"/>
  <c r="J211"/>
  <c r="BK203"/>
  <c r="J195"/>
  <c r="J189"/>
  <c r="BK178"/>
  <c r="BK169"/>
  <c r="J159"/>
  <c r="J148"/>
  <c r="BK289"/>
  <c r="J277"/>
  <c r="J275"/>
  <c r="J262"/>
  <c r="J253"/>
  <c r="BK238"/>
  <c r="BK226"/>
  <c r="BK183"/>
  <c r="BK148"/>
  <c r="BK283"/>
  <c r="BK264"/>
  <c r="J251"/>
  <c r="J240"/>
  <c r="J230"/>
  <c r="J222"/>
  <c r="BK211"/>
  <c r="J203"/>
  <c r="J199"/>
  <c i="8" r="BK150"/>
  <c r="BK265"/>
  <c r="J251"/>
  <c r="J220"/>
  <c r="BK206"/>
  <c r="BK187"/>
  <c r="BK159"/>
  <c r="BK152"/>
  <c r="BK257"/>
  <c r="BK240"/>
  <c r="J226"/>
  <c r="BK216"/>
  <c r="BK212"/>
  <c r="BK197"/>
  <c r="BK193"/>
  <c r="BK176"/>
  <c r="BK167"/>
  <c r="J261"/>
  <c r="BK253"/>
  <c r="BK245"/>
  <c r="BK236"/>
  <c r="J222"/>
  <c r="BK202"/>
  <c r="J187"/>
  <c r="J176"/>
  <c r="J148"/>
  <c i="9" r="J259"/>
  <c r="BK253"/>
  <c r="BK238"/>
  <c r="BK230"/>
  <c r="BK224"/>
  <c r="BK216"/>
  <c r="J208"/>
  <c r="BK202"/>
  <c r="J193"/>
  <c r="J178"/>
  <c r="BK169"/>
  <c r="J159"/>
  <c r="J150"/>
  <c r="BK251"/>
  <c r="J228"/>
  <c r="J214"/>
  <c r="BK183"/>
  <c r="BK146"/>
  <c r="BK259"/>
  <c r="BK247"/>
  <c r="BK240"/>
  <c r="J218"/>
  <c r="J206"/>
  <c r="BK195"/>
  <c r="J185"/>
  <c r="J176"/>
  <c r="J167"/>
  <c r="J154"/>
  <c i="10" r="BK581"/>
  <c r="J571"/>
  <c r="J560"/>
  <c r="J548"/>
  <c r="BK537"/>
  <c r="J531"/>
  <c r="BK517"/>
  <c r="J503"/>
  <c r="J495"/>
  <c r="J481"/>
  <c r="BK473"/>
  <c r="J461"/>
  <c r="BK439"/>
  <c r="J425"/>
  <c r="BK398"/>
  <c r="J384"/>
  <c r="J371"/>
  <c r="BK345"/>
  <c r="BK336"/>
  <c r="J318"/>
  <c r="BK286"/>
  <c r="J252"/>
  <c r="J230"/>
  <c r="BK218"/>
  <c r="BK206"/>
  <c r="BK487"/>
  <c r="BK457"/>
  <c r="BK433"/>
  <c r="J420"/>
  <c r="J406"/>
  <c r="J392"/>
  <c r="J367"/>
  <c r="J359"/>
  <c r="J345"/>
  <c r="J332"/>
  <c r="BK320"/>
  <c r="J308"/>
  <c r="J298"/>
  <c r="BK288"/>
  <c r="BK254"/>
  <c r="J244"/>
  <c r="J222"/>
  <c r="J210"/>
  <c r="J190"/>
  <c r="J164"/>
  <c r="BK147"/>
  <c r="BK571"/>
  <c r="J556"/>
  <c r="J527"/>
  <c r="BK521"/>
  <c r="BK505"/>
  <c r="BK483"/>
  <c r="J479"/>
  <c r="J455"/>
  <c r="J439"/>
  <c r="J429"/>
  <c r="BK406"/>
  <c r="BK404"/>
  <c r="BK396"/>
  <c r="BK392"/>
  <c r="J386"/>
  <c r="BK378"/>
  <c r="BK367"/>
  <c r="J361"/>
  <c r="J341"/>
  <c r="J330"/>
  <c r="J320"/>
  <c r="J316"/>
  <c r="BK308"/>
  <c r="J306"/>
  <c r="BK294"/>
  <c r="J280"/>
  <c r="BK276"/>
  <c r="J272"/>
  <c r="J266"/>
  <c r="BK258"/>
  <c r="BK248"/>
  <c r="J236"/>
  <c r="J232"/>
  <c r="J228"/>
  <c r="BK214"/>
  <c r="J202"/>
  <c r="J196"/>
  <c r="BK188"/>
  <c r="BK181"/>
  <c r="BK172"/>
  <c r="J166"/>
  <c r="BK154"/>
  <c r="BK149"/>
  <c r="J575"/>
  <c r="BK564"/>
  <c r="J558"/>
  <c r="BK550"/>
  <c r="BK544"/>
  <c r="J537"/>
  <c r="BK531"/>
  <c r="J519"/>
  <c r="J513"/>
  <c r="BK507"/>
  <c r="BK503"/>
  <c r="BK491"/>
  <c r="J477"/>
  <c r="J471"/>
  <c r="BK463"/>
  <c r="BK449"/>
  <c r="BK435"/>
  <c r="J408"/>
  <c r="J380"/>
  <c r="J369"/>
  <c r="J357"/>
  <c r="J351"/>
  <c r="BK328"/>
  <c r="BK316"/>
  <c r="J300"/>
  <c r="BK290"/>
  <c r="BK282"/>
  <c r="BK272"/>
  <c r="BK266"/>
  <c r="BK262"/>
  <c r="J250"/>
  <c r="BK240"/>
  <c r="BK232"/>
  <c r="BK216"/>
  <c r="BK202"/>
  <c r="BK198"/>
  <c r="BK192"/>
  <c r="J179"/>
  <c r="J172"/>
  <c r="BK168"/>
  <c r="BK162"/>
  <c r="J156"/>
  <c r="BK152"/>
  <c i="11" r="BK279"/>
  <c r="J271"/>
  <c r="BK263"/>
  <c r="J247"/>
  <c r="J234"/>
  <c r="BK228"/>
  <c r="BK216"/>
  <c r="BK212"/>
  <c r="J206"/>
  <c r="BK195"/>
  <c r="BK185"/>
  <c r="BK169"/>
  <c r="BK157"/>
  <c r="BK152"/>
  <c r="J275"/>
  <c r="BK267"/>
  <c r="BK259"/>
  <c r="BK250"/>
  <c r="BK234"/>
  <c r="J226"/>
  <c r="BK210"/>
  <c r="J197"/>
  <c r="BK176"/>
  <c r="BK167"/>
  <c r="J150"/>
  <c r="J283"/>
  <c r="J269"/>
  <c r="J265"/>
  <c r="BK254"/>
  <c r="J245"/>
  <c r="J239"/>
  <c r="J218"/>
  <c r="J212"/>
  <c r="J201"/>
  <c r="BK197"/>
  <c r="J189"/>
  <c r="J180"/>
  <c r="J178"/>
  <c r="J161"/>
  <c r="J146"/>
  <c r="BK283"/>
  <c r="J256"/>
  <c r="BK245"/>
  <c r="BK239"/>
  <c r="J228"/>
  <c r="J220"/>
  <c r="BK201"/>
  <c r="BK183"/>
  <c r="BK178"/>
  <c r="J169"/>
  <c r="J159"/>
  <c i="12" r="BK573"/>
  <c r="BK565"/>
  <c r="BK550"/>
  <c r="J538"/>
  <c r="J517"/>
  <c r="J507"/>
  <c r="BK499"/>
  <c r="BK495"/>
  <c r="J475"/>
  <c r="BK457"/>
  <c r="BK451"/>
  <c r="BK443"/>
  <c r="BK419"/>
  <c r="J409"/>
  <c r="J392"/>
  <c r="J382"/>
  <c r="BK373"/>
  <c r="J359"/>
  <c r="BK349"/>
  <c r="J338"/>
  <c r="J328"/>
  <c r="BK318"/>
  <c r="BK310"/>
  <c r="J298"/>
  <c r="J284"/>
  <c r="BK272"/>
  <c r="J260"/>
  <c r="BK252"/>
  <c r="BK248"/>
  <c r="J238"/>
  <c r="BK230"/>
  <c r="BK224"/>
  <c r="J220"/>
  <c r="J208"/>
  <c r="J200"/>
  <c r="J190"/>
  <c r="J172"/>
  <c r="BK164"/>
  <c r="J160"/>
  <c r="BK556"/>
  <c r="BK546"/>
  <c r="BK540"/>
  <c r="J527"/>
  <c r="J511"/>
  <c r="J499"/>
  <c r="BK489"/>
  <c r="BK481"/>
  <c r="BK471"/>
  <c r="J463"/>
  <c r="J459"/>
  <c r="J451"/>
  <c r="BK429"/>
  <c r="J421"/>
  <c r="BK409"/>
  <c r="BK404"/>
  <c r="BK396"/>
  <c r="BK390"/>
  <c r="BK371"/>
  <c r="J363"/>
  <c r="BK345"/>
  <c r="BK338"/>
  <c r="BK326"/>
  <c r="J314"/>
  <c r="J294"/>
  <c r="BK290"/>
  <c r="BK278"/>
  <c r="BK270"/>
  <c r="BK264"/>
  <c r="J256"/>
  <c r="J248"/>
  <c r="BK242"/>
  <c r="BK238"/>
  <c r="BK232"/>
  <c r="BK218"/>
  <c r="J214"/>
  <c r="BK208"/>
  <c r="J192"/>
  <c r="BK183"/>
  <c r="J177"/>
  <c r="J162"/>
  <c r="BK154"/>
  <c r="J147"/>
  <c r="BK559"/>
  <c r="BK538"/>
  <c r="BK531"/>
  <c r="BK519"/>
  <c r="BK513"/>
  <c r="BK503"/>
  <c r="BK491"/>
  <c r="J483"/>
  <c r="J473"/>
  <c r="BK465"/>
  <c r="BK449"/>
  <c r="J439"/>
  <c r="J435"/>
  <c r="J417"/>
  <c r="J404"/>
  <c r="BK388"/>
  <c r="BK380"/>
  <c r="J377"/>
  <c r="BK367"/>
  <c r="BK359"/>
  <c r="J347"/>
  <c r="J334"/>
  <c r="BK324"/>
  <c r="J318"/>
  <c r="BK308"/>
  <c r="J206"/>
  <c r="BK196"/>
  <c r="BK174"/>
  <c r="J154"/>
  <c r="BK569"/>
  <c r="J563"/>
  <c r="J559"/>
  <c r="BK552"/>
  <c r="J544"/>
  <c r="J531"/>
  <c r="BK525"/>
  <c r="J519"/>
  <c r="J509"/>
  <c r="J493"/>
  <c r="J481"/>
  <c r="J467"/>
  <c r="BK453"/>
  <c r="J443"/>
  <c r="BK435"/>
  <c r="J427"/>
  <c r="J419"/>
  <c r="BK413"/>
  <c r="J398"/>
  <c r="BK382"/>
  <c r="J367"/>
  <c r="J357"/>
  <c r="J349"/>
  <c r="J336"/>
  <c r="J324"/>
  <c r="BK312"/>
  <c r="J308"/>
  <c r="BK302"/>
  <c r="BK292"/>
  <c r="BK286"/>
  <c r="BK280"/>
  <c r="BK276"/>
  <c r="J268"/>
  <c r="BK260"/>
  <c r="BK250"/>
  <c r="J232"/>
  <c r="J224"/>
  <c r="J218"/>
  <c r="J210"/>
  <c r="BK192"/>
  <c r="BK188"/>
  <c r="J174"/>
  <c r="J166"/>
  <c r="J158"/>
  <c i="13" r="BK293"/>
  <c r="J273"/>
  <c r="BK264"/>
  <c r="J253"/>
  <c r="J245"/>
  <c r="BK228"/>
  <c r="J222"/>
  <c r="BK216"/>
  <c r="J203"/>
  <c r="BK193"/>
  <c r="BK183"/>
  <c r="BK171"/>
  <c r="J154"/>
  <c r="J148"/>
  <c r="BK281"/>
  <c r="BK275"/>
  <c r="BK262"/>
  <c r="J251"/>
  <c r="J242"/>
  <c r="J236"/>
  <c r="J228"/>
  <c r="BK207"/>
  <c r="BK205"/>
  <c r="J189"/>
  <c r="J176"/>
  <c r="J167"/>
  <c r="BK157"/>
  <c r="BK297"/>
  <c r="BK291"/>
  <c r="BK273"/>
  <c r="J262"/>
  <c r="BK249"/>
  <c r="BK238"/>
  <c r="J230"/>
  <c r="J211"/>
  <c r="J207"/>
  <c r="BK195"/>
  <c r="J183"/>
  <c r="J297"/>
  <c r="BK289"/>
  <c r="J283"/>
  <c r="J275"/>
  <c r="BK267"/>
  <c r="J260"/>
  <c r="J240"/>
  <c r="BK234"/>
  <c r="BK222"/>
  <c r="BK211"/>
  <c r="J195"/>
  <c r="BK189"/>
  <c r="J185"/>
  <c r="J171"/>
  <c r="J163"/>
  <c r="J157"/>
  <c r="BK146"/>
  <c i="14" r="BK265"/>
  <c r="BK259"/>
  <c r="BK253"/>
  <c r="BK249"/>
  <c r="J245"/>
  <c r="J230"/>
  <c r="J226"/>
  <c r="J214"/>
  <c r="BK199"/>
  <c r="BK193"/>
  <c r="BK180"/>
  <c r="J169"/>
  <c r="J159"/>
  <c r="BK148"/>
  <c r="J247"/>
  <c r="J235"/>
  <c r="J224"/>
  <c r="BK214"/>
  <c r="J206"/>
  <c r="J199"/>
  <c r="BK189"/>
  <c r="J183"/>
  <c r="J173"/>
  <c r="BK169"/>
  <c r="BK157"/>
  <c r="J243"/>
  <c r="J232"/>
  <c r="J228"/>
  <c r="BK220"/>
  <c r="J208"/>
  <c r="BK201"/>
  <c r="J189"/>
  <c r="BK183"/>
  <c r="BK173"/>
  <c r="BK163"/>
  <c r="J265"/>
  <c r="J257"/>
  <c r="BK251"/>
  <c r="BK247"/>
  <c r="J237"/>
  <c r="J216"/>
  <c r="BK195"/>
  <c r="BK178"/>
  <c r="BK150"/>
  <c i="15" r="BK591"/>
  <c r="J576"/>
  <c r="BK560"/>
  <c r="BK549"/>
  <c r="J537"/>
  <c r="J515"/>
  <c r="J511"/>
  <c r="BK503"/>
  <c r="J489"/>
  <c r="J485"/>
  <c r="BK475"/>
  <c r="BK461"/>
  <c r="BK453"/>
  <c r="J447"/>
  <c r="J439"/>
  <c r="BK416"/>
  <c r="J410"/>
  <c r="J398"/>
  <c r="BK365"/>
  <c r="BK361"/>
  <c r="BK308"/>
  <c r="BK298"/>
  <c r="J292"/>
  <c r="J276"/>
  <c r="BK270"/>
  <c r="J262"/>
  <c r="BK258"/>
  <c r="J246"/>
  <c r="BK234"/>
  <c r="J222"/>
  <c r="J212"/>
  <c r="J200"/>
  <c r="BK190"/>
  <c r="J181"/>
  <c r="BK168"/>
  <c r="J164"/>
  <c r="BK587"/>
  <c r="BK579"/>
  <c r="BK570"/>
  <c r="BK551"/>
  <c r="BK545"/>
  <c r="J529"/>
  <c r="BK521"/>
  <c r="BK515"/>
  <c r="BK499"/>
  <c r="J495"/>
  <c r="J481"/>
  <c r="BK457"/>
  <c r="BK447"/>
  <c r="J441"/>
  <c r="BK434"/>
  <c r="J420"/>
  <c r="BK414"/>
  <c r="BK400"/>
  <c r="BK385"/>
  <c r="BK381"/>
  <c r="BK371"/>
  <c r="BK363"/>
  <c r="J356"/>
  <c r="BK350"/>
  <c r="BK346"/>
  <c r="J340"/>
  <c r="J334"/>
  <c r="BK326"/>
  <c r="BK324"/>
  <c r="J300"/>
  <c r="BK290"/>
  <c r="BK284"/>
  <c r="BK280"/>
  <c r="BK272"/>
  <c r="BK262"/>
  <c r="J254"/>
  <c r="BK244"/>
  <c r="BK232"/>
  <c r="J226"/>
  <c r="BK220"/>
  <c r="BK212"/>
  <c r="J198"/>
  <c r="BK188"/>
  <c r="J177"/>
  <c r="BK156"/>
  <c r="BK147"/>
  <c r="J587"/>
  <c r="J572"/>
  <c r="BK568"/>
  <c r="J558"/>
  <c r="J543"/>
  <c r="J531"/>
  <c r="J527"/>
  <c r="BK517"/>
  <c r="J503"/>
  <c r="BK495"/>
  <c r="J479"/>
  <c r="BK473"/>
  <c r="J469"/>
  <c r="BK436"/>
  <c r="J432"/>
  <c r="BK418"/>
  <c r="BK412"/>
  <c r="J406"/>
  <c r="BK402"/>
  <c r="BK389"/>
  <c r="J385"/>
  <c r="J377"/>
  <c r="BK342"/>
  <c r="J336"/>
  <c r="J326"/>
  <c r="J310"/>
  <c r="BK304"/>
  <c r="BK288"/>
  <c r="BK282"/>
  <c r="BK274"/>
  <c r="BK250"/>
  <c r="BK240"/>
  <c r="BK238"/>
  <c r="J230"/>
  <c r="J214"/>
  <c r="BK204"/>
  <c r="J175"/>
  <c r="BK162"/>
  <c r="J158"/>
  <c r="BK152"/>
  <c r="J585"/>
  <c r="BK576"/>
  <c r="J560"/>
  <c r="BK553"/>
  <c r="J545"/>
  <c r="BK539"/>
  <c r="BK527"/>
  <c r="J521"/>
  <c r="J507"/>
  <c r="J487"/>
  <c r="J477"/>
  <c r="J471"/>
  <c r="J461"/>
  <c r="J457"/>
  <c r="J449"/>
  <c r="J430"/>
  <c r="BK422"/>
  <c r="J418"/>
  <c r="BK398"/>
  <c r="BK387"/>
  <c r="J383"/>
  <c r="BK375"/>
  <c r="J361"/>
  <c r="BK356"/>
  <c r="J350"/>
  <c r="BK344"/>
  <c r="BK332"/>
  <c r="BK312"/>
  <c r="BK302"/>
  <c r="J296"/>
  <c r="J280"/>
  <c r="J272"/>
  <c r="J258"/>
  <c r="BK248"/>
  <c r="J238"/>
  <c r="BK228"/>
  <c r="J216"/>
  <c r="J208"/>
  <c r="BK198"/>
  <c r="J190"/>
  <c r="BK172"/>
  <c r="J168"/>
  <c r="BK158"/>
  <c r="J147"/>
  <c i="16" r="BK255"/>
  <c r="BK240"/>
  <c r="BK213"/>
  <c r="J199"/>
  <c r="BK180"/>
  <c r="J174"/>
  <c r="J170"/>
  <c r="BK155"/>
  <c r="BK144"/>
  <c r="BK265"/>
  <c r="BK259"/>
  <c r="J253"/>
  <c r="J251"/>
  <c r="BK236"/>
  <c r="J228"/>
  <c r="J217"/>
  <c r="J213"/>
  <c r="BK205"/>
  <c r="BK188"/>
  <c r="J182"/>
  <c r="J172"/>
  <c r="J168"/>
  <c r="J161"/>
  <c r="J151"/>
  <c r="BK257"/>
  <c r="BK251"/>
  <c r="J245"/>
  <c r="J240"/>
  <c r="J232"/>
  <c r="BK228"/>
  <c r="J221"/>
  <c r="J211"/>
  <c r="J203"/>
  <c r="BK197"/>
  <c r="BK184"/>
  <c r="BK168"/>
  <c r="BK153"/>
  <c r="BK261"/>
  <c r="BK245"/>
  <c r="BK232"/>
  <c r="BK221"/>
  <c r="J205"/>
  <c r="BK190"/>
  <c r="BK182"/>
  <c r="J144"/>
  <c i="17" r="BK243"/>
  <c r="BK231"/>
  <c r="J215"/>
  <c r="BK213"/>
  <c r="J203"/>
  <c r="J199"/>
  <c r="BK184"/>
  <c r="J176"/>
  <c r="BK167"/>
  <c r="J162"/>
  <c r="J153"/>
  <c r="J146"/>
  <c r="BK235"/>
  <c r="J219"/>
  <c r="J213"/>
  <c r="BK199"/>
  <c r="J192"/>
  <c r="J180"/>
  <c r="BK149"/>
  <c r="BK215"/>
  <c r="BK197"/>
  <c r="J182"/>
  <c r="J149"/>
  <c r="J239"/>
  <c r="J229"/>
  <c r="J205"/>
  <c r="J184"/>
  <c r="BK156"/>
  <c i="18" r="BK538"/>
  <c r="J519"/>
  <c r="BK497"/>
  <c r="J489"/>
  <c r="BK463"/>
  <c r="J445"/>
  <c r="BK408"/>
  <c r="J394"/>
  <c r="J390"/>
  <c r="BK374"/>
  <c r="BK363"/>
  <c r="J345"/>
  <c r="BK330"/>
  <c r="BK304"/>
  <c r="BK296"/>
  <c r="J278"/>
  <c r="J268"/>
  <c r="J250"/>
  <c r="BK238"/>
  <c r="BK218"/>
  <c r="BK204"/>
  <c r="BK183"/>
  <c r="BK164"/>
  <c r="BK156"/>
  <c r="BK550"/>
  <c r="BK542"/>
  <c r="BK529"/>
  <c r="BK515"/>
  <c r="BK507"/>
  <c r="BK489"/>
  <c r="J471"/>
  <c r="J461"/>
  <c r="BK441"/>
  <c r="J421"/>
  <c r="BK415"/>
  <c r="J404"/>
  <c r="J392"/>
  <c r="BK380"/>
  <c r="J367"/>
  <c r="BK359"/>
  <c r="J351"/>
  <c r="BK343"/>
  <c r="J324"/>
  <c r="BK316"/>
  <c r="BK302"/>
  <c r="BK288"/>
  <c r="BK258"/>
  <c r="J238"/>
  <c r="J218"/>
  <c r="BK200"/>
  <c r="BK192"/>
  <c r="J172"/>
  <c r="BK154"/>
  <c r="BK565"/>
  <c r="BK557"/>
  <c r="J548"/>
  <c r="BK534"/>
  <c r="BK525"/>
  <c r="J509"/>
  <c r="J499"/>
  <c r="BK481"/>
  <c r="J459"/>
  <c r="BK437"/>
  <c r="J429"/>
  <c r="J349"/>
  <c r="J330"/>
  <c r="BK320"/>
  <c r="BK308"/>
  <c r="J288"/>
  <c r="BK280"/>
  <c r="BK262"/>
  <c r="BK250"/>
  <c r="BK242"/>
  <c r="J230"/>
  <c r="BK202"/>
  <c r="J174"/>
  <c r="J149"/>
  <c r="BK563"/>
  <c r="J544"/>
  <c r="BK519"/>
  <c r="BK499"/>
  <c r="J483"/>
  <c r="J473"/>
  <c r="J453"/>
  <c r="J447"/>
  <c r="BK439"/>
  <c r="BK425"/>
  <c r="J402"/>
  <c r="BK396"/>
  <c r="J378"/>
  <c r="J359"/>
  <c r="J332"/>
  <c r="J312"/>
  <c r="J296"/>
  <c r="BK284"/>
  <c r="BK274"/>
  <c r="J262"/>
  <c r="BK246"/>
  <c r="BK230"/>
  <c r="J212"/>
  <c r="J204"/>
  <c r="J188"/>
  <c r="J179"/>
  <c r="J158"/>
  <c i="19" r="J249"/>
  <c r="BK226"/>
  <c r="BK210"/>
  <c r="J185"/>
  <c r="BK169"/>
  <c r="BK239"/>
  <c r="BK229"/>
  <c r="BK216"/>
  <c r="BK202"/>
  <c r="BK194"/>
  <c r="J177"/>
  <c r="J162"/>
  <c r="J147"/>
  <c r="BK241"/>
  <c r="J220"/>
  <c r="BK208"/>
  <c r="J194"/>
  <c r="J173"/>
  <c r="J153"/>
  <c r="J237"/>
  <c r="J206"/>
  <c r="BK187"/>
  <c r="J171"/>
  <c r="J156"/>
  <c i="20" r="J381"/>
  <c r="BK373"/>
  <c r="J367"/>
  <c r="J356"/>
  <c r="BK348"/>
  <c r="J326"/>
  <c r="BK314"/>
  <c r="BK302"/>
  <c r="BK285"/>
  <c r="BK265"/>
  <c r="BK250"/>
  <c r="BK236"/>
  <c r="J224"/>
  <c r="BK214"/>
  <c r="BK200"/>
  <c r="BK173"/>
  <c r="BK154"/>
  <c r="BK346"/>
  <c r="J322"/>
  <c r="J300"/>
  <c r="J293"/>
  <c r="J271"/>
  <c r="J258"/>
  <c r="BK238"/>
  <c r="BK218"/>
  <c r="J190"/>
  <c r="J171"/>
  <c r="J160"/>
  <c r="BK371"/>
  <c r="BK356"/>
  <c r="J344"/>
  <c r="J334"/>
  <c r="J302"/>
  <c r="BK287"/>
  <c r="BK277"/>
  <c r="J262"/>
  <c r="BK252"/>
  <c r="BK230"/>
  <c r="J204"/>
  <c r="J186"/>
  <c r="BK171"/>
  <c r="BK152"/>
  <c r="BK377"/>
  <c r="J358"/>
  <c r="BK334"/>
  <c r="J320"/>
  <c r="BK310"/>
  <c r="BK297"/>
  <c r="BK283"/>
  <c r="J260"/>
  <c r="J244"/>
  <c r="BK224"/>
  <c r="BK210"/>
  <c r="BK204"/>
  <c r="BK192"/>
  <c r="BK184"/>
  <c r="J164"/>
  <c r="J154"/>
  <c i="21" r="J265"/>
  <c r="J251"/>
  <c r="BK232"/>
  <c r="J222"/>
  <c r="BK210"/>
  <c r="BK197"/>
  <c r="BK189"/>
  <c r="J180"/>
  <c r="J171"/>
  <c r="J154"/>
  <c r="BK263"/>
  <c r="BK242"/>
  <c r="J269"/>
  <c r="J240"/>
  <c r="J230"/>
  <c r="BK212"/>
  <c r="J173"/>
  <c r="J159"/>
  <c r="J261"/>
  <c r="J253"/>
  <c r="J244"/>
  <c r="J224"/>
  <c r="BK216"/>
  <c r="J212"/>
  <c r="BK199"/>
  <c r="J187"/>
  <c r="BK178"/>
  <c r="BK169"/>
  <c r="BK159"/>
  <c r="J147"/>
  <c i="22" r="BK423"/>
  <c r="BK407"/>
  <c r="J394"/>
  <c r="BK386"/>
  <c r="J380"/>
  <c r="BK374"/>
  <c r="BK358"/>
  <c r="BK350"/>
  <c r="J339"/>
  <c r="J325"/>
  <c r="J315"/>
  <c r="J307"/>
  <c r="BK298"/>
  <c r="BK288"/>
  <c r="J278"/>
  <c r="J270"/>
  <c r="BK260"/>
  <c r="BK250"/>
  <c r="J242"/>
  <c r="BK234"/>
  <c r="J222"/>
  <c r="J214"/>
  <c r="J206"/>
  <c r="BK198"/>
  <c r="BK190"/>
  <c r="J180"/>
  <c r="J169"/>
  <c r="J156"/>
  <c r="J431"/>
  <c r="J423"/>
  <c r="BK417"/>
  <c r="J405"/>
  <c r="BK394"/>
  <c r="BK378"/>
  <c r="BK370"/>
  <c r="J362"/>
  <c r="J350"/>
  <c r="J341"/>
  <c r="J335"/>
  <c r="J327"/>
  <c r="J317"/>
  <c r="BK309"/>
  <c r="J300"/>
  <c r="BK290"/>
  <c r="BK278"/>
  <c r="BK272"/>
  <c r="J264"/>
  <c r="J256"/>
  <c r="J248"/>
  <c r="J240"/>
  <c r="BK232"/>
  <c r="J220"/>
  <c r="BK214"/>
  <c r="BK204"/>
  <c r="BK196"/>
  <c r="J188"/>
  <c r="BK180"/>
  <c r="BK169"/>
  <c r="J158"/>
  <c r="BK431"/>
  <c r="BK411"/>
  <c r="J403"/>
  <c r="J370"/>
  <c r="BK341"/>
  <c r="BK323"/>
  <c r="BK296"/>
  <c r="J266"/>
  <c r="BK228"/>
  <c r="BK188"/>
  <c r="J154"/>
  <c i="23" r="J227"/>
  <c r="BK210"/>
  <c r="J201"/>
  <c r="J185"/>
  <c r="J181"/>
  <c r="BK168"/>
  <c r="J141"/>
  <c r="BK221"/>
  <c r="J199"/>
  <c r="J152"/>
  <c r="BK141"/>
  <c r="J229"/>
  <c r="J225"/>
  <c r="J210"/>
  <c r="BK193"/>
  <c r="BK174"/>
  <c r="BK166"/>
  <c r="J148"/>
  <c r="J221"/>
  <c r="J204"/>
  <c r="J193"/>
  <c r="BK164"/>
  <c r="J146"/>
  <c i="24" r="BK187"/>
  <c r="BK169"/>
  <c r="BK142"/>
  <c r="J189"/>
  <c r="BK171"/>
  <c r="J156"/>
  <c r="J187"/>
  <c r="BK173"/>
  <c r="BK152"/>
  <c r="J140"/>
  <c r="BK177"/>
  <c r="BK163"/>
  <c r="J145"/>
  <c i="25" r="J249"/>
  <c r="BK239"/>
  <c r="J218"/>
  <c r="J203"/>
  <c r="J178"/>
  <c r="J148"/>
  <c r="J233"/>
  <c r="BK222"/>
  <c r="J201"/>
  <c r="J197"/>
  <c r="J180"/>
  <c r="BK170"/>
  <c r="BK253"/>
  <c r="J239"/>
  <c r="BK231"/>
  <c r="BK218"/>
  <c r="J205"/>
  <c r="J170"/>
  <c r="J155"/>
  <c r="J245"/>
  <c r="BK226"/>
  <c r="BK213"/>
  <c r="J199"/>
  <c r="J186"/>
  <c r="J176"/>
  <c r="BK150"/>
  <c i="26" r="J191"/>
  <c r="J177"/>
  <c r="BK149"/>
  <c r="BK195"/>
  <c r="J183"/>
  <c r="J169"/>
  <c r="J152"/>
  <c r="BK187"/>
  <c r="J156"/>
  <c r="J147"/>
  <c r="J187"/>
  <c r="J167"/>
  <c r="J158"/>
  <c i="27" r="J255"/>
  <c r="BK239"/>
  <c r="BK226"/>
  <c r="J218"/>
  <c r="BK211"/>
  <c r="J239"/>
  <c r="J233"/>
  <c r="BK203"/>
  <c r="BK195"/>
  <c r="BK186"/>
  <c r="J178"/>
  <c r="BK155"/>
  <c r="BK144"/>
  <c r="BK245"/>
  <c r="BK233"/>
  <c r="BK224"/>
  <c r="J213"/>
  <c r="BK201"/>
  <c r="J193"/>
  <c r="J186"/>
  <c r="BK172"/>
  <c r="J159"/>
  <c r="J180"/>
  <c r="BK165"/>
  <c r="BK153"/>
  <c r="J144"/>
  <c i="28" r="J181"/>
  <c r="BK154"/>
  <c r="BK195"/>
  <c r="BK179"/>
  <c r="BK156"/>
  <c r="BK147"/>
  <c r="BK193"/>
  <c r="J183"/>
  <c r="BK171"/>
  <c r="J163"/>
  <c r="BK145"/>
  <c r="J171"/>
  <c i="29" r="BK167"/>
  <c r="J159"/>
  <c r="J239"/>
  <c r="J229"/>
  <c r="BK219"/>
  <c r="J209"/>
  <c r="J204"/>
  <c r="BK200"/>
  <c r="J198"/>
  <c r="BK195"/>
  <c r="BK183"/>
  <c r="J176"/>
  <c r="BK165"/>
  <c r="BK157"/>
  <c r="J155"/>
  <c r="BK149"/>
  <c r="J219"/>
  <c r="J183"/>
  <c r="BK176"/>
  <c r="J169"/>
  <c r="BK155"/>
  <c r="BK147"/>
  <c r="BK237"/>
  <c r="BK213"/>
  <c r="J195"/>
  <c r="BK191"/>
  <c r="J171"/>
  <c i="30" r="BK233"/>
  <c r="J221"/>
  <c r="J204"/>
  <c r="BK192"/>
  <c r="BK178"/>
  <c r="BK164"/>
  <c r="J155"/>
  <c r="BK146"/>
  <c r="J210"/>
  <c r="BK202"/>
  <c r="BK180"/>
  <c r="J172"/>
  <c r="BK155"/>
  <c r="J148"/>
  <c r="J142"/>
  <c r="J227"/>
  <c r="J219"/>
  <c r="J212"/>
  <c r="BK198"/>
  <c r="J192"/>
  <c r="J166"/>
  <c r="BK148"/>
  <c r="BK227"/>
  <c r="BK221"/>
  <c r="BK212"/>
  <c r="J198"/>
  <c r="J189"/>
  <c r="J185"/>
  <c r="J178"/>
  <c r="BK166"/>
  <c r="BK162"/>
  <c i="31" r="BK241"/>
  <c r="BK231"/>
  <c r="J223"/>
  <c r="J206"/>
  <c r="J184"/>
  <c r="BK175"/>
  <c r="BK161"/>
  <c r="BK156"/>
  <c r="BK151"/>
  <c r="BK149"/>
  <c r="J227"/>
  <c r="J221"/>
  <c r="J208"/>
  <c r="BK195"/>
  <c r="J186"/>
  <c r="J173"/>
  <c r="J165"/>
  <c r="J154"/>
  <c r="BK239"/>
  <c r="J229"/>
  <c r="BK221"/>
  <c r="BK217"/>
  <c r="BK208"/>
  <c r="J204"/>
  <c r="BK184"/>
  <c r="J177"/>
  <c r="J146"/>
  <c r="J231"/>
  <c r="BK215"/>
  <c r="BK197"/>
  <c r="BK177"/>
  <c r="J149"/>
  <c i="32" r="BK196"/>
  <c r="BK184"/>
  <c r="J177"/>
  <c r="BK162"/>
  <c r="BK151"/>
  <c r="BK207"/>
  <c r="J175"/>
  <c r="J160"/>
  <c r="J151"/>
  <c r="BK142"/>
  <c r="J196"/>
  <c r="BK177"/>
  <c r="BK164"/>
  <c r="BK200"/>
  <c r="J186"/>
  <c i="33" r="J229"/>
  <c r="J217"/>
  <c r="J198"/>
  <c r="J181"/>
  <c r="BK170"/>
  <c r="BK148"/>
  <c r="BK225"/>
  <c r="BK196"/>
  <c r="J161"/>
  <c r="BK235"/>
  <c r="BK217"/>
  <c r="J207"/>
  <c r="J196"/>
  <c r="BK181"/>
  <c r="J167"/>
  <c r="J153"/>
  <c r="BK233"/>
  <c r="BK207"/>
  <c r="BK187"/>
  <c r="J170"/>
  <c r="J151"/>
  <c i="34" r="J189"/>
  <c r="BK177"/>
  <c r="BK154"/>
  <c r="J143"/>
  <c r="J181"/>
  <c r="BK148"/>
  <c r="J179"/>
  <c r="BK161"/>
  <c r="BK143"/>
  <c r="BK187"/>
  <c r="J175"/>
  <c r="BK168"/>
  <c r="J154"/>
  <c r="BK146"/>
  <c i="35" r="BK227"/>
  <c r="BK211"/>
  <c r="BK191"/>
  <c r="BK174"/>
  <c r="BK167"/>
  <c r="BK153"/>
  <c r="J213"/>
  <c r="BK198"/>
  <c r="BK187"/>
  <c r="J163"/>
  <c r="BK225"/>
  <c r="J211"/>
  <c r="J198"/>
  <c r="J187"/>
  <c r="J179"/>
  <c r="BK155"/>
  <c r="J233"/>
  <c r="BK221"/>
  <c r="J200"/>
  <c r="J181"/>
  <c r="BK151"/>
  <c i="36" r="BK181"/>
  <c r="J159"/>
  <c r="J141"/>
  <c r="BK187"/>
  <c r="BK175"/>
  <c r="BK159"/>
  <c r="BK143"/>
  <c r="BK183"/>
  <c r="BK170"/>
  <c r="BK150"/>
  <c r="J181"/>
  <c r="BK141"/>
  <c i="37" r="J187"/>
  <c r="BK166"/>
  <c r="J159"/>
  <c r="BK140"/>
  <c r="J181"/>
  <c r="BK168"/>
  <c r="BK151"/>
  <c r="J177"/>
  <c r="J153"/>
  <c r="J144"/>
  <c r="BK183"/>
  <c r="BK161"/>
  <c r="BK138"/>
  <c i="2" r="BK191"/>
  <c r="BK176"/>
  <c i="1" r="AS107"/>
  <c i="2" r="BK285"/>
  <c r="J193"/>
  <c r="J178"/>
  <c r="BK159"/>
  <c i="1" r="AS124"/>
  <c i="2" r="J264"/>
  <c r="J260"/>
  <c r="J255"/>
  <c r="J251"/>
  <c r="BK247"/>
  <c r="J244"/>
  <c r="BK240"/>
  <c r="BK236"/>
  <c r="J228"/>
  <c r="J222"/>
  <c r="J213"/>
  <c r="BK207"/>
  <c r="BK199"/>
  <c r="BK172"/>
  <c r="BK155"/>
  <c r="J297"/>
  <c r="BK293"/>
  <c r="J289"/>
  <c r="J283"/>
  <c i="3" r="BK548"/>
  <c r="BK535"/>
  <c r="BK511"/>
  <c r="J503"/>
  <c r="J489"/>
  <c r="BK471"/>
  <c r="J447"/>
  <c r="BK427"/>
  <c r="BK413"/>
  <c r="BK404"/>
  <c r="BK373"/>
  <c r="J365"/>
  <c r="J343"/>
  <c r="BK304"/>
  <c r="J290"/>
  <c r="BK272"/>
  <c r="J252"/>
  <c r="J240"/>
  <c r="J222"/>
  <c r="J214"/>
  <c r="J204"/>
  <c r="BK190"/>
  <c r="BK172"/>
  <c r="J565"/>
  <c r="J552"/>
  <c r="J535"/>
  <c r="J519"/>
  <c r="BK509"/>
  <c r="J499"/>
  <c r="BK485"/>
  <c r="J477"/>
  <c r="BK459"/>
  <c r="BK429"/>
  <c r="J402"/>
  <c r="BK390"/>
  <c r="J371"/>
  <c r="BK353"/>
  <c r="J345"/>
  <c r="J332"/>
  <c r="J306"/>
  <c r="J296"/>
  <c r="BK286"/>
  <c r="J272"/>
  <c r="BK262"/>
  <c r="BK242"/>
  <c r="J220"/>
  <c r="J210"/>
  <c r="J198"/>
  <c r="J181"/>
  <c r="BK162"/>
  <c r="BK154"/>
  <c r="BK577"/>
  <c r="J569"/>
  <c r="BK552"/>
  <c r="BK533"/>
  <c r="J525"/>
  <c r="J493"/>
  <c r="BK465"/>
  <c r="J449"/>
  <c r="BK441"/>
  <c r="BK423"/>
  <c r="J404"/>
  <c r="J392"/>
  <c r="BK382"/>
  <c r="J375"/>
  <c r="BK365"/>
  <c r="J357"/>
  <c r="J353"/>
  <c r="J341"/>
  <c r="BK330"/>
  <c r="BK324"/>
  <c r="J312"/>
  <c r="BK306"/>
  <c r="J274"/>
  <c r="J258"/>
  <c r="BK250"/>
  <c r="BK226"/>
  <c r="BK196"/>
  <c r="J172"/>
  <c r="BK166"/>
  <c r="BK544"/>
  <c r="BK527"/>
  <c r="J517"/>
  <c r="BK489"/>
  <c r="BK475"/>
  <c r="J469"/>
  <c r="BK457"/>
  <c r="BK439"/>
  <c r="J423"/>
  <c r="J413"/>
  <c r="BK398"/>
  <c r="BK380"/>
  <c r="BK369"/>
  <c r="J339"/>
  <c r="BK326"/>
  <c r="BK316"/>
  <c r="J304"/>
  <c r="J298"/>
  <c r="BK274"/>
  <c r="J250"/>
  <c r="BK240"/>
  <c r="J234"/>
  <c r="BK214"/>
  <c r="J194"/>
  <c r="BK168"/>
  <c r="J152"/>
  <c i="4" r="J261"/>
  <c r="J248"/>
  <c r="BK233"/>
  <c r="J223"/>
  <c r="J185"/>
  <c r="J177"/>
  <c r="BK147"/>
  <c r="J273"/>
  <c r="J257"/>
  <c r="J244"/>
  <c r="J220"/>
  <c r="BK210"/>
  <c r="J194"/>
  <c r="J187"/>
  <c r="BK173"/>
  <c r="J154"/>
  <c r="J269"/>
  <c r="BK261"/>
  <c r="BK235"/>
  <c r="J218"/>
  <c r="J210"/>
  <c r="BK204"/>
  <c r="BK187"/>
  <c r="BK171"/>
  <c r="J216"/>
  <c r="BK196"/>
  <c r="BK177"/>
  <c r="BK156"/>
  <c r="J145"/>
  <c i="5" r="BK233"/>
  <c r="J221"/>
  <c r="J205"/>
  <c r="BK199"/>
  <c r="BK178"/>
  <c r="J155"/>
  <c r="BK142"/>
  <c r="BK213"/>
  <c r="J197"/>
  <c r="BK184"/>
  <c r="BK168"/>
  <c r="J235"/>
  <c r="J229"/>
  <c r="J195"/>
  <c r="BK170"/>
  <c r="BK159"/>
  <c r="BK223"/>
  <c r="BK205"/>
  <c r="J191"/>
  <c r="BK180"/>
  <c r="J161"/>
  <c r="J142"/>
  <c i="6" r="J589"/>
  <c r="J574"/>
  <c r="J562"/>
  <c r="BK543"/>
  <c r="BK535"/>
  <c r="J517"/>
  <c r="BK503"/>
  <c r="J481"/>
  <c r="BK467"/>
  <c r="BK453"/>
  <c r="J427"/>
  <c r="BK392"/>
  <c r="J363"/>
  <c r="J351"/>
  <c r="BK338"/>
  <c r="J324"/>
  <c r="BK316"/>
  <c r="J304"/>
  <c r="J290"/>
  <c r="J268"/>
  <c r="BK262"/>
  <c r="J256"/>
  <c r="BK240"/>
  <c r="BK226"/>
  <c r="BK210"/>
  <c r="J196"/>
  <c r="J179"/>
  <c r="J164"/>
  <c r="BK149"/>
  <c r="J583"/>
  <c r="J566"/>
  <c r="J543"/>
  <c r="BK521"/>
  <c r="J497"/>
  <c r="BK483"/>
  <c r="J473"/>
  <c r="J465"/>
  <c r="BK429"/>
  <c r="BK408"/>
  <c r="BK396"/>
  <c r="J381"/>
  <c r="BK369"/>
  <c r="BK336"/>
  <c r="J316"/>
  <c r="BK294"/>
  <c r="J286"/>
  <c r="BK260"/>
  <c r="BK232"/>
  <c r="J218"/>
  <c r="J202"/>
  <c r="J192"/>
  <c r="J170"/>
  <c r="J156"/>
  <c r="BK587"/>
  <c r="J572"/>
  <c r="J554"/>
  <c r="J539"/>
  <c r="J523"/>
  <c r="J501"/>
  <c r="J483"/>
  <c r="BK465"/>
  <c r="J453"/>
  <c r="J443"/>
  <c r="BK431"/>
  <c r="BK421"/>
  <c r="J410"/>
  <c r="J390"/>
  <c r="BK363"/>
  <c r="J343"/>
  <c r="J312"/>
  <c r="BK302"/>
  <c r="J278"/>
  <c r="J270"/>
  <c r="J240"/>
  <c r="BK222"/>
  <c r="BK206"/>
  <c r="J172"/>
  <c r="BK156"/>
  <c r="BK564"/>
  <c r="BK556"/>
  <c r="BK537"/>
  <c r="BK527"/>
  <c r="BK509"/>
  <c r="BK499"/>
  <c r="J485"/>
  <c r="BK459"/>
  <c r="BK437"/>
  <c r="J431"/>
  <c r="J418"/>
  <c r="J402"/>
  <c r="J396"/>
  <c r="BK384"/>
  <c r="J375"/>
  <c r="J359"/>
  <c r="J353"/>
  <c r="BK343"/>
  <c r="BK324"/>
  <c r="BK310"/>
  <c r="J302"/>
  <c r="J292"/>
  <c r="J282"/>
  <c r="BK264"/>
  <c r="BK246"/>
  <c r="J232"/>
  <c r="J210"/>
  <c r="J200"/>
  <c r="J190"/>
  <c r="BK179"/>
  <c r="J158"/>
  <c i="7" r="J289"/>
  <c r="J273"/>
  <c r="J264"/>
  <c r="BK240"/>
  <c r="BK218"/>
  <c r="BK209"/>
  <c r="BK199"/>
  <c r="BK193"/>
  <c r="BK187"/>
  <c r="J171"/>
  <c r="BK161"/>
  <c r="J152"/>
  <c r="J291"/>
  <c r="BK279"/>
  <c r="BK273"/>
  <c r="J269"/>
  <c r="BK255"/>
  <c r="J245"/>
  <c r="BK230"/>
  <c r="BK222"/>
  <c r="BK163"/>
  <c r="BK291"/>
  <c r="J279"/>
  <c r="BK262"/>
  <c r="BK253"/>
  <c r="J242"/>
  <c r="BK236"/>
  <c r="BK228"/>
  <c r="BK220"/>
  <c r="J207"/>
  <c r="J201"/>
  <c r="BK197"/>
  <c r="J191"/>
  <c i="8" r="J146"/>
  <c r="BK261"/>
  <c r="J236"/>
  <c r="J216"/>
  <c r="J204"/>
  <c r="BK183"/>
  <c r="BK161"/>
  <c r="BK154"/>
  <c r="J259"/>
  <c r="J233"/>
  <c r="BK231"/>
  <c r="BK222"/>
  <c r="J214"/>
  <c r="BK210"/>
  <c r="BK195"/>
  <c r="BK179"/>
  <c r="BK169"/>
  <c r="J159"/>
  <c r="J257"/>
  <c r="BK251"/>
  <c r="J242"/>
  <c r="J224"/>
  <c r="BK208"/>
  <c r="BK200"/>
  <c r="BK189"/>
  <c r="J174"/>
  <c r="J154"/>
  <c i="9" r="BK261"/>
  <c r="J249"/>
  <c r="J240"/>
  <c r="J233"/>
  <c r="J220"/>
  <c r="BK212"/>
  <c r="BK204"/>
  <c r="J195"/>
  <c r="BK189"/>
  <c r="BK174"/>
  <c r="J163"/>
  <c r="BK154"/>
  <c r="J148"/>
  <c r="J242"/>
  <c r="BK226"/>
  <c r="J210"/>
  <c r="J187"/>
  <c r="BK159"/>
  <c r="BK257"/>
  <c r="BK249"/>
  <c r="J238"/>
  <c r="J216"/>
  <c r="J204"/>
  <c r="BK193"/>
  <c r="J183"/>
  <c r="J174"/>
  <c r="BK163"/>
  <c r="BK150"/>
  <c i="10" r="BK579"/>
  <c r="J569"/>
  <c r="J562"/>
  <c r="J550"/>
  <c r="BK539"/>
  <c r="BK529"/>
  <c r="BK519"/>
  <c r="J507"/>
  <c r="BK497"/>
  <c r="BK485"/>
  <c r="BK475"/>
  <c r="J459"/>
  <c r="BK441"/>
  <c r="BK429"/>
  <c r="J418"/>
  <c r="J396"/>
  <c r="BK382"/>
  <c r="BK353"/>
  <c r="J343"/>
  <c r="J326"/>
  <c r="BK314"/>
  <c r="BK284"/>
  <c r="BK242"/>
  <c r="J220"/>
  <c r="J204"/>
  <c r="J491"/>
  <c r="BK471"/>
  <c r="BK453"/>
  <c r="J441"/>
  <c r="BK427"/>
  <c r="BK416"/>
  <c r="J402"/>
  <c r="BK371"/>
  <c r="J363"/>
  <c r="BK357"/>
  <c r="BK343"/>
  <c r="BK330"/>
  <c r="J314"/>
  <c r="J302"/>
  <c r="BK296"/>
  <c r="J286"/>
  <c r="J276"/>
  <c r="J248"/>
  <c r="BK236"/>
  <c r="J214"/>
  <c r="BK200"/>
  <c r="J181"/>
  <c r="J160"/>
  <c r="BK577"/>
  <c r="BK567"/>
  <c r="BK546"/>
  <c r="BK513"/>
  <c r="J501"/>
  <c r="BK481"/>
  <c r="J463"/>
  <c r="BK451"/>
  <c r="J437"/>
  <c r="BK425"/>
  <c r="BK420"/>
  <c r="BK410"/>
  <c r="J398"/>
  <c r="BK390"/>
  <c r="BK384"/>
  <c r="BK359"/>
  <c r="BK334"/>
  <c r="BK326"/>
  <c r="J312"/>
  <c r="J304"/>
  <c r="J282"/>
  <c r="J270"/>
  <c r="J262"/>
  <c r="J254"/>
  <c r="BK234"/>
  <c r="BK222"/>
  <c r="J198"/>
  <c r="BK190"/>
  <c r="BK179"/>
  <c r="J168"/>
  <c r="BK156"/>
  <c r="J579"/>
  <c r="BK569"/>
  <c r="BK554"/>
  <c r="BK541"/>
  <c r="J535"/>
  <c r="J523"/>
  <c r="J509"/>
  <c r="J497"/>
  <c r="J485"/>
  <c r="BK469"/>
  <c r="J453"/>
  <c r="BK437"/>
  <c r="J410"/>
  <c r="BK373"/>
  <c r="J353"/>
  <c r="J336"/>
  <c r="BK304"/>
  <c r="BK292"/>
  <c r="J278"/>
  <c r="J268"/>
  <c r="J258"/>
  <c r="BK238"/>
  <c r="BK226"/>
  <c r="BK204"/>
  <c r="BK196"/>
  <c r="BK175"/>
  <c r="BK166"/>
  <c r="J158"/>
  <c r="J147"/>
  <c i="11" r="J273"/>
  <c r="J261"/>
  <c r="BK241"/>
  <c r="J222"/>
  <c r="J208"/>
  <c r="J193"/>
  <c r="BK180"/>
  <c r="BK161"/>
  <c r="BK220"/>
  <c r="J191"/>
  <c r="BK159"/>
  <c r="J285"/>
  <c r="BK273"/>
  <c r="J259"/>
  <c r="BK243"/>
  <c r="J224"/>
  <c r="J210"/>
  <c r="J195"/>
  <c r="J187"/>
  <c r="J171"/>
  <c r="BK150"/>
  <c r="BK271"/>
  <c r="J250"/>
  <c r="J232"/>
  <c r="J216"/>
  <c r="BK199"/>
  <c r="BK171"/>
  <c r="J148"/>
  <c i="12" r="J567"/>
  <c r="J548"/>
  <c r="J533"/>
  <c r="BK511"/>
  <c r="J503"/>
  <c r="BK483"/>
  <c r="J455"/>
  <c r="BK445"/>
  <c r="BK415"/>
  <c r="BK394"/>
  <c r="BK384"/>
  <c r="BK365"/>
  <c r="BK351"/>
  <c r="J332"/>
  <c r="BK322"/>
  <c r="J302"/>
  <c r="BK296"/>
  <c r="BK268"/>
  <c r="J258"/>
  <c r="BK244"/>
  <c r="J234"/>
  <c r="J226"/>
  <c r="J216"/>
  <c r="J204"/>
  <c r="BK194"/>
  <c r="BK166"/>
  <c r="J149"/>
  <c r="J554"/>
  <c r="J536"/>
  <c r="BK515"/>
  <c r="BK493"/>
  <c r="BK485"/>
  <c r="J465"/>
  <c r="BK455"/>
  <c r="J425"/>
  <c r="J413"/>
  <c r="BK398"/>
  <c r="J373"/>
  <c r="J365"/>
  <c r="BK343"/>
  <c r="BK328"/>
  <c r="J296"/>
  <c r="J286"/>
  <c r="BK274"/>
  <c r="J266"/>
  <c r="J254"/>
  <c r="J244"/>
  <c r="BK234"/>
  <c r="BK228"/>
  <c r="BK212"/>
  <c r="J188"/>
  <c r="BK170"/>
  <c r="BK152"/>
  <c r="J561"/>
  <c r="BK544"/>
  <c r="BK529"/>
  <c r="J515"/>
  <c r="J497"/>
  <c r="J479"/>
  <c r="BK469"/>
  <c r="J445"/>
  <c r="BK431"/>
  <c r="J400"/>
  <c r="J384"/>
  <c r="J369"/>
  <c r="BK357"/>
  <c r="BK332"/>
  <c r="BK320"/>
  <c r="J306"/>
  <c r="BK202"/>
  <c r="J183"/>
  <c r="BK147"/>
  <c r="J565"/>
  <c r="BK554"/>
  <c r="BK542"/>
  <c r="BK527"/>
  <c r="J521"/>
  <c r="J495"/>
  <c r="J487"/>
  <c r="BK473"/>
  <c r="BK459"/>
  <c r="J447"/>
  <c r="J441"/>
  <c r="J431"/>
  <c r="BK425"/>
  <c r="BK406"/>
  <c r="J396"/>
  <c r="BK375"/>
  <c r="BK355"/>
  <c r="BK340"/>
  <c r="BK314"/>
  <c r="J304"/>
  <c r="BK294"/>
  <c r="J288"/>
  <c r="J282"/>
  <c r="J270"/>
  <c r="J264"/>
  <c r="BK240"/>
  <c r="BK220"/>
  <c r="J196"/>
  <c r="BK190"/>
  <c r="BK168"/>
  <c r="J152"/>
  <c i="13" r="BK283"/>
  <c r="J255"/>
  <c r="J234"/>
  <c r="BK224"/>
  <c r="BK209"/>
  <c r="BK199"/>
  <c r="BK176"/>
  <c r="J152"/>
  <c r="J279"/>
  <c r="BK269"/>
  <c r="J249"/>
  <c r="BK240"/>
  <c r="J220"/>
  <c r="BK197"/>
  <c r="J169"/>
  <c r="BK159"/>
  <c r="BK150"/>
  <c r="J293"/>
  <c r="BK279"/>
  <c r="BK260"/>
  <c r="BK236"/>
  <c r="BK214"/>
  <c r="J201"/>
  <c r="BK185"/>
  <c r="J295"/>
  <c r="J281"/>
  <c r="J269"/>
  <c r="BK251"/>
  <c r="J232"/>
  <c r="J214"/>
  <c r="J191"/>
  <c r="J173"/>
  <c r="BK161"/>
  <c r="BK148"/>
  <c i="14" r="J263"/>
  <c r="J251"/>
  <c r="BK240"/>
  <c r="J220"/>
  <c r="J210"/>
  <c r="J191"/>
  <c r="J167"/>
  <c r="BK152"/>
  <c r="BK255"/>
  <c r="BK232"/>
  <c r="J212"/>
  <c r="BK197"/>
  <c r="J178"/>
  <c r="BK159"/>
  <c r="J259"/>
  <c r="BK235"/>
  <c r="BK224"/>
  <c r="BK210"/>
  <c r="BK191"/>
  <c r="J185"/>
  <c r="BK171"/>
  <c r="BK161"/>
  <c r="BK263"/>
  <c r="J253"/>
  <c r="J240"/>
  <c r="J204"/>
  <c r="J157"/>
  <c r="BK146"/>
  <c i="15" r="BK574"/>
  <c r="J553"/>
  <c r="BK543"/>
  <c r="J533"/>
  <c r="BK509"/>
  <c r="BK487"/>
  <c r="BK481"/>
  <c r="BK465"/>
  <c r="J451"/>
  <c r="BK426"/>
  <c r="BK404"/>
  <c r="BK379"/>
  <c r="J322"/>
  <c r="J306"/>
  <c r="BK286"/>
  <c r="BK268"/>
  <c r="BK252"/>
  <c r="BK242"/>
  <c r="J220"/>
  <c r="BK202"/>
  <c r="J188"/>
  <c r="BK175"/>
  <c r="J154"/>
  <c r="J574"/>
  <c r="J568"/>
  <c r="J541"/>
  <c r="BK523"/>
  <c r="BK501"/>
  <c r="J483"/>
  <c r="BK451"/>
  <c r="BK439"/>
  <c r="BK430"/>
  <c r="J408"/>
  <c r="BK391"/>
  <c r="J375"/>
  <c r="BK367"/>
  <c r="BK352"/>
  <c r="J344"/>
  <c r="BK336"/>
  <c r="J330"/>
  <c r="J314"/>
  <c r="J298"/>
  <c r="J282"/>
  <c r="BK264"/>
  <c r="J260"/>
  <c r="J252"/>
  <c r="J228"/>
  <c r="BK214"/>
  <c r="BK200"/>
  <c r="J186"/>
  <c r="BK164"/>
  <c r="J591"/>
  <c r="J583"/>
  <c r="BK564"/>
  <c r="BK537"/>
  <c r="BK519"/>
  <c r="BK507"/>
  <c r="BK493"/>
  <c r="BK477"/>
  <c r="BK467"/>
  <c r="J426"/>
  <c r="BK410"/>
  <c r="BK395"/>
  <c r="J381"/>
  <c r="J367"/>
  <c r="BK330"/>
  <c r="BK320"/>
  <c r="BK314"/>
  <c r="BK294"/>
  <c r="J284"/>
  <c r="J270"/>
  <c r="J244"/>
  <c r="J232"/>
  <c r="BK208"/>
  <c r="J192"/>
  <c r="BK160"/>
  <c r="J149"/>
  <c r="J579"/>
  <c r="BK558"/>
  <c r="BK547"/>
  <c r="BK533"/>
  <c r="J519"/>
  <c r="J501"/>
  <c r="J473"/>
  <c r="J465"/>
  <c r="J453"/>
  <c r="J428"/>
  <c r="BK406"/>
  <c r="J391"/>
  <c r="BK377"/>
  <c r="J363"/>
  <c r="J352"/>
  <c r="J346"/>
  <c r="J318"/>
  <c r="BK306"/>
  <c r="BK292"/>
  <c r="BK266"/>
  <c r="BK254"/>
  <c r="J234"/>
  <c r="J218"/>
  <c r="J202"/>
  <c r="BK177"/>
  <c r="J162"/>
  <c r="BK149"/>
  <c i="16" r="BK247"/>
  <c r="J219"/>
  <c r="J192"/>
  <c r="J176"/>
  <c r="J166"/>
  <c r="J146"/>
  <c r="J261"/>
  <c r="J255"/>
  <c r="BK238"/>
  <c r="BK223"/>
  <c r="J207"/>
  <c r="J197"/>
  <c r="J184"/>
  <c r="J155"/>
  <c r="BK146"/>
  <c r="BK249"/>
  <c r="BK234"/>
  <c r="BK225"/>
  <c r="J215"/>
  <c r="BK199"/>
  <c r="J178"/>
  <c r="J163"/>
  <c r="J265"/>
  <c r="J230"/>
  <c r="BK209"/>
  <c r="BK186"/>
  <c r="BK149"/>
  <c i="17" r="BK239"/>
  <c r="BK229"/>
  <c r="J209"/>
  <c r="BK190"/>
  <c r="BK174"/>
  <c r="BK158"/>
  <c r="J241"/>
  <c r="BK223"/>
  <c r="BK211"/>
  <c r="J186"/>
  <c r="BK162"/>
  <c r="J156"/>
  <c r="J231"/>
  <c r="BK209"/>
  <c r="BK195"/>
  <c r="J174"/>
  <c r="J160"/>
  <c r="BK241"/>
  <c r="BK233"/>
  <c r="BK221"/>
  <c r="BK203"/>
  <c r="BK186"/>
  <c r="J171"/>
  <c i="18" r="J567"/>
  <c r="J525"/>
  <c r="J515"/>
  <c r="BK491"/>
  <c r="J469"/>
  <c r="BK453"/>
  <c r="J425"/>
  <c r="J406"/>
  <c r="BK392"/>
  <c r="J384"/>
  <c r="J371"/>
  <c r="J357"/>
  <c r="BK339"/>
  <c r="BK312"/>
  <c r="J298"/>
  <c r="J284"/>
  <c r="J270"/>
  <c r="J252"/>
  <c r="BK240"/>
  <c r="J222"/>
  <c r="BK212"/>
  <c r="BK190"/>
  <c r="BK172"/>
  <c r="BK162"/>
  <c r="J154"/>
  <c r="BK548"/>
  <c r="J540"/>
  <c r="J527"/>
  <c r="BK509"/>
  <c r="J501"/>
  <c r="BK475"/>
  <c r="J465"/>
  <c r="BK445"/>
  <c r="BK433"/>
  <c r="BK419"/>
  <c r="BK413"/>
  <c r="BK402"/>
  <c r="J388"/>
  <c r="BK382"/>
  <c r="J374"/>
  <c r="J361"/>
  <c r="BK349"/>
  <c r="J341"/>
  <c r="BK322"/>
  <c r="BK314"/>
  <c r="J300"/>
  <c r="BK276"/>
  <c r="BK254"/>
  <c r="BK234"/>
  <c r="J220"/>
  <c r="BK210"/>
  <c r="BK198"/>
  <c r="J177"/>
  <c r="J168"/>
  <c r="J569"/>
  <c r="BK561"/>
  <c r="BK555"/>
  <c r="BK546"/>
  <c r="BK532"/>
  <c r="BK521"/>
  <c r="J507"/>
  <c r="J495"/>
  <c r="BK483"/>
  <c r="J467"/>
  <c r="J451"/>
  <c r="BK431"/>
  <c r="BK365"/>
  <c r="J328"/>
  <c r="J318"/>
  <c r="BK306"/>
  <c r="J286"/>
  <c r="BK278"/>
  <c r="BK260"/>
  <c r="BK236"/>
  <c r="BK226"/>
  <c r="J206"/>
  <c r="BK188"/>
  <c r="J152"/>
  <c r="J565"/>
  <c r="BK540"/>
  <c r="BK503"/>
  <c r="J487"/>
  <c r="J479"/>
  <c r="BK467"/>
  <c r="BK429"/>
  <c r="J415"/>
  <c r="J400"/>
  <c r="BK394"/>
  <c r="BK371"/>
  <c r="BK353"/>
  <c r="J326"/>
  <c r="BK292"/>
  <c r="J280"/>
  <c r="BK272"/>
  <c r="J260"/>
  <c r="J236"/>
  <c r="J226"/>
  <c r="J210"/>
  <c r="J200"/>
  <c r="BK181"/>
  <c r="J162"/>
  <c r="BK149"/>
  <c i="19" r="J229"/>
  <c r="J224"/>
  <c r="J200"/>
  <c r="J183"/>
  <c r="BK147"/>
  <c r="BK237"/>
  <c r="J222"/>
  <c r="J212"/>
  <c r="J198"/>
  <c r="J181"/>
  <c r="J169"/>
  <c r="BK156"/>
  <c r="BK149"/>
  <c r="J243"/>
  <c r="J231"/>
  <c r="BK206"/>
  <c r="BK196"/>
  <c r="BK175"/>
  <c r="BK160"/>
  <c r="BK243"/>
  <c r="J208"/>
  <c r="BK185"/>
  <c r="BK173"/>
  <c r="J158"/>
  <c i="20" r="BK338"/>
  <c r="J324"/>
  <c r="BK312"/>
  <c r="J295"/>
  <c r="BK279"/>
  <c r="J256"/>
  <c r="BK248"/>
  <c r="J238"/>
  <c r="BK232"/>
  <c r="BK220"/>
  <c r="BK202"/>
  <c r="BK194"/>
  <c r="J156"/>
  <c r="BK145"/>
  <c r="BK340"/>
  <c r="BK318"/>
  <c r="J297"/>
  <c r="BK275"/>
  <c r="BK262"/>
  <c r="BK242"/>
  <c r="J226"/>
  <c r="J210"/>
  <c r="J175"/>
  <c r="BK162"/>
  <c r="BK375"/>
  <c r="BK360"/>
  <c r="J352"/>
  <c r="J340"/>
  <c r="BK320"/>
  <c r="J304"/>
  <c r="J285"/>
  <c r="J275"/>
  <c r="BK258"/>
  <c r="J246"/>
  <c r="BK216"/>
  <c r="BK188"/>
  <c r="J173"/>
  <c r="BK158"/>
  <c r="BK381"/>
  <c r="J362"/>
  <c r="BK336"/>
  <c r="J316"/>
  <c r="BK304"/>
  <c r="J287"/>
  <c r="J269"/>
  <c r="J248"/>
  <c r="J230"/>
  <c r="J218"/>
  <c r="BK206"/>
  <c r="J198"/>
  <c r="BK186"/>
  <c r="BK175"/>
  <c r="J158"/>
  <c r="BK147"/>
  <c i="21" r="BK253"/>
  <c r="BK244"/>
  <c r="BK218"/>
  <c r="BK206"/>
  <c r="J199"/>
  <c r="BK191"/>
  <c r="BK176"/>
  <c r="J161"/>
  <c r="J237"/>
  <c r="BK257"/>
  <c r="BK235"/>
  <c r="BK195"/>
  <c r="BK171"/>
  <c r="J152"/>
  <c r="J263"/>
  <c r="BK249"/>
  <c r="J232"/>
  <c r="BK222"/>
  <c r="BK214"/>
  <c r="J206"/>
  <c r="J197"/>
  <c r="J185"/>
  <c r="BK173"/>
  <c r="BK161"/>
  <c r="J149"/>
  <c i="22" r="J425"/>
  <c r="J409"/>
  <c r="J397"/>
  <c r="BK388"/>
  <c r="J378"/>
  <c r="J364"/>
  <c r="BK354"/>
  <c r="J348"/>
  <c r="BK327"/>
  <c r="BK319"/>
  <c r="J309"/>
  <c r="BK302"/>
  <c r="J296"/>
  <c r="BK286"/>
  <c r="BK280"/>
  <c r="BK268"/>
  <c r="BK258"/>
  <c r="BK248"/>
  <c r="BK240"/>
  <c r="J232"/>
  <c r="BK224"/>
  <c r="J212"/>
  <c r="J202"/>
  <c r="J194"/>
  <c r="J186"/>
  <c r="BK173"/>
  <c r="J162"/>
  <c r="J152"/>
  <c r="BK425"/>
  <c r="J419"/>
  <c r="J401"/>
  <c r="BK390"/>
  <c r="BK380"/>
  <c r="J368"/>
  <c r="J360"/>
  <c r="BK348"/>
  <c r="BK339"/>
  <c r="J331"/>
  <c r="BK321"/>
  <c r="BK315"/>
  <c r="BK305"/>
  <c r="BK294"/>
  <c r="J284"/>
  <c r="J276"/>
  <c r="BK266"/>
  <c r="J260"/>
  <c r="BK252"/>
  <c r="BK242"/>
  <c r="J234"/>
  <c r="BK222"/>
  <c r="BK216"/>
  <c r="BK208"/>
  <c r="J200"/>
  <c r="J190"/>
  <c r="BK178"/>
  <c r="J167"/>
  <c r="BK156"/>
  <c r="J427"/>
  <c r="BK414"/>
  <c r="BK399"/>
  <c r="BK362"/>
  <c r="J354"/>
  <c r="J329"/>
  <c r="J311"/>
  <c r="J282"/>
  <c r="J224"/>
  <c r="J182"/>
  <c r="BK162"/>
  <c r="BK149"/>
  <c i="23" r="J215"/>
  <c r="BK204"/>
  <c r="BK187"/>
  <c r="J179"/>
  <c r="J164"/>
  <c r="BK143"/>
  <c r="BK219"/>
  <c r="BK201"/>
  <c r="J189"/>
  <c r="BK172"/>
  <c r="J156"/>
  <c r="BK150"/>
  <c r="BK231"/>
  <c r="BK215"/>
  <c r="J208"/>
  <c r="BK189"/>
  <c r="BK170"/>
  <c r="BK158"/>
  <c r="J177"/>
  <c r="J158"/>
  <c i="24" r="J195"/>
  <c r="J181"/>
  <c r="BK165"/>
  <c r="J193"/>
  <c r="J185"/>
  <c r="J169"/>
  <c r="BK147"/>
  <c r="BK189"/>
  <c r="BK154"/>
  <c r="J142"/>
  <c r="BK181"/>
  <c r="J171"/>
  <c r="J152"/>
  <c i="25" r="J255"/>
  <c r="J241"/>
  <c r="BK224"/>
  <c r="BK207"/>
  <c r="J184"/>
  <c r="BK163"/>
  <c r="BK255"/>
  <c r="J231"/>
  <c r="BK205"/>
  <c r="BK199"/>
  <c r="J188"/>
  <c r="BK172"/>
  <c r="J157"/>
  <c r="J251"/>
  <c r="J237"/>
  <c r="J222"/>
  <c r="J207"/>
  <c r="BK174"/>
  <c r="J165"/>
  <c r="J144"/>
  <c r="J220"/>
  <c r="J209"/>
  <c r="BK197"/>
  <c r="BK191"/>
  <c r="BK184"/>
  <c r="BK165"/>
  <c r="BK148"/>
  <c i="26" r="J181"/>
  <c r="J173"/>
  <c r="BK142"/>
  <c r="BK191"/>
  <c r="J175"/>
  <c r="BK158"/>
  <c r="BK140"/>
  <c r="BK179"/>
  <c r="J154"/>
  <c r="J149"/>
  <c r="BK183"/>
  <c r="BK169"/>
  <c r="BK156"/>
  <c i="27" r="BK249"/>
  <c r="BK241"/>
  <c r="J229"/>
  <c r="BK222"/>
  <c r="BK213"/>
  <c r="J203"/>
  <c r="J226"/>
  <c r="J205"/>
  <c r="BK193"/>
  <c r="J184"/>
  <c r="BK170"/>
  <c r="J153"/>
  <c r="BK255"/>
  <c r="J249"/>
  <c r="J241"/>
  <c r="BK229"/>
  <c r="BK218"/>
  <c r="BK209"/>
  <c r="BK197"/>
  <c r="J188"/>
  <c r="J176"/>
  <c r="J163"/>
  <c r="J150"/>
  <c r="J174"/>
  <c r="BK159"/>
  <c r="BK150"/>
  <c i="28" r="J193"/>
  <c r="BK177"/>
  <c r="J152"/>
  <c r="J189"/>
  <c r="BK163"/>
  <c r="J149"/>
  <c r="BK140"/>
  <c r="J187"/>
  <c r="J173"/>
  <c r="BK169"/>
  <c r="J158"/>
  <c r="BK185"/>
  <c r="J175"/>
  <c r="BK149"/>
  <c r="J140"/>
  <c i="29" r="J217"/>
  <c r="J213"/>
  <c r="BK209"/>
  <c r="J191"/>
  <c r="J180"/>
  <c r="J174"/>
  <c r="J165"/>
  <c r="BK152"/>
  <c r="BK231"/>
  <c r="J211"/>
  <c r="BK206"/>
  <c r="BK187"/>
  <c r="J185"/>
  <c r="J178"/>
  <c r="J167"/>
  <c r="BK161"/>
  <c r="J152"/>
  <c r="BK145"/>
  <c r="BK239"/>
  <c r="J235"/>
  <c r="J231"/>
  <c r="J227"/>
  <c r="BK223"/>
  <c r="J215"/>
  <c r="J200"/>
  <c r="BK178"/>
  <c r="BK171"/>
  <c r="J157"/>
  <c r="J149"/>
  <c r="J233"/>
  <c r="J223"/>
  <c r="J202"/>
  <c r="J189"/>
  <c r="BK169"/>
  <c i="30" r="J208"/>
  <c r="J200"/>
  <c r="J180"/>
  <c r="BK174"/>
  <c r="BK157"/>
  <c r="J151"/>
  <c r="BK225"/>
  <c r="BK206"/>
  <c r="J196"/>
  <c r="BK185"/>
  <c r="J174"/>
  <c r="J153"/>
  <c r="J146"/>
  <c r="BK231"/>
  <c r="J225"/>
  <c r="BK214"/>
  <c r="J144"/>
  <c r="BK229"/>
  <c r="BK219"/>
  <c r="BK208"/>
  <c r="BK194"/>
  <c r="J183"/>
  <c r="J170"/>
  <c r="J164"/>
  <c i="31" r="J239"/>
  <c r="J235"/>
  <c r="BK219"/>
  <c r="J201"/>
  <c r="BK199"/>
  <c r="BK189"/>
  <c r="J175"/>
  <c r="BK167"/>
  <c r="J163"/>
  <c r="J245"/>
  <c r="BK237"/>
  <c r="BK227"/>
  <c r="J219"/>
  <c r="BK210"/>
  <c r="BK206"/>
  <c r="J195"/>
  <c r="BK182"/>
  <c r="BK173"/>
  <c r="J151"/>
  <c r="J241"/>
  <c r="BK223"/>
  <c r="BK204"/>
  <c r="BK191"/>
  <c r="J167"/>
  <c i="32" r="J202"/>
  <c r="J192"/>
  <c r="BK182"/>
  <c r="J173"/>
  <c r="BK158"/>
  <c r="BK144"/>
  <c r="J198"/>
  <c r="BK179"/>
  <c r="J162"/>
  <c r="BK155"/>
  <c r="BK204"/>
  <c r="J188"/>
  <c r="BK173"/>
  <c r="J142"/>
  <c r="J190"/>
  <c r="BK153"/>
  <c i="33" r="J219"/>
  <c r="BK211"/>
  <c r="J191"/>
  <c r="J176"/>
  <c r="BK161"/>
  <c r="BK144"/>
  <c r="J227"/>
  <c r="BK200"/>
  <c r="BK157"/>
  <c r="BK231"/>
  <c r="BK215"/>
  <c r="BK205"/>
  <c r="J189"/>
  <c r="BK183"/>
  <c r="BK165"/>
  <c r="J148"/>
  <c r="BK227"/>
  <c r="BK194"/>
  <c r="BK185"/>
  <c r="J165"/>
  <c i="34" r="J191"/>
  <c r="BK179"/>
  <c r="J157"/>
  <c r="J146"/>
  <c r="BK183"/>
  <c r="J173"/>
  <c r="BK141"/>
  <c r="J168"/>
  <c r="BK150"/>
  <c r="BK189"/>
  <c r="J177"/>
  <c r="BK170"/>
  <c r="BK157"/>
  <c i="35" r="J231"/>
  <c r="J219"/>
  <c r="J205"/>
  <c r="BK185"/>
  <c r="BK176"/>
  <c r="BK163"/>
  <c r="J146"/>
  <c r="J202"/>
  <c r="BK179"/>
  <c r="J157"/>
  <c r="J227"/>
  <c r="BK213"/>
  <c r="BK202"/>
  <c r="J185"/>
  <c r="J161"/>
  <c r="J148"/>
  <c r="J229"/>
  <c r="BK217"/>
  <c r="J191"/>
  <c r="BK172"/>
  <c r="BK146"/>
  <c i="36" r="J170"/>
  <c r="J150"/>
  <c r="J193"/>
  <c r="J183"/>
  <c r="BK173"/>
  <c r="J154"/>
  <c r="J189"/>
  <c r="J177"/>
  <c r="BK161"/>
  <c r="BK191"/>
  <c r="J175"/>
  <c r="J143"/>
  <c i="37" r="BK189"/>
  <c r="J168"/>
  <c r="J149"/>
  <c r="J138"/>
  <c r="BK179"/>
  <c r="J155"/>
  <c r="J179"/>
  <c r="BK170"/>
  <c r="BK149"/>
  <c r="J193"/>
  <c r="J170"/>
  <c r="BK159"/>
  <c i="2" l="1" r="R149"/>
  <c r="R145"/>
  <c r="BK154"/>
  <c r="J154"/>
  <c r="J102"/>
  <c r="T165"/>
  <c r="T175"/>
  <c r="P184"/>
  <c r="BK215"/>
  <c r="J215"/>
  <c r="J107"/>
  <c r="BK246"/>
  <c r="J246"/>
  <c r="J108"/>
  <c r="T259"/>
  <c r="T276"/>
  <c i="3" r="BK146"/>
  <c r="J146"/>
  <c r="J100"/>
  <c r="T151"/>
  <c r="R176"/>
  <c r="BK187"/>
  <c r="J187"/>
  <c r="J105"/>
  <c r="BK336"/>
  <c r="J336"/>
  <c r="J106"/>
  <c r="BK379"/>
  <c r="J379"/>
  <c r="J107"/>
  <c r="R408"/>
  <c r="BK434"/>
  <c r="J434"/>
  <c r="J110"/>
  <c r="R537"/>
  <c r="T564"/>
  <c i="4" r="P151"/>
  <c r="R161"/>
  <c r="R168"/>
  <c r="P191"/>
  <c r="BK222"/>
  <c r="J222"/>
  <c r="J106"/>
  <c r="BK237"/>
  <c r="J237"/>
  <c r="J107"/>
  <c r="BK254"/>
  <c r="J254"/>
  <c r="J108"/>
  <c r="P272"/>
  <c r="P271"/>
  <c i="5" r="T141"/>
  <c r="T140"/>
  <c r="T148"/>
  <c r="BK158"/>
  <c r="J158"/>
  <c r="J103"/>
  <c r="BK165"/>
  <c r="J165"/>
  <c r="J104"/>
  <c r="T186"/>
  <c r="T220"/>
  <c i="6" r="BK151"/>
  <c r="J151"/>
  <c r="J101"/>
  <c r="BK176"/>
  <c r="J176"/>
  <c r="J102"/>
  <c r="P176"/>
  <c r="T187"/>
  <c r="BK340"/>
  <c r="J340"/>
  <c r="J106"/>
  <c r="BK383"/>
  <c r="J383"/>
  <c r="J107"/>
  <c r="P420"/>
  <c r="T446"/>
  <c r="R553"/>
  <c r="P580"/>
  <c i="7" r="P145"/>
  <c r="BK156"/>
  <c r="J156"/>
  <c r="J101"/>
  <c r="P166"/>
  <c r="R175"/>
  <c r="BK182"/>
  <c r="J182"/>
  <c r="J105"/>
  <c r="BK213"/>
  <c r="J213"/>
  <c r="J106"/>
  <c r="P244"/>
  <c r="R257"/>
  <c r="T266"/>
  <c r="R286"/>
  <c r="R285"/>
  <c i="8" r="BK145"/>
  <c r="J145"/>
  <c r="J100"/>
  <c r="BK156"/>
  <c r="J156"/>
  <c r="J101"/>
  <c r="P166"/>
  <c r="T171"/>
  <c r="R178"/>
  <c r="T199"/>
  <c r="T230"/>
  <c r="T235"/>
  <c r="T244"/>
  <c r="BK264"/>
  <c r="J264"/>
  <c r="J111"/>
  <c i="9" r="T145"/>
  <c r="R156"/>
  <c r="P166"/>
  <c r="BK173"/>
  <c r="J173"/>
  <c r="J104"/>
  <c r="P180"/>
  <c r="R201"/>
  <c r="T232"/>
  <c r="T237"/>
  <c r="T246"/>
  <c i="10" r="P151"/>
  <c r="P174"/>
  <c r="R185"/>
  <c r="P340"/>
  <c r="BK377"/>
  <c r="J377"/>
  <c r="J107"/>
  <c r="P422"/>
  <c r="R448"/>
  <c r="R447"/>
  <c r="R543"/>
  <c r="P566"/>
  <c i="11" r="BK145"/>
  <c r="J145"/>
  <c r="J100"/>
  <c r="BK156"/>
  <c r="J156"/>
  <c r="J101"/>
  <c r="P166"/>
  <c r="BK175"/>
  <c r="J175"/>
  <c r="J104"/>
  <c r="BK182"/>
  <c r="J182"/>
  <c r="J105"/>
  <c r="BK205"/>
  <c r="J205"/>
  <c r="J106"/>
  <c r="BK236"/>
  <c r="J236"/>
  <c r="J107"/>
  <c r="R249"/>
  <c r="R258"/>
  <c r="BK278"/>
  <c r="J278"/>
  <c r="J111"/>
  <c i="12" r="BK146"/>
  <c r="J146"/>
  <c r="J100"/>
  <c r="BK151"/>
  <c r="BK145"/>
  <c r="T151"/>
  <c r="BK176"/>
  <c r="J176"/>
  <c r="J102"/>
  <c r="R176"/>
  <c r="T176"/>
  <c r="P187"/>
  <c r="BK342"/>
  <c r="J342"/>
  <c r="J106"/>
  <c r="T342"/>
  <c r="P379"/>
  <c r="BK408"/>
  <c r="J408"/>
  <c r="J108"/>
  <c r="P408"/>
  <c r="T408"/>
  <c r="R434"/>
  <c r="BK535"/>
  <c r="J535"/>
  <c r="J111"/>
  <c r="T535"/>
  <c r="T558"/>
  <c i="13" r="P145"/>
  <c r="BK156"/>
  <c r="J156"/>
  <c r="J101"/>
  <c r="R156"/>
  <c r="R166"/>
  <c r="P175"/>
  <c r="R175"/>
  <c r="T175"/>
  <c r="R182"/>
  <c r="BK213"/>
  <c r="J213"/>
  <c r="J106"/>
  <c r="T213"/>
  <c r="R244"/>
  <c r="BK257"/>
  <c r="J257"/>
  <c r="J108"/>
  <c r="BK266"/>
  <c r="J266"/>
  <c r="J109"/>
  <c r="T266"/>
  <c r="T286"/>
  <c r="T285"/>
  <c i="14" r="P145"/>
  <c r="P144"/>
  <c r="P156"/>
  <c r="BK166"/>
  <c r="J166"/>
  <c r="J103"/>
  <c r="BK175"/>
  <c r="J175"/>
  <c r="J104"/>
  <c r="R182"/>
  <c r="R203"/>
  <c r="R234"/>
  <c r="T242"/>
  <c r="BK262"/>
  <c r="J262"/>
  <c r="J111"/>
  <c i="15" r="BK146"/>
  <c r="J146"/>
  <c r="J100"/>
  <c r="R146"/>
  <c r="R151"/>
  <c r="T174"/>
  <c r="T185"/>
  <c r="R360"/>
  <c r="P397"/>
  <c r="T397"/>
  <c r="BK438"/>
  <c r="J438"/>
  <c r="J108"/>
  <c r="R438"/>
  <c r="R464"/>
  <c r="R463"/>
  <c r="R555"/>
  <c r="T578"/>
  <c i="16" r="T143"/>
  <c r="R148"/>
  <c r="T148"/>
  <c r="BK158"/>
  <c r="J158"/>
  <c r="J103"/>
  <c r="P158"/>
  <c r="BK165"/>
  <c r="J165"/>
  <c r="J104"/>
  <c r="P196"/>
  <c r="BK227"/>
  <c r="J227"/>
  <c r="J106"/>
  <c r="BK244"/>
  <c r="J244"/>
  <c r="J107"/>
  <c i="17" r="R143"/>
  <c r="R148"/>
  <c r="P155"/>
  <c r="BK166"/>
  <c r="J166"/>
  <c r="J105"/>
  <c r="T166"/>
  <c r="R173"/>
  <c r="P194"/>
  <c r="BK228"/>
  <c r="J228"/>
  <c r="J109"/>
  <c i="18" r="T146"/>
  <c r="R151"/>
  <c r="T176"/>
  <c r="R187"/>
  <c r="BK334"/>
  <c r="J334"/>
  <c r="J106"/>
  <c r="P373"/>
  <c r="R410"/>
  <c r="T436"/>
  <c r="BK531"/>
  <c r="J531"/>
  <c r="J111"/>
  <c r="P554"/>
  <c i="19" r="R144"/>
  <c r="R143"/>
  <c r="R155"/>
  <c r="BK168"/>
  <c r="J168"/>
  <c r="J104"/>
  <c r="BK189"/>
  <c r="J189"/>
  <c r="J105"/>
  <c r="BK219"/>
  <c r="J219"/>
  <c r="J107"/>
  <c r="T219"/>
  <c r="BK228"/>
  <c r="J228"/>
  <c r="J108"/>
  <c i="20" r="BK144"/>
  <c r="J144"/>
  <c r="J100"/>
  <c r="BK149"/>
  <c r="J149"/>
  <c r="J101"/>
  <c r="BK168"/>
  <c r="J168"/>
  <c r="J102"/>
  <c r="BK179"/>
  <c r="J179"/>
  <c r="J105"/>
  <c r="BK264"/>
  <c r="J264"/>
  <c r="J106"/>
  <c r="BK299"/>
  <c r="J299"/>
  <c r="J107"/>
  <c r="BK329"/>
  <c r="BK328"/>
  <c r="J328"/>
  <c r="J108"/>
  <c r="BK366"/>
  <c r="J366"/>
  <c r="J110"/>
  <c i="21" r="BK146"/>
  <c r="J146"/>
  <c r="J100"/>
  <c r="BK151"/>
  <c r="J151"/>
  <c r="J101"/>
  <c r="R158"/>
  <c r="BK168"/>
  <c r="J168"/>
  <c r="J104"/>
  <c r="R175"/>
  <c r="P182"/>
  <c r="R203"/>
  <c r="BK234"/>
  <c r="J234"/>
  <c r="J108"/>
  <c r="BK239"/>
  <c r="J239"/>
  <c r="J109"/>
  <c r="T248"/>
  <c i="22" r="R146"/>
  <c r="R151"/>
  <c r="P166"/>
  <c r="R177"/>
  <c r="R304"/>
  <c r="T343"/>
  <c r="T373"/>
  <c r="R396"/>
  <c r="T416"/>
  <c i="23" r="P140"/>
  <c r="BK145"/>
  <c r="J145"/>
  <c r="J101"/>
  <c r="P155"/>
  <c r="R176"/>
  <c r="R203"/>
  <c r="T214"/>
  <c i="24" r="BK144"/>
  <c r="J144"/>
  <c r="J101"/>
  <c r="BK151"/>
  <c r="J151"/>
  <c r="J102"/>
  <c r="T151"/>
  <c r="T162"/>
  <c r="T161"/>
  <c r="T160"/>
  <c i="25" r="T143"/>
  <c r="T152"/>
  <c r="P162"/>
  <c r="P169"/>
  <c r="BK190"/>
  <c r="J190"/>
  <c r="J105"/>
  <c r="R217"/>
  <c r="BK228"/>
  <c r="J228"/>
  <c r="J107"/>
  <c r="T248"/>
  <c r="T247"/>
  <c i="26" r="P139"/>
  <c r="R144"/>
  <c r="R151"/>
  <c r="R162"/>
  <c r="R161"/>
  <c r="R160"/>
  <c i="27" r="BK143"/>
  <c r="J143"/>
  <c r="J100"/>
  <c r="BK152"/>
  <c r="J152"/>
  <c r="J101"/>
  <c r="R152"/>
  <c r="BK162"/>
  <c r="J162"/>
  <c r="J103"/>
  <c r="T162"/>
  <c r="P169"/>
  <c r="T169"/>
  <c r="R190"/>
  <c r="BK217"/>
  <c r="J217"/>
  <c r="J106"/>
  <c r="BK228"/>
  <c r="J228"/>
  <c r="J107"/>
  <c r="T228"/>
  <c r="R248"/>
  <c r="R247"/>
  <c i="28" r="BK139"/>
  <c r="J139"/>
  <c r="J100"/>
  <c r="R139"/>
  <c r="BK144"/>
  <c r="J144"/>
  <c r="J101"/>
  <c r="R144"/>
  <c r="BK151"/>
  <c r="J151"/>
  <c r="J102"/>
  <c r="T151"/>
  <c r="R162"/>
  <c r="R161"/>
  <c r="R160"/>
  <c i="29" r="BK144"/>
  <c r="J144"/>
  <c r="J100"/>
  <c r="R144"/>
  <c r="P154"/>
  <c r="P164"/>
  <c r="BK173"/>
  <c r="J173"/>
  <c r="J105"/>
  <c r="T173"/>
  <c r="R182"/>
  <c r="BK197"/>
  <c r="J197"/>
  <c r="J107"/>
  <c r="BK208"/>
  <c r="J208"/>
  <c r="J108"/>
  <c r="T208"/>
  <c r="P226"/>
  <c r="P225"/>
  <c r="T226"/>
  <c r="T225"/>
  <c i="30" r="R141"/>
  <c r="T141"/>
  <c r="R150"/>
  <c r="P161"/>
  <c r="BK182"/>
  <c r="J182"/>
  <c r="J105"/>
  <c r="R182"/>
  <c r="BK191"/>
  <c r="J191"/>
  <c r="J106"/>
  <c r="T191"/>
  <c r="R216"/>
  <c i="31" r="BK148"/>
  <c r="J148"/>
  <c r="J101"/>
  <c r="R148"/>
  <c r="R144"/>
  <c r="P153"/>
  <c r="T153"/>
  <c r="P160"/>
  <c r="BK170"/>
  <c r="J170"/>
  <c r="J105"/>
  <c r="T170"/>
  <c r="P179"/>
  <c r="T179"/>
  <c r="P188"/>
  <c r="BK203"/>
  <c r="J203"/>
  <c r="J108"/>
  <c r="BK214"/>
  <c r="J214"/>
  <c r="J109"/>
  <c r="P214"/>
  <c r="BK234"/>
  <c r="J234"/>
  <c r="J111"/>
  <c r="P234"/>
  <c r="P233"/>
  <c i="32" r="R141"/>
  <c r="BK146"/>
  <c r="J146"/>
  <c r="J101"/>
  <c r="T146"/>
  <c r="R157"/>
  <c r="R168"/>
  <c r="BK181"/>
  <c r="J181"/>
  <c r="J106"/>
  <c r="T181"/>
  <c i="33" r="BK143"/>
  <c r="J143"/>
  <c r="J100"/>
  <c r="T143"/>
  <c r="P150"/>
  <c r="BK160"/>
  <c r="J160"/>
  <c r="J103"/>
  <c r="R160"/>
  <c r="P169"/>
  <c r="T169"/>
  <c r="P178"/>
  <c r="BK193"/>
  <c r="J193"/>
  <c r="J106"/>
  <c r="T193"/>
  <c r="P204"/>
  <c r="BK224"/>
  <c r="J224"/>
  <c r="J109"/>
  <c r="R224"/>
  <c r="R223"/>
  <c i="34" r="BK140"/>
  <c r="J140"/>
  <c r="J100"/>
  <c r="T140"/>
  <c r="P145"/>
  <c r="R145"/>
  <c r="BK156"/>
  <c r="J156"/>
  <c r="J102"/>
  <c r="T156"/>
  <c r="BK167"/>
  <c r="J167"/>
  <c r="J105"/>
  <c r="T167"/>
  <c r="P172"/>
  <c r="T172"/>
  <c i="35" r="T143"/>
  <c r="P150"/>
  <c r="BK160"/>
  <c r="J160"/>
  <c r="J103"/>
  <c r="BK169"/>
  <c r="J169"/>
  <c r="J104"/>
  <c r="T178"/>
  <c r="T193"/>
  <c r="R204"/>
  <c r="R224"/>
  <c r="R223"/>
  <c i="36" r="P140"/>
  <c r="BK145"/>
  <c r="J145"/>
  <c r="J101"/>
  <c r="T156"/>
  <c r="T167"/>
  <c r="P172"/>
  <c i="37" r="BK137"/>
  <c r="BK148"/>
  <c r="J148"/>
  <c r="J99"/>
  <c r="P158"/>
  <c r="P163"/>
  <c i="2" r="P149"/>
  <c r="P145"/>
  <c r="P144"/>
  <c i="1" r="AU96"/>
  <c i="2" r="P154"/>
  <c r="BK165"/>
  <c r="J165"/>
  <c r="J103"/>
  <c r="BK175"/>
  <c r="J175"/>
  <c r="J105"/>
  <c r="T184"/>
  <c r="P215"/>
  <c r="R246"/>
  <c r="P259"/>
  <c r="BK276"/>
  <c r="J276"/>
  <c r="J110"/>
  <c i="3" r="P146"/>
  <c r="P151"/>
  <c r="P176"/>
  <c r="R187"/>
  <c r="P336"/>
  <c r="R379"/>
  <c r="BK408"/>
  <c r="J408"/>
  <c r="J108"/>
  <c r="R434"/>
  <c r="R433"/>
  <c r="BK537"/>
  <c r="J537"/>
  <c r="J111"/>
  <c r="R564"/>
  <c i="4" r="BK144"/>
  <c r="J144"/>
  <c r="J100"/>
  <c r="T144"/>
  <c r="R151"/>
  <c r="T161"/>
  <c r="T168"/>
  <c r="R191"/>
  <c r="R222"/>
  <c r="R237"/>
  <c r="T254"/>
  <c r="BK272"/>
  <c r="J272"/>
  <c r="J110"/>
  <c i="5" r="BK141"/>
  <c r="P148"/>
  <c r="P158"/>
  <c r="R165"/>
  <c r="BK186"/>
  <c r="J186"/>
  <c r="J105"/>
  <c r="BK220"/>
  <c r="J220"/>
  <c r="J107"/>
  <c i="6" r="R146"/>
  <c r="R151"/>
  <c r="T176"/>
  <c r="P187"/>
  <c r="T340"/>
  <c r="P383"/>
  <c r="BK420"/>
  <c r="J420"/>
  <c r="J108"/>
  <c r="P446"/>
  <c r="T553"/>
  <c r="T580"/>
  <c i="7" r="T145"/>
  <c r="T156"/>
  <c r="R166"/>
  <c r="BK175"/>
  <c r="J175"/>
  <c r="J104"/>
  <c r="T182"/>
  <c r="R213"/>
  <c r="BK244"/>
  <c r="J244"/>
  <c r="J107"/>
  <c r="P257"/>
  <c r="P266"/>
  <c r="T286"/>
  <c r="T285"/>
  <c i="8" r="T145"/>
  <c r="R156"/>
  <c r="BK166"/>
  <c r="J166"/>
  <c r="J103"/>
  <c r="BK171"/>
  <c r="J171"/>
  <c r="J104"/>
  <c r="P178"/>
  <c r="R199"/>
  <c r="R230"/>
  <c r="P235"/>
  <c r="BK244"/>
  <c r="J244"/>
  <c r="J109"/>
  <c r="P264"/>
  <c r="P263"/>
  <c i="9" r="BK145"/>
  <c r="J145"/>
  <c r="J100"/>
  <c r="BK156"/>
  <c r="J156"/>
  <c r="J101"/>
  <c r="T166"/>
  <c r="R173"/>
  <c r="BK180"/>
  <c r="J180"/>
  <c r="J105"/>
  <c r="T201"/>
  <c r="R232"/>
  <c r="P237"/>
  <c r="R246"/>
  <c i="10" r="BK146"/>
  <c r="J146"/>
  <c r="J100"/>
  <c r="P146"/>
  <c r="P145"/>
  <c r="R146"/>
  <c r="T146"/>
  <c r="P185"/>
  <c r="T340"/>
  <c r="R377"/>
  <c r="T422"/>
  <c r="P448"/>
  <c r="BK543"/>
  <c r="J543"/>
  <c r="J111"/>
  <c r="BK566"/>
  <c r="J566"/>
  <c r="J112"/>
  <c i="11" r="P145"/>
  <c r="R156"/>
  <c r="T166"/>
  <c r="T175"/>
  <c r="P182"/>
  <c r="P205"/>
  <c r="P236"/>
  <c r="BK249"/>
  <c r="J249"/>
  <c r="J108"/>
  <c r="T258"/>
  <c r="P278"/>
  <c r="P277"/>
  <c i="12" r="P151"/>
  <c r="P176"/>
  <c r="R187"/>
  <c r="R186"/>
  <c r="R342"/>
  <c r="R379"/>
  <c r="R408"/>
  <c r="P434"/>
  <c r="P433"/>
  <c r="P535"/>
  <c r="P558"/>
  <c i="13" r="R145"/>
  <c r="R144"/>
  <c r="T156"/>
  <c r="T166"/>
  <c r="P182"/>
  <c r="R213"/>
  <c r="P244"/>
  <c r="R257"/>
  <c r="R266"/>
  <c r="R286"/>
  <c r="R285"/>
  <c i="14" r="T145"/>
  <c r="T156"/>
  <c r="T166"/>
  <c r="P175"/>
  <c r="BK182"/>
  <c r="J182"/>
  <c r="J105"/>
  <c r="BK203"/>
  <c r="J203"/>
  <c r="J106"/>
  <c r="P234"/>
  <c r="BK242"/>
  <c r="J242"/>
  <c r="J109"/>
  <c r="T262"/>
  <c r="T261"/>
  <c i="15" r="T146"/>
  <c r="T151"/>
  <c r="R174"/>
  <c r="BK185"/>
  <c r="BK360"/>
  <c r="J360"/>
  <c r="J106"/>
  <c r="P438"/>
  <c r="BK464"/>
  <c r="BK463"/>
  <c r="J463"/>
  <c r="J109"/>
  <c r="BK555"/>
  <c r="J555"/>
  <c r="J111"/>
  <c r="P578"/>
  <c i="16" r="P143"/>
  <c r="R158"/>
  <c r="T165"/>
  <c r="T196"/>
  <c r="T227"/>
  <c r="T244"/>
  <c i="17" r="P143"/>
  <c r="T148"/>
  <c r="T155"/>
  <c r="P166"/>
  <c r="P173"/>
  <c r="R194"/>
  <c r="P228"/>
  <c i="18" r="P146"/>
  <c r="P151"/>
  <c r="P176"/>
  <c r="T187"/>
  <c r="R334"/>
  <c r="BK373"/>
  <c r="J373"/>
  <c r="J107"/>
  <c r="BK410"/>
  <c r="J410"/>
  <c r="J108"/>
  <c r="P436"/>
  <c r="T531"/>
  <c r="T554"/>
  <c i="19" r="P144"/>
  <c r="BK155"/>
  <c r="J155"/>
  <c r="J101"/>
  <c r="R168"/>
  <c r="R164"/>
  <c r="T189"/>
  <c r="T228"/>
  <c i="20" r="R144"/>
  <c r="T149"/>
  <c r="T168"/>
  <c r="P179"/>
  <c r="P178"/>
  <c r="P264"/>
  <c r="P299"/>
  <c r="R329"/>
  <c r="R328"/>
  <c r="P366"/>
  <c i="21" r="P146"/>
  <c r="P151"/>
  <c r="BK158"/>
  <c r="J158"/>
  <c r="J102"/>
  <c r="T168"/>
  <c r="P175"/>
  <c r="R182"/>
  <c r="T203"/>
  <c r="T234"/>
  <c r="T239"/>
  <c r="BK248"/>
  <c r="J248"/>
  <c r="J110"/>
  <c i="22" r="T146"/>
  <c r="T151"/>
  <c r="T166"/>
  <c r="BK177"/>
  <c r="J177"/>
  <c r="J105"/>
  <c r="BK304"/>
  <c r="J304"/>
  <c r="J106"/>
  <c r="BK343"/>
  <c r="J343"/>
  <c r="J107"/>
  <c r="BK373"/>
  <c r="J373"/>
  <c r="J109"/>
  <c r="BK396"/>
  <c r="J396"/>
  <c r="J110"/>
  <c r="R416"/>
  <c i="23" r="R140"/>
  <c r="P145"/>
  <c r="T155"/>
  <c r="T176"/>
  <c r="P203"/>
  <c r="R214"/>
  <c i="24" r="P139"/>
  <c r="R144"/>
  <c r="P151"/>
  <c r="BK162"/>
  <c r="J162"/>
  <c r="J105"/>
  <c i="25" r="P143"/>
  <c r="BK152"/>
  <c r="J152"/>
  <c r="J101"/>
  <c r="R162"/>
  <c r="T169"/>
  <c r="P190"/>
  <c r="BK217"/>
  <c r="J217"/>
  <c r="J106"/>
  <c r="T228"/>
  <c r="BK248"/>
  <c r="J248"/>
  <c r="J109"/>
  <c i="26" r="T139"/>
  <c r="T144"/>
  <c r="P151"/>
  <c r="BK162"/>
  <c r="J162"/>
  <c r="J105"/>
  <c i="27" r="P143"/>
  <c r="T152"/>
  <c r="P162"/>
  <c r="R169"/>
  <c r="P190"/>
  <c r="R217"/>
  <c r="P228"/>
  <c r="P248"/>
  <c r="P247"/>
  <c i="28" r="P139"/>
  <c r="R151"/>
  <c r="P162"/>
  <c r="P161"/>
  <c r="P160"/>
  <c i="29" r="P144"/>
  <c r="P143"/>
  <c r="T144"/>
  <c r="BK154"/>
  <c r="J154"/>
  <c r="J102"/>
  <c r="R154"/>
  <c r="T154"/>
  <c r="BK164"/>
  <c r="J164"/>
  <c r="J104"/>
  <c r="R164"/>
  <c r="T164"/>
  <c r="P173"/>
  <c r="R173"/>
  <c r="BK182"/>
  <c r="J182"/>
  <c r="J106"/>
  <c r="P182"/>
  <c r="T182"/>
  <c r="P197"/>
  <c r="R197"/>
  <c r="T197"/>
  <c r="P208"/>
  <c r="R208"/>
  <c r="BK226"/>
  <c r="J226"/>
  <c r="J110"/>
  <c r="R226"/>
  <c r="R225"/>
  <c i="30" r="BK141"/>
  <c r="J141"/>
  <c r="J100"/>
  <c r="P150"/>
  <c r="R161"/>
  <c r="P191"/>
  <c r="P216"/>
  <c i="31" r="T148"/>
  <c r="T144"/>
  <c r="R153"/>
  <c r="R160"/>
  <c r="R170"/>
  <c r="R179"/>
  <c r="R188"/>
  <c r="R203"/>
  <c r="R214"/>
  <c r="T234"/>
  <c r="T233"/>
  <c i="32" r="BK141"/>
  <c r="J141"/>
  <c r="J100"/>
  <c r="P146"/>
  <c r="P157"/>
  <c r="P168"/>
  <c r="R181"/>
  <c i="33" r="R143"/>
  <c r="R150"/>
  <c r="T160"/>
  <c r="R169"/>
  <c r="T178"/>
  <c r="R193"/>
  <c r="R204"/>
  <c r="T224"/>
  <c r="T223"/>
  <c i="34" r="P140"/>
  <c r="R140"/>
  <c r="BK145"/>
  <c r="J145"/>
  <c r="J101"/>
  <c r="T145"/>
  <c r="P156"/>
  <c r="R156"/>
  <c r="P167"/>
  <c r="P166"/>
  <c r="P165"/>
  <c r="R167"/>
  <c r="BK172"/>
  <c r="J172"/>
  <c r="J106"/>
  <c r="R172"/>
  <c i="35" r="BK143"/>
  <c r="J143"/>
  <c r="J100"/>
  <c r="BK150"/>
  <c r="J150"/>
  <c r="J101"/>
  <c r="T160"/>
  <c r="T169"/>
  <c r="P178"/>
  <c r="BK193"/>
  <c r="J193"/>
  <c r="J106"/>
  <c r="BK204"/>
  <c r="J204"/>
  <c r="J107"/>
  <c r="BK224"/>
  <c r="J224"/>
  <c r="J109"/>
  <c i="36" r="R140"/>
  <c r="R145"/>
  <c r="P156"/>
  <c r="P167"/>
  <c r="P166"/>
  <c r="P165"/>
  <c r="R172"/>
  <c i="37" r="T137"/>
  <c r="T148"/>
  <c r="R158"/>
  <c r="T163"/>
  <c i="2" r="BK149"/>
  <c r="J149"/>
  <c r="J101"/>
  <c r="R154"/>
  <c r="P165"/>
  <c r="R175"/>
  <c r="BK184"/>
  <c r="J184"/>
  <c r="J106"/>
  <c r="T215"/>
  <c r="P246"/>
  <c r="BK259"/>
  <c r="J259"/>
  <c r="J109"/>
  <c r="P276"/>
  <c i="3" r="T146"/>
  <c r="R151"/>
  <c r="T176"/>
  <c r="P187"/>
  <c r="T336"/>
  <c r="T379"/>
  <c r="P408"/>
  <c r="P434"/>
  <c r="P433"/>
  <c r="P537"/>
  <c r="P564"/>
  <c i="4" r="R144"/>
  <c r="R143"/>
  <c r="T151"/>
  <c r="P161"/>
  <c r="BK168"/>
  <c r="J168"/>
  <c r="J104"/>
  <c r="BK191"/>
  <c r="J191"/>
  <c r="J105"/>
  <c r="P222"/>
  <c r="P237"/>
  <c r="P254"/>
  <c r="T272"/>
  <c r="T271"/>
  <c i="5" r="P141"/>
  <c r="P140"/>
  <c r="BK148"/>
  <c r="J148"/>
  <c r="J101"/>
  <c r="T158"/>
  <c r="P165"/>
  <c r="R186"/>
  <c r="P220"/>
  <c i="6" r="BK146"/>
  <c r="J146"/>
  <c r="J100"/>
  <c r="T146"/>
  <c r="T151"/>
  <c r="R176"/>
  <c r="BK187"/>
  <c r="J187"/>
  <c r="J105"/>
  <c r="P340"/>
  <c r="R383"/>
  <c r="R420"/>
  <c r="BK446"/>
  <c r="J446"/>
  <c r="J110"/>
  <c r="BK553"/>
  <c r="J553"/>
  <c r="J111"/>
  <c r="BK580"/>
  <c r="J580"/>
  <c r="J112"/>
  <c i="7" r="R145"/>
  <c r="R156"/>
  <c r="BK166"/>
  <c r="J166"/>
  <c r="J103"/>
  <c r="P175"/>
  <c r="P182"/>
  <c r="P213"/>
  <c r="R244"/>
  <c r="T257"/>
  <c r="R266"/>
  <c r="BK286"/>
  <c r="J286"/>
  <c r="J111"/>
  <c i="8" r="P145"/>
  <c r="T156"/>
  <c r="T166"/>
  <c r="P171"/>
  <c r="T178"/>
  <c r="P199"/>
  <c r="P230"/>
  <c r="R235"/>
  <c r="R244"/>
  <c r="T264"/>
  <c r="T263"/>
  <c i="9" r="R145"/>
  <c r="R144"/>
  <c r="P156"/>
  <c r="BK166"/>
  <c r="J166"/>
  <c r="J103"/>
  <c r="P173"/>
  <c r="T180"/>
  <c r="BK201"/>
  <c r="J201"/>
  <c r="J106"/>
  <c r="BK232"/>
  <c r="J232"/>
  <c r="J107"/>
  <c r="R237"/>
  <c r="P246"/>
  <c i="10" r="BK151"/>
  <c r="J151"/>
  <c r="J101"/>
  <c r="T151"/>
  <c r="BK174"/>
  <c r="J174"/>
  <c r="J102"/>
  <c r="R174"/>
  <c r="T185"/>
  <c r="R340"/>
  <c r="P377"/>
  <c r="BK422"/>
  <c r="J422"/>
  <c r="J108"/>
  <c r="T448"/>
  <c r="T543"/>
  <c r="R566"/>
  <c i="11" r="T145"/>
  <c r="T156"/>
  <c r="R166"/>
  <c r="R175"/>
  <c r="R182"/>
  <c r="R205"/>
  <c r="R236"/>
  <c r="P249"/>
  <c r="P258"/>
  <c r="T278"/>
  <c r="T277"/>
  <c i="12" r="P146"/>
  <c r="P145"/>
  <c r="R146"/>
  <c r="T146"/>
  <c r="T145"/>
  <c r="R151"/>
  <c r="BK187"/>
  <c r="BK186"/>
  <c r="T187"/>
  <c r="T186"/>
  <c r="P342"/>
  <c r="BK379"/>
  <c r="J379"/>
  <c r="J107"/>
  <c r="T379"/>
  <c r="BK434"/>
  <c r="BK433"/>
  <c r="J433"/>
  <c r="J109"/>
  <c r="T434"/>
  <c r="T433"/>
  <c r="R535"/>
  <c r="BK558"/>
  <c r="J558"/>
  <c r="J112"/>
  <c r="R558"/>
  <c i="13" r="BK145"/>
  <c r="J145"/>
  <c r="J100"/>
  <c r="T145"/>
  <c r="T144"/>
  <c r="P156"/>
  <c r="BK166"/>
  <c r="J166"/>
  <c r="J103"/>
  <c r="P166"/>
  <c r="BK175"/>
  <c r="J175"/>
  <c r="J104"/>
  <c r="BK182"/>
  <c r="J182"/>
  <c r="J105"/>
  <c r="T182"/>
  <c r="P213"/>
  <c r="BK244"/>
  <c r="J244"/>
  <c r="J107"/>
  <c r="T244"/>
  <c r="P257"/>
  <c r="T257"/>
  <c r="P266"/>
  <c r="BK286"/>
  <c r="J286"/>
  <c r="J111"/>
  <c r="P286"/>
  <c r="P285"/>
  <c i="14" r="BK145"/>
  <c r="J145"/>
  <c r="J100"/>
  <c r="BK156"/>
  <c r="J156"/>
  <c r="J101"/>
  <c r="P166"/>
  <c r="T175"/>
  <c r="T182"/>
  <c r="T203"/>
  <c r="T234"/>
  <c r="P242"/>
  <c r="P262"/>
  <c r="P261"/>
  <c i="15" r="P146"/>
  <c r="P151"/>
  <c r="P185"/>
  <c r="P184"/>
  <c r="P360"/>
  <c r="BK397"/>
  <c r="J397"/>
  <c r="J107"/>
  <c r="R397"/>
  <c r="T464"/>
  <c r="P555"/>
  <c r="BK578"/>
  <c r="J578"/>
  <c r="J112"/>
  <c i="16" r="BK143"/>
  <c r="J143"/>
  <c r="J100"/>
  <c r="BK148"/>
  <c r="J148"/>
  <c r="J101"/>
  <c r="T158"/>
  <c r="T157"/>
  <c r="R165"/>
  <c r="R196"/>
  <c r="R227"/>
  <c r="R244"/>
  <c i="17" r="T143"/>
  <c r="T142"/>
  <c r="P148"/>
  <c r="R155"/>
  <c r="BK173"/>
  <c r="J173"/>
  <c r="J106"/>
  <c r="BK194"/>
  <c r="J194"/>
  <c r="J107"/>
  <c r="T228"/>
  <c i="18" r="BK146"/>
  <c r="J146"/>
  <c r="J100"/>
  <c r="BK151"/>
  <c r="J151"/>
  <c r="J101"/>
  <c r="BK176"/>
  <c r="J176"/>
  <c r="J102"/>
  <c r="P187"/>
  <c r="P186"/>
  <c r="P334"/>
  <c r="R373"/>
  <c r="P410"/>
  <c r="R436"/>
  <c r="R435"/>
  <c r="R531"/>
  <c r="BK554"/>
  <c r="J554"/>
  <c r="J112"/>
  <c i="19" r="BK144"/>
  <c r="BK143"/>
  <c r="J143"/>
  <c r="J99"/>
  <c r="P155"/>
  <c r="P168"/>
  <c r="P164"/>
  <c r="R189"/>
  <c r="P219"/>
  <c r="P228"/>
  <c i="20" r="T144"/>
  <c r="T143"/>
  <c r="R149"/>
  <c r="P168"/>
  <c r="T179"/>
  <c r="R264"/>
  <c r="R299"/>
  <c r="P329"/>
  <c r="P328"/>
  <c r="R366"/>
  <c i="21" r="T146"/>
  <c r="T151"/>
  <c r="T158"/>
  <c r="R168"/>
  <c r="T175"/>
  <c r="T182"/>
  <c r="BK203"/>
  <c r="J203"/>
  <c r="J107"/>
  <c r="P234"/>
  <c r="R239"/>
  <c r="R248"/>
  <c i="22" r="BK146"/>
  <c r="J146"/>
  <c r="J100"/>
  <c r="BK151"/>
  <c r="J151"/>
  <c r="J101"/>
  <c r="BK166"/>
  <c r="J166"/>
  <c r="J102"/>
  <c r="P177"/>
  <c r="T304"/>
  <c r="R343"/>
  <c r="R373"/>
  <c r="R372"/>
  <c r="T396"/>
  <c r="P416"/>
  <c i="23" r="T140"/>
  <c r="R145"/>
  <c r="BK155"/>
  <c r="BK176"/>
  <c r="J176"/>
  <c r="J104"/>
  <c r="BK203"/>
  <c r="J203"/>
  <c r="J105"/>
  <c r="T203"/>
  <c r="P214"/>
  <c i="24" r="BK139"/>
  <c r="J139"/>
  <c r="J100"/>
  <c r="T139"/>
  <c r="P144"/>
  <c r="R151"/>
  <c r="R162"/>
  <c r="R161"/>
  <c r="R160"/>
  <c i="25" r="BK143"/>
  <c r="J143"/>
  <c r="J100"/>
  <c r="R152"/>
  <c r="BK162"/>
  <c r="J162"/>
  <c r="J103"/>
  <c r="BK169"/>
  <c r="J169"/>
  <c r="J104"/>
  <c r="T190"/>
  <c r="T217"/>
  <c r="P228"/>
  <c r="R248"/>
  <c r="R247"/>
  <c i="26" r="BK139"/>
  <c r="J139"/>
  <c r="J100"/>
  <c r="BK144"/>
  <c r="J144"/>
  <c r="J101"/>
  <c r="T151"/>
  <c r="P162"/>
  <c r="P161"/>
  <c r="P160"/>
  <c i="27" r="R143"/>
  <c r="R142"/>
  <c r="T143"/>
  <c r="T142"/>
  <c r="P152"/>
  <c r="R162"/>
  <c r="BK169"/>
  <c r="J169"/>
  <c r="J104"/>
  <c r="BK190"/>
  <c r="J190"/>
  <c r="J105"/>
  <c r="T190"/>
  <c r="P217"/>
  <c r="T217"/>
  <c r="R228"/>
  <c r="BK248"/>
  <c r="J248"/>
  <c r="J109"/>
  <c r="T248"/>
  <c r="T247"/>
  <c i="28" r="T139"/>
  <c r="P144"/>
  <c r="T144"/>
  <c r="P151"/>
  <c r="BK162"/>
  <c r="J162"/>
  <c r="J105"/>
  <c r="T162"/>
  <c r="T161"/>
  <c r="T160"/>
  <c i="35" r="R143"/>
  <c r="R150"/>
  <c r="R160"/>
  <c r="R169"/>
  <c r="BK178"/>
  <c r="J178"/>
  <c r="J105"/>
  <c r="R193"/>
  <c r="T204"/>
  <c r="P224"/>
  <c r="P223"/>
  <c i="36" r="T140"/>
  <c r="T139"/>
  <c r="T145"/>
  <c r="R156"/>
  <c r="R167"/>
  <c r="R166"/>
  <c r="R165"/>
  <c r="T172"/>
  <c i="37" r="R137"/>
  <c r="R136"/>
  <c r="R148"/>
  <c r="T158"/>
  <c r="R163"/>
  <c r="P172"/>
  <c i="2" r="T149"/>
  <c r="T145"/>
  <c r="T154"/>
  <c r="R165"/>
  <c r="P175"/>
  <c r="P174"/>
  <c r="R184"/>
  <c r="R215"/>
  <c r="R174"/>
  <c r="T246"/>
  <c r="R259"/>
  <c r="R276"/>
  <c i="3" r="R146"/>
  <c r="R145"/>
  <c r="BK151"/>
  <c r="J151"/>
  <c r="J101"/>
  <c r="BK176"/>
  <c r="J176"/>
  <c r="J102"/>
  <c r="T187"/>
  <c r="T186"/>
  <c r="R336"/>
  <c r="P379"/>
  <c r="T408"/>
  <c r="T434"/>
  <c r="T433"/>
  <c r="T537"/>
  <c r="BK564"/>
  <c r="J564"/>
  <c r="J112"/>
  <c i="4" r="P144"/>
  <c r="P143"/>
  <c r="BK151"/>
  <c r="J151"/>
  <c r="J101"/>
  <c r="BK161"/>
  <c r="J161"/>
  <c r="J103"/>
  <c r="P168"/>
  <c r="T191"/>
  <c r="T222"/>
  <c r="T237"/>
  <c r="R254"/>
  <c r="R272"/>
  <c r="R271"/>
  <c i="5" r="R141"/>
  <c r="R148"/>
  <c r="R158"/>
  <c r="T165"/>
  <c r="P186"/>
  <c r="R220"/>
  <c i="6" r="P146"/>
  <c r="P151"/>
  <c r="R187"/>
  <c r="R186"/>
  <c r="R340"/>
  <c r="T383"/>
  <c r="T420"/>
  <c r="R446"/>
  <c r="R445"/>
  <c r="P553"/>
  <c r="R580"/>
  <c i="7" r="BK145"/>
  <c r="J145"/>
  <c r="J100"/>
  <c r="P156"/>
  <c r="T166"/>
  <c r="T175"/>
  <c r="R182"/>
  <c r="T213"/>
  <c r="T244"/>
  <c r="BK257"/>
  <c r="J257"/>
  <c r="J108"/>
  <c r="BK266"/>
  <c r="J266"/>
  <c r="J109"/>
  <c r="P286"/>
  <c r="P285"/>
  <c i="8" r="R145"/>
  <c r="R144"/>
  <c r="P156"/>
  <c r="R166"/>
  <c r="R171"/>
  <c r="BK178"/>
  <c r="J178"/>
  <c r="J105"/>
  <c r="BK199"/>
  <c r="J199"/>
  <c r="J106"/>
  <c r="BK230"/>
  <c r="J230"/>
  <c r="J107"/>
  <c r="BK235"/>
  <c r="J235"/>
  <c r="J108"/>
  <c r="P244"/>
  <c r="R264"/>
  <c r="R263"/>
  <c i="9" r="P145"/>
  <c r="P144"/>
  <c r="T156"/>
  <c r="R166"/>
  <c r="T173"/>
  <c r="R180"/>
  <c r="P201"/>
  <c r="P232"/>
  <c r="BK237"/>
  <c r="J237"/>
  <c r="J108"/>
  <c r="BK246"/>
  <c r="J246"/>
  <c r="J109"/>
  <c i="10" r="R151"/>
  <c r="T174"/>
  <c r="BK185"/>
  <c r="BK184"/>
  <c r="J184"/>
  <c r="J104"/>
  <c r="BK340"/>
  <c r="J340"/>
  <c r="J106"/>
  <c r="T377"/>
  <c r="R422"/>
  <c r="BK448"/>
  <c r="J448"/>
  <c r="J110"/>
  <c r="P543"/>
  <c r="T566"/>
  <c i="11" r="R145"/>
  <c r="R144"/>
  <c r="P156"/>
  <c r="BK166"/>
  <c r="J166"/>
  <c r="J103"/>
  <c r="P175"/>
  <c r="T182"/>
  <c r="T205"/>
  <c r="T236"/>
  <c r="T249"/>
  <c r="BK258"/>
  <c r="J258"/>
  <c r="J109"/>
  <c r="R278"/>
  <c r="R277"/>
  <c i="14" r="R145"/>
  <c r="R156"/>
  <c r="R166"/>
  <c r="R175"/>
  <c r="P182"/>
  <c r="P203"/>
  <c r="BK234"/>
  <c r="J234"/>
  <c r="J107"/>
  <c r="R242"/>
  <c r="R262"/>
  <c r="R261"/>
  <c i="15" r="BK151"/>
  <c r="J151"/>
  <c r="J101"/>
  <c r="BK174"/>
  <c r="J174"/>
  <c r="J102"/>
  <c r="P174"/>
  <c r="R185"/>
  <c r="R184"/>
  <c r="R183"/>
  <c r="T360"/>
  <c r="T438"/>
  <c r="P464"/>
  <c r="P463"/>
  <c r="T555"/>
  <c r="R578"/>
  <c i="16" r="R143"/>
  <c r="R142"/>
  <c r="P148"/>
  <c r="P165"/>
  <c r="BK196"/>
  <c r="J196"/>
  <c r="J105"/>
  <c r="P227"/>
  <c r="P244"/>
  <c i="17" r="BK143"/>
  <c r="BK148"/>
  <c r="J148"/>
  <c r="J101"/>
  <c r="BK155"/>
  <c r="J155"/>
  <c r="J102"/>
  <c r="R166"/>
  <c r="T173"/>
  <c r="T194"/>
  <c r="R228"/>
  <c i="18" r="R146"/>
  <c r="T151"/>
  <c r="R176"/>
  <c r="BK187"/>
  <c r="BK186"/>
  <c r="J186"/>
  <c r="J104"/>
  <c r="T334"/>
  <c r="T373"/>
  <c r="T410"/>
  <c r="BK436"/>
  <c r="J436"/>
  <c r="J110"/>
  <c r="P531"/>
  <c r="R554"/>
  <c i="19" r="T144"/>
  <c r="T143"/>
  <c r="T155"/>
  <c r="T168"/>
  <c r="T164"/>
  <c r="P189"/>
  <c r="R219"/>
  <c r="R228"/>
  <c i="20" r="P144"/>
  <c r="P149"/>
  <c r="R168"/>
  <c r="R179"/>
  <c r="R178"/>
  <c r="R177"/>
  <c r="T264"/>
  <c r="T299"/>
  <c r="T329"/>
  <c r="T328"/>
  <c r="T366"/>
  <c i="21" r="R146"/>
  <c r="R151"/>
  <c r="P158"/>
  <c r="P168"/>
  <c r="BK175"/>
  <c r="J175"/>
  <c r="J105"/>
  <c r="BK182"/>
  <c r="J182"/>
  <c r="J106"/>
  <c r="P203"/>
  <c r="R234"/>
  <c r="P239"/>
  <c r="P248"/>
  <c i="22" r="P146"/>
  <c r="P151"/>
  <c r="R166"/>
  <c r="T177"/>
  <c r="T176"/>
  <c r="P304"/>
  <c r="P343"/>
  <c r="P373"/>
  <c r="P396"/>
  <c r="BK416"/>
  <c r="J416"/>
  <c r="J112"/>
  <c i="23" r="BK140"/>
  <c r="J140"/>
  <c r="J100"/>
  <c r="T145"/>
  <c r="R155"/>
  <c r="R154"/>
  <c r="P176"/>
  <c r="BK214"/>
  <c r="J214"/>
  <c r="J106"/>
  <c i="24" r="R139"/>
  <c r="R138"/>
  <c r="R137"/>
  <c r="T144"/>
  <c r="P162"/>
  <c r="P161"/>
  <c r="P160"/>
  <c i="25" r="R143"/>
  <c r="R142"/>
  <c r="P152"/>
  <c r="T162"/>
  <c r="T161"/>
  <c r="R169"/>
  <c r="R190"/>
  <c r="P217"/>
  <c r="R228"/>
  <c r="P248"/>
  <c r="P247"/>
  <c i="26" r="R139"/>
  <c r="R138"/>
  <c r="R137"/>
  <c r="P144"/>
  <c r="BK151"/>
  <c r="J151"/>
  <c r="J102"/>
  <c r="T162"/>
  <c r="T161"/>
  <c r="T160"/>
  <c i="30" r="P141"/>
  <c r="P140"/>
  <c r="BK150"/>
  <c r="J150"/>
  <c r="J101"/>
  <c r="T150"/>
  <c r="BK161"/>
  <c r="J161"/>
  <c r="J104"/>
  <c r="T161"/>
  <c r="P182"/>
  <c r="T182"/>
  <c r="R191"/>
  <c r="BK216"/>
  <c r="J216"/>
  <c r="J107"/>
  <c r="T216"/>
  <c i="31" r="P148"/>
  <c r="P144"/>
  <c r="BK153"/>
  <c r="J153"/>
  <c r="J102"/>
  <c r="BK160"/>
  <c r="J160"/>
  <c r="J103"/>
  <c r="T160"/>
  <c r="P170"/>
  <c r="BK179"/>
  <c r="J179"/>
  <c r="J106"/>
  <c r="BK188"/>
  <c r="J188"/>
  <c r="J107"/>
  <c r="T188"/>
  <c r="P203"/>
  <c r="T203"/>
  <c r="T214"/>
  <c r="R234"/>
  <c r="R233"/>
  <c i="32" r="P141"/>
  <c r="P140"/>
  <c r="T141"/>
  <c r="R146"/>
  <c r="BK157"/>
  <c r="J157"/>
  <c r="J102"/>
  <c r="T157"/>
  <c r="BK168"/>
  <c r="J168"/>
  <c r="J105"/>
  <c r="T168"/>
  <c r="T167"/>
  <c r="T166"/>
  <c r="P181"/>
  <c i="33" r="P143"/>
  <c r="P142"/>
  <c r="BK150"/>
  <c r="J150"/>
  <c r="J101"/>
  <c r="T150"/>
  <c r="P160"/>
  <c r="BK169"/>
  <c r="J169"/>
  <c r="J104"/>
  <c r="BK178"/>
  <c r="J178"/>
  <c r="J105"/>
  <c r="R178"/>
  <c r="P193"/>
  <c r="BK204"/>
  <c r="J204"/>
  <c r="J107"/>
  <c r="T204"/>
  <c r="P224"/>
  <c r="P223"/>
  <c i="35" r="P143"/>
  <c r="P142"/>
  <c r="T150"/>
  <c r="P160"/>
  <c r="P169"/>
  <c r="R178"/>
  <c r="P193"/>
  <c r="P204"/>
  <c r="T224"/>
  <c r="T223"/>
  <c i="36" r="BK140"/>
  <c r="J140"/>
  <c r="J100"/>
  <c r="P145"/>
  <c r="BK156"/>
  <c r="J156"/>
  <c r="J102"/>
  <c r="BK167"/>
  <c r="J167"/>
  <c r="J105"/>
  <c r="BK172"/>
  <c r="J172"/>
  <c r="J106"/>
  <c i="37" r="P137"/>
  <c r="P148"/>
  <c r="BK158"/>
  <c r="BK163"/>
  <c r="J163"/>
  <c r="J102"/>
  <c r="BK172"/>
  <c r="J172"/>
  <c r="J103"/>
  <c r="R172"/>
  <c r="T172"/>
  <c i="19" r="BK165"/>
  <c r="J165"/>
  <c r="J103"/>
  <c i="21" r="BK268"/>
  <c r="J268"/>
  <c r="J112"/>
  <c i="2" r="BK296"/>
  <c r="BK295"/>
  <c r="J295"/>
  <c r="J111"/>
  <c i="19" r="BK248"/>
  <c r="J248"/>
  <c r="J110"/>
  <c i="22" r="BK413"/>
  <c r="J413"/>
  <c r="J111"/>
  <c i="29" r="BK151"/>
  <c r="J151"/>
  <c r="J101"/>
  <c i="2" r="BK146"/>
  <c r="J146"/>
  <c r="J100"/>
  <c i="9" r="BK266"/>
  <c r="J266"/>
  <c r="J111"/>
  <c i="5" r="BK217"/>
  <c r="J217"/>
  <c r="J106"/>
  <c i="14" r="BK239"/>
  <c r="J239"/>
  <c r="J108"/>
  <c i="16" r="BK264"/>
  <c r="BK263"/>
  <c r="J263"/>
  <c r="J108"/>
  <c i="17" r="BK225"/>
  <c r="J225"/>
  <c r="J108"/>
  <c i="31" r="BK145"/>
  <c r="J145"/>
  <c r="J100"/>
  <c i="32" r="BK206"/>
  <c r="J206"/>
  <c r="J107"/>
  <c i="37" r="BK192"/>
  <c r="J192"/>
  <c r="J105"/>
  <c r="E85"/>
  <c r="F91"/>
  <c r="F92"/>
  <c r="J131"/>
  <c r="BE144"/>
  <c r="BE151"/>
  <c r="BE175"/>
  <c r="BE177"/>
  <c r="BE185"/>
  <c r="J132"/>
  <c r="BE155"/>
  <c r="BE161"/>
  <c r="BE183"/>
  <c r="J89"/>
  <c r="BE138"/>
  <c r="BE140"/>
  <c r="BE146"/>
  <c r="BE159"/>
  <c r="BE170"/>
  <c r="BE187"/>
  <c r="BE189"/>
  <c r="BE193"/>
  <c r="BE142"/>
  <c r="BE149"/>
  <c r="BE153"/>
  <c r="BE164"/>
  <c r="BE166"/>
  <c r="BE168"/>
  <c r="BE173"/>
  <c r="BE179"/>
  <c r="BE181"/>
  <c i="35" r="BK159"/>
  <c r="J159"/>
  <c r="J102"/>
  <c i="36" r="J93"/>
  <c r="E126"/>
  <c r="F134"/>
  <c r="BE148"/>
  <c r="BE150"/>
  <c r="BE161"/>
  <c r="BE168"/>
  <c r="BE173"/>
  <c r="BE177"/>
  <c r="BE183"/>
  <c i="35" r="BK142"/>
  <c r="J142"/>
  <c r="J99"/>
  <c i="36" r="F94"/>
  <c r="J132"/>
  <c r="BE143"/>
  <c r="BE152"/>
  <c r="BE157"/>
  <c r="BE181"/>
  <c r="BE185"/>
  <c r="BE187"/>
  <c r="BE191"/>
  <c r="BE193"/>
  <c r="J135"/>
  <c r="BE146"/>
  <c r="BE159"/>
  <c r="BE170"/>
  <c r="BE179"/>
  <c r="BE141"/>
  <c r="BE154"/>
  <c r="BE163"/>
  <c r="BE175"/>
  <c r="BE189"/>
  <c i="35" r="J94"/>
  <c r="J137"/>
  <c r="BE155"/>
  <c r="BE161"/>
  <c r="BE176"/>
  <c r="BE185"/>
  <c r="BE194"/>
  <c r="BE196"/>
  <c r="BE202"/>
  <c r="BE209"/>
  <c r="BE211"/>
  <c r="BE215"/>
  <c r="BE217"/>
  <c r="BE221"/>
  <c r="BE229"/>
  <c r="BE235"/>
  <c r="F93"/>
  <c r="E129"/>
  <c r="BE163"/>
  <c r="BE172"/>
  <c r="BE189"/>
  <c r="BE198"/>
  <c r="BE219"/>
  <c r="BE231"/>
  <c r="J135"/>
  <c r="F138"/>
  <c r="BE144"/>
  <c r="BE148"/>
  <c r="BE151"/>
  <c r="BE165"/>
  <c r="BE167"/>
  <c r="BE170"/>
  <c r="BE174"/>
  <c r="BE181"/>
  <c r="BE183"/>
  <c r="BE191"/>
  <c r="BE200"/>
  <c r="BE146"/>
  <c r="BE153"/>
  <c r="BE157"/>
  <c r="BE179"/>
  <c r="BE187"/>
  <c r="BE205"/>
  <c r="BE207"/>
  <c r="BE213"/>
  <c r="BE225"/>
  <c r="BE227"/>
  <c r="BE233"/>
  <c i="33" r="BK159"/>
  <c r="J159"/>
  <c r="J102"/>
  <c i="34" r="J94"/>
  <c r="F135"/>
  <c r="BE141"/>
  <c r="BE159"/>
  <c r="BE183"/>
  <c r="E126"/>
  <c r="J134"/>
  <c r="BE146"/>
  <c r="BE154"/>
  <c r="BE173"/>
  <c r="BE177"/>
  <c r="BE179"/>
  <c r="BE181"/>
  <c r="BE185"/>
  <c r="BE191"/>
  <c i="33" r="BK142"/>
  <c i="34" r="J91"/>
  <c r="BE143"/>
  <c r="BE148"/>
  <c r="BE150"/>
  <c r="BE152"/>
  <c r="BE157"/>
  <c r="BE161"/>
  <c r="BE163"/>
  <c r="BE175"/>
  <c r="BE187"/>
  <c r="BE189"/>
  <c r="BE193"/>
  <c r="F93"/>
  <c r="BE168"/>
  <c r="BE170"/>
  <c i="33" r="E85"/>
  <c r="J91"/>
  <c r="F137"/>
  <c r="BE155"/>
  <c r="BE161"/>
  <c r="BE176"/>
  <c r="BE179"/>
  <c r="BE194"/>
  <c r="BE196"/>
  <c r="BE198"/>
  <c r="BE200"/>
  <c r="BE207"/>
  <c r="BE213"/>
  <c r="BE215"/>
  <c r="BE229"/>
  <c r="J93"/>
  <c r="BE148"/>
  <c r="BE157"/>
  <c r="BE167"/>
  <c r="BE170"/>
  <c r="BE172"/>
  <c r="BE189"/>
  <c r="BE191"/>
  <c r="BE221"/>
  <c r="BE235"/>
  <c i="32" r="BK140"/>
  <c r="J140"/>
  <c r="J99"/>
  <c i="33" r="F94"/>
  <c r="J94"/>
  <c r="BE144"/>
  <c r="BE146"/>
  <c r="BE153"/>
  <c r="BE163"/>
  <c r="BE174"/>
  <c r="BE181"/>
  <c r="BE183"/>
  <c r="BE185"/>
  <c r="BE202"/>
  <c r="BE209"/>
  <c r="BE211"/>
  <c r="BE217"/>
  <c r="BE219"/>
  <c r="BE227"/>
  <c r="BE151"/>
  <c r="BE165"/>
  <c r="BE187"/>
  <c r="BE205"/>
  <c r="BE225"/>
  <c r="BE231"/>
  <c r="BE233"/>
  <c i="32" r="F94"/>
  <c r="BE149"/>
  <c r="BE155"/>
  <c r="BE158"/>
  <c r="BE162"/>
  <c r="BE164"/>
  <c r="BE169"/>
  <c r="BE171"/>
  <c r="BE175"/>
  <c r="BE177"/>
  <c r="BE186"/>
  <c r="BE194"/>
  <c r="E85"/>
  <c r="J91"/>
  <c r="J94"/>
  <c r="BE142"/>
  <c r="BE147"/>
  <c r="BE153"/>
  <c r="BE179"/>
  <c r="BE182"/>
  <c r="BE192"/>
  <c r="BE198"/>
  <c r="J93"/>
  <c r="BE144"/>
  <c r="BE151"/>
  <c r="BE173"/>
  <c r="BE184"/>
  <c r="BE190"/>
  <c r="BE196"/>
  <c r="BE202"/>
  <c r="F93"/>
  <c r="BE160"/>
  <c r="BE188"/>
  <c r="BE200"/>
  <c r="BE204"/>
  <c r="BE207"/>
  <c i="31" r="J93"/>
  <c r="F140"/>
  <c r="BE151"/>
  <c r="BE165"/>
  <c r="BE173"/>
  <c r="BE175"/>
  <c r="BE182"/>
  <c r="BE210"/>
  <c r="BE225"/>
  <c r="BE237"/>
  <c r="E85"/>
  <c r="BE146"/>
  <c r="BE149"/>
  <c r="BE158"/>
  <c r="BE161"/>
  <c r="BE186"/>
  <c r="BE191"/>
  <c r="BE195"/>
  <c r="BE197"/>
  <c r="BE215"/>
  <c r="BE219"/>
  <c r="BE223"/>
  <c r="BE229"/>
  <c r="BE241"/>
  <c r="BE245"/>
  <c r="J91"/>
  <c r="J94"/>
  <c r="F139"/>
  <c r="BE154"/>
  <c r="BE156"/>
  <c r="BE171"/>
  <c r="BE184"/>
  <c r="BE204"/>
  <c r="BE221"/>
  <c r="BE231"/>
  <c r="BE235"/>
  <c r="BE239"/>
  <c r="BE163"/>
  <c r="BE167"/>
  <c r="BE177"/>
  <c r="BE180"/>
  <c r="BE189"/>
  <c r="BE193"/>
  <c r="BE199"/>
  <c r="BE201"/>
  <c r="BE206"/>
  <c r="BE208"/>
  <c r="BE212"/>
  <c r="BE217"/>
  <c r="BE227"/>
  <c r="BE243"/>
  <c i="30" r="J94"/>
  <c r="F135"/>
  <c r="F136"/>
  <c r="BE142"/>
  <c r="BE146"/>
  <c r="BE148"/>
  <c r="BE151"/>
  <c r="BE157"/>
  <c r="BE174"/>
  <c r="BE204"/>
  <c r="BE223"/>
  <c r="BE225"/>
  <c r="J135"/>
  <c r="BE153"/>
  <c r="BE155"/>
  <c r="BE162"/>
  <c r="BE168"/>
  <c r="BE170"/>
  <c r="BE172"/>
  <c r="BE176"/>
  <c r="BE178"/>
  <c r="BE180"/>
  <c r="BE183"/>
  <c r="BE187"/>
  <c r="BE189"/>
  <c r="BE202"/>
  <c r="BE219"/>
  <c r="BE233"/>
  <c r="J91"/>
  <c r="BE164"/>
  <c r="BE194"/>
  <c r="BE198"/>
  <c r="BE210"/>
  <c r="BE214"/>
  <c r="BE221"/>
  <c r="BE229"/>
  <c r="BE231"/>
  <c r="E85"/>
  <c r="BE144"/>
  <c r="BE166"/>
  <c r="BE185"/>
  <c r="BE192"/>
  <c r="BE196"/>
  <c r="BE200"/>
  <c r="BE206"/>
  <c r="BE208"/>
  <c r="BE212"/>
  <c r="BE217"/>
  <c r="BE227"/>
  <c i="29" r="F94"/>
  <c r="J136"/>
  <c r="J139"/>
  <c r="BE159"/>
  <c r="BE161"/>
  <c r="BE165"/>
  <c r="BE171"/>
  <c r="BE174"/>
  <c r="BE180"/>
  <c r="BE206"/>
  <c r="BE217"/>
  <c r="BE237"/>
  <c r="BE239"/>
  <c r="BE241"/>
  <c r="J93"/>
  <c r="F138"/>
  <c r="BE149"/>
  <c r="BE152"/>
  <c r="BE167"/>
  <c r="BE187"/>
  <c r="BE189"/>
  <c r="BE195"/>
  <c r="BE200"/>
  <c r="BE202"/>
  <c r="BE209"/>
  <c r="BE215"/>
  <c r="E85"/>
  <c r="BE169"/>
  <c r="BE178"/>
  <c r="BE191"/>
  <c r="BE211"/>
  <c r="BE213"/>
  <c r="BE223"/>
  <c r="BE233"/>
  <c r="BE145"/>
  <c r="BE147"/>
  <c r="BE155"/>
  <c r="BE157"/>
  <c r="BE176"/>
  <c r="BE183"/>
  <c r="BE185"/>
  <c r="BE193"/>
  <c r="BE198"/>
  <c r="BE204"/>
  <c r="BE219"/>
  <c r="BE221"/>
  <c r="BE227"/>
  <c r="BE229"/>
  <c r="BE231"/>
  <c r="BE235"/>
  <c i="28" r="E85"/>
  <c r="F93"/>
  <c r="J94"/>
  <c r="BE154"/>
  <c r="BE169"/>
  <c r="BE181"/>
  <c r="BE187"/>
  <c r="BE191"/>
  <c r="BE193"/>
  <c r="J93"/>
  <c r="J131"/>
  <c r="F134"/>
  <c r="BE140"/>
  <c r="BE142"/>
  <c r="BE149"/>
  <c r="BE152"/>
  <c r="BE167"/>
  <c r="BE175"/>
  <c r="BE185"/>
  <c i="27" r="BK142"/>
  <c i="28" r="BE183"/>
  <c r="BE195"/>
  <c r="BE145"/>
  <c r="BE147"/>
  <c r="BE156"/>
  <c r="BE158"/>
  <c r="BE163"/>
  <c r="BE165"/>
  <c r="BE171"/>
  <c r="BE173"/>
  <c r="BE177"/>
  <c r="BE179"/>
  <c r="BE189"/>
  <c i="27" r="J93"/>
  <c r="F94"/>
  <c r="E129"/>
  <c r="F137"/>
  <c r="J138"/>
  <c r="BE146"/>
  <c r="BE150"/>
  <c r="BE155"/>
  <c r="BE157"/>
  <c r="BE159"/>
  <c r="BE163"/>
  <c r="BE165"/>
  <c r="BE170"/>
  <c r="BE172"/>
  <c r="BE174"/>
  <c i="26" r="BK161"/>
  <c r="J161"/>
  <c r="J104"/>
  <c i="27" r="BE144"/>
  <c r="BE148"/>
  <c r="BE153"/>
  <c r="BE191"/>
  <c r="BE195"/>
  <c r="BE199"/>
  <c r="BE203"/>
  <c r="BE205"/>
  <c r="BE211"/>
  <c r="BE218"/>
  <c r="BE231"/>
  <c r="BE235"/>
  <c r="BE239"/>
  <c r="BE251"/>
  <c r="J91"/>
  <c r="BE167"/>
  <c r="BE176"/>
  <c r="BE178"/>
  <c r="BE180"/>
  <c r="BE182"/>
  <c r="BE184"/>
  <c r="BE186"/>
  <c r="BE188"/>
  <c r="BE193"/>
  <c r="BE197"/>
  <c r="BE209"/>
  <c r="BE222"/>
  <c r="BE241"/>
  <c r="BE243"/>
  <c r="BE249"/>
  <c r="BE201"/>
  <c r="BE207"/>
  <c r="BE213"/>
  <c r="BE215"/>
  <c r="BE220"/>
  <c r="BE224"/>
  <c r="BE226"/>
  <c r="BE229"/>
  <c r="BE233"/>
  <c r="BE237"/>
  <c r="BE245"/>
  <c r="BE253"/>
  <c r="BE255"/>
  <c i="25" r="BK142"/>
  <c r="J142"/>
  <c r="J99"/>
  <c i="26" r="F93"/>
  <c r="E125"/>
  <c r="J133"/>
  <c r="BE145"/>
  <c r="BE149"/>
  <c r="BE175"/>
  <c r="BE177"/>
  <c r="BE191"/>
  <c r="BE193"/>
  <c r="F94"/>
  <c r="J131"/>
  <c r="J134"/>
  <c r="BE142"/>
  <c r="BE156"/>
  <c r="BE163"/>
  <c r="BE167"/>
  <c r="BE173"/>
  <c r="BE189"/>
  <c r="BE140"/>
  <c r="BE147"/>
  <c r="BE165"/>
  <c r="BE171"/>
  <c r="BE179"/>
  <c r="BE185"/>
  <c r="BE152"/>
  <c r="BE154"/>
  <c r="BE158"/>
  <c r="BE169"/>
  <c r="BE181"/>
  <c r="BE183"/>
  <c r="BE187"/>
  <c r="BE195"/>
  <c i="25" r="E85"/>
  <c r="F93"/>
  <c r="J94"/>
  <c r="F138"/>
  <c r="BE167"/>
  <c r="BE176"/>
  <c r="BE180"/>
  <c r="BE199"/>
  <c r="BE203"/>
  <c r="BE205"/>
  <c r="BE215"/>
  <c r="BE226"/>
  <c r="BE229"/>
  <c r="BE241"/>
  <c r="BE249"/>
  <c r="J93"/>
  <c r="BE146"/>
  <c r="BE148"/>
  <c r="BE178"/>
  <c r="BE182"/>
  <c r="BE184"/>
  <c r="BE188"/>
  <c r="BE195"/>
  <c r="BE197"/>
  <c r="BE201"/>
  <c r="BE209"/>
  <c r="BE224"/>
  <c r="BE243"/>
  <c r="BE245"/>
  <c r="J135"/>
  <c r="BE150"/>
  <c r="BE153"/>
  <c r="BE155"/>
  <c r="BE163"/>
  <c r="BE174"/>
  <c r="BE186"/>
  <c r="BE207"/>
  <c r="BE213"/>
  <c r="BE237"/>
  <c r="BE239"/>
  <c r="BE251"/>
  <c r="BE144"/>
  <c r="BE157"/>
  <c r="BE159"/>
  <c r="BE165"/>
  <c r="BE170"/>
  <c r="BE172"/>
  <c r="BE191"/>
  <c r="BE193"/>
  <c r="BE211"/>
  <c r="BE218"/>
  <c r="BE220"/>
  <c r="BE222"/>
  <c r="BE231"/>
  <c r="BE233"/>
  <c r="BE235"/>
  <c r="BE253"/>
  <c r="BE255"/>
  <c i="23" r="J155"/>
  <c r="J103"/>
  <c i="24" r="J91"/>
  <c r="J133"/>
  <c r="BE142"/>
  <c r="BE145"/>
  <c r="BE147"/>
  <c r="BE171"/>
  <c r="BE187"/>
  <c r="BE189"/>
  <c r="BE195"/>
  <c r="F94"/>
  <c r="E125"/>
  <c r="F133"/>
  <c r="BE140"/>
  <c r="BE149"/>
  <c r="BE154"/>
  <c r="BE158"/>
  <c r="BE163"/>
  <c r="BE165"/>
  <c r="BE169"/>
  <c r="BE177"/>
  <c r="BE191"/>
  <c i="23" r="BK139"/>
  <c r="J139"/>
  <c r="J99"/>
  <c i="24" r="J94"/>
  <c r="BE152"/>
  <c r="BE167"/>
  <c r="BE175"/>
  <c r="BE179"/>
  <c r="BE181"/>
  <c r="BE183"/>
  <c r="BE193"/>
  <c r="BE156"/>
  <c r="BE173"/>
  <c r="BE185"/>
  <c i="22" r="BK176"/>
  <c r="BK175"/>
  <c r="J175"/>
  <c r="J103"/>
  <c r="BK372"/>
  <c r="J372"/>
  <c r="J108"/>
  <c i="23" r="E85"/>
  <c r="J91"/>
  <c r="F94"/>
  <c r="BE143"/>
  <c r="BE152"/>
  <c r="BE156"/>
  <c r="BE166"/>
  <c r="BE168"/>
  <c r="BE170"/>
  <c r="BE179"/>
  <c r="BE185"/>
  <c r="BE187"/>
  <c r="BE189"/>
  <c r="BE210"/>
  <c r="BE212"/>
  <c r="BE217"/>
  <c r="BE225"/>
  <c r="J93"/>
  <c r="BE158"/>
  <c r="BE162"/>
  <c r="BE181"/>
  <c r="BE183"/>
  <c r="BE195"/>
  <c r="BE197"/>
  <c r="BE199"/>
  <c r="BE201"/>
  <c r="BE204"/>
  <c r="BE221"/>
  <c r="J94"/>
  <c r="BE146"/>
  <c r="BE174"/>
  <c r="BE177"/>
  <c r="BE193"/>
  <c r="BE206"/>
  <c r="BE208"/>
  <c r="BE227"/>
  <c r="BE231"/>
  <c r="F93"/>
  <c r="BE141"/>
  <c r="BE148"/>
  <c r="BE150"/>
  <c r="BE160"/>
  <c r="BE164"/>
  <c r="BE172"/>
  <c r="BE191"/>
  <c r="BE215"/>
  <c r="BE219"/>
  <c r="BE223"/>
  <c r="BE229"/>
  <c i="22" r="E85"/>
  <c r="J93"/>
  <c r="F140"/>
  <c r="BE156"/>
  <c r="BE169"/>
  <c r="BE190"/>
  <c r="BE194"/>
  <c r="BE198"/>
  <c r="BE200"/>
  <c r="BE212"/>
  <c r="BE214"/>
  <c r="BE218"/>
  <c r="BE220"/>
  <c r="BE232"/>
  <c r="BE238"/>
  <c r="BE260"/>
  <c r="BE262"/>
  <c r="BE268"/>
  <c r="BE270"/>
  <c r="BE278"/>
  <c r="BE288"/>
  <c r="BE292"/>
  <c r="BE302"/>
  <c r="BE313"/>
  <c r="BE315"/>
  <c r="BE317"/>
  <c r="BE319"/>
  <c r="BE325"/>
  <c r="BE331"/>
  <c r="BE339"/>
  <c r="BE344"/>
  <c r="BE348"/>
  <c r="BE352"/>
  <c r="BE378"/>
  <c r="BE390"/>
  <c r="BE394"/>
  <c r="BE423"/>
  <c r="J94"/>
  <c r="J138"/>
  <c r="BE147"/>
  <c r="BE152"/>
  <c r="BE164"/>
  <c r="BE173"/>
  <c r="BE178"/>
  <c r="BE182"/>
  <c r="BE186"/>
  <c r="BE188"/>
  <c r="BE192"/>
  <c r="BE196"/>
  <c r="BE202"/>
  <c r="BE216"/>
  <c r="BE226"/>
  <c r="BE230"/>
  <c r="BE234"/>
  <c r="BE236"/>
  <c r="BE240"/>
  <c r="BE244"/>
  <c r="BE246"/>
  <c r="BE248"/>
  <c r="BE254"/>
  <c r="BE264"/>
  <c r="BE266"/>
  <c r="BE272"/>
  <c r="BE274"/>
  <c r="BE286"/>
  <c r="BE298"/>
  <c r="BE300"/>
  <c r="BE305"/>
  <c r="BE309"/>
  <c r="BE311"/>
  <c r="BE321"/>
  <c r="BE323"/>
  <c r="BE327"/>
  <c r="BE333"/>
  <c r="BE335"/>
  <c r="BE341"/>
  <c r="BE356"/>
  <c r="BE358"/>
  <c r="BE360"/>
  <c r="BE364"/>
  <c r="BE368"/>
  <c r="BE374"/>
  <c r="BE384"/>
  <c r="BE386"/>
  <c r="BE392"/>
  <c r="BE397"/>
  <c r="BE399"/>
  <c r="BE403"/>
  <c r="BE409"/>
  <c r="BE417"/>
  <c r="BE419"/>
  <c r="BE427"/>
  <c r="F94"/>
  <c r="BE149"/>
  <c r="BE154"/>
  <c r="BE158"/>
  <c r="BE160"/>
  <c r="BE162"/>
  <c r="BE167"/>
  <c r="BE171"/>
  <c r="BE180"/>
  <c r="BE184"/>
  <c r="BE204"/>
  <c r="BE206"/>
  <c r="BE208"/>
  <c r="BE210"/>
  <c r="BE222"/>
  <c r="BE224"/>
  <c r="BE228"/>
  <c r="BE242"/>
  <c r="BE250"/>
  <c r="BE252"/>
  <c r="BE256"/>
  <c r="BE258"/>
  <c r="BE276"/>
  <c r="BE280"/>
  <c r="BE282"/>
  <c r="BE284"/>
  <c r="BE290"/>
  <c r="BE294"/>
  <c r="BE296"/>
  <c r="BE307"/>
  <c r="BE329"/>
  <c r="BE337"/>
  <c r="BE346"/>
  <c r="BE350"/>
  <c r="BE354"/>
  <c r="BE362"/>
  <c r="BE366"/>
  <c r="BE370"/>
  <c r="BE376"/>
  <c r="BE380"/>
  <c r="BE382"/>
  <c r="BE388"/>
  <c r="BE401"/>
  <c r="BE405"/>
  <c r="BE407"/>
  <c r="BE411"/>
  <c r="BE414"/>
  <c r="BE421"/>
  <c r="BE425"/>
  <c r="BE429"/>
  <c r="BE431"/>
  <c i="20" r="BK143"/>
  <c r="J143"/>
  <c r="J99"/>
  <c r="BK178"/>
  <c r="J178"/>
  <c r="J104"/>
  <c r="J329"/>
  <c r="J109"/>
  <c i="21" r="E85"/>
  <c r="J91"/>
  <c r="J93"/>
  <c r="J94"/>
  <c r="BE147"/>
  <c r="BE154"/>
  <c r="BE156"/>
  <c r="BE159"/>
  <c r="BE171"/>
  <c r="BE173"/>
  <c r="BE183"/>
  <c r="BE187"/>
  <c r="BE195"/>
  <c r="BE201"/>
  <c r="BE210"/>
  <c r="BE216"/>
  <c r="BE222"/>
  <c r="BE224"/>
  <c r="BE228"/>
  <c r="BE235"/>
  <c r="BE237"/>
  <c r="BE255"/>
  <c r="BE257"/>
  <c r="BE263"/>
  <c r="BE269"/>
  <c r="F140"/>
  <c r="F141"/>
  <c r="BE161"/>
  <c r="BE163"/>
  <c r="BE178"/>
  <c r="BE204"/>
  <c r="BE206"/>
  <c r="BE208"/>
  <c r="BE214"/>
  <c r="BE218"/>
  <c r="BE232"/>
  <c r="BE242"/>
  <c r="BE246"/>
  <c r="BE259"/>
  <c r="BE244"/>
  <c r="BE249"/>
  <c r="BE251"/>
  <c r="BE253"/>
  <c r="BE265"/>
  <c r="BE149"/>
  <c r="BE152"/>
  <c r="BE165"/>
  <c r="BE169"/>
  <c r="BE176"/>
  <c r="BE180"/>
  <c r="BE185"/>
  <c r="BE189"/>
  <c r="BE191"/>
  <c r="BE193"/>
  <c r="BE197"/>
  <c r="BE199"/>
  <c r="BE212"/>
  <c r="BE220"/>
  <c r="BE226"/>
  <c r="BE230"/>
  <c r="BE240"/>
  <c r="BE261"/>
  <c i="20" r="F93"/>
  <c r="E130"/>
  <c r="J138"/>
  <c r="BE147"/>
  <c r="BE150"/>
  <c r="BE158"/>
  <c r="BE160"/>
  <c r="BE171"/>
  <c r="BE194"/>
  <c r="BE200"/>
  <c r="BE214"/>
  <c r="BE218"/>
  <c r="BE238"/>
  <c r="BE240"/>
  <c r="BE248"/>
  <c r="BE252"/>
  <c r="BE256"/>
  <c r="BE262"/>
  <c r="BE273"/>
  <c r="BE293"/>
  <c r="BE302"/>
  <c r="BE316"/>
  <c r="BE320"/>
  <c r="BE326"/>
  <c r="BE338"/>
  <c r="BE340"/>
  <c r="BE358"/>
  <c r="BE367"/>
  <c r="BE371"/>
  <c r="BE375"/>
  <c r="J94"/>
  <c r="BE145"/>
  <c r="BE154"/>
  <c r="BE173"/>
  <c r="BE196"/>
  <c r="BE204"/>
  <c r="BE210"/>
  <c r="BE212"/>
  <c r="BE220"/>
  <c r="BE234"/>
  <c r="BE236"/>
  <c r="BE246"/>
  <c r="BE271"/>
  <c r="BE295"/>
  <c r="BE308"/>
  <c r="BE310"/>
  <c r="BE312"/>
  <c r="BE314"/>
  <c r="BE322"/>
  <c r="BE324"/>
  <c r="BE346"/>
  <c r="BE348"/>
  <c r="BE352"/>
  <c r="BE362"/>
  <c r="BE373"/>
  <c r="BE379"/>
  <c r="BE381"/>
  <c i="19" r="J144"/>
  <c r="J100"/>
  <c i="20" r="J136"/>
  <c r="BE166"/>
  <c r="BE169"/>
  <c r="BE182"/>
  <c r="BE184"/>
  <c r="BE192"/>
  <c r="BE198"/>
  <c r="BE202"/>
  <c r="BE206"/>
  <c r="BE224"/>
  <c r="BE228"/>
  <c r="BE230"/>
  <c r="BE232"/>
  <c r="BE242"/>
  <c r="BE244"/>
  <c r="BE250"/>
  <c r="BE254"/>
  <c r="BE267"/>
  <c r="BE277"/>
  <c r="BE279"/>
  <c r="BE283"/>
  <c r="BE285"/>
  <c r="BE289"/>
  <c r="BE291"/>
  <c r="BE300"/>
  <c r="BE304"/>
  <c r="BE306"/>
  <c r="BE330"/>
  <c r="BE332"/>
  <c r="BE334"/>
  <c r="BE336"/>
  <c r="BE350"/>
  <c r="BE360"/>
  <c r="BE364"/>
  <c r="F94"/>
  <c r="BE152"/>
  <c r="BE156"/>
  <c r="BE162"/>
  <c r="BE164"/>
  <c r="BE175"/>
  <c r="BE180"/>
  <c r="BE186"/>
  <c r="BE188"/>
  <c r="BE190"/>
  <c r="BE208"/>
  <c r="BE216"/>
  <c r="BE222"/>
  <c r="BE226"/>
  <c r="BE258"/>
  <c r="BE260"/>
  <c r="BE265"/>
  <c r="BE269"/>
  <c r="BE275"/>
  <c r="BE281"/>
  <c r="BE287"/>
  <c r="BE297"/>
  <c r="BE318"/>
  <c r="BE342"/>
  <c r="BE344"/>
  <c r="BE354"/>
  <c r="BE356"/>
  <c r="BE369"/>
  <c r="BE377"/>
  <c i="18" r="BK435"/>
  <c r="J435"/>
  <c r="J109"/>
  <c i="19" r="F93"/>
  <c r="J94"/>
  <c r="BE145"/>
  <c r="BE147"/>
  <c r="BE151"/>
  <c r="BE153"/>
  <c r="BE160"/>
  <c r="BE166"/>
  <c r="BE179"/>
  <c r="BE198"/>
  <c r="BE200"/>
  <c r="BE202"/>
  <c r="BE204"/>
  <c r="BE210"/>
  <c r="BE214"/>
  <c r="BE224"/>
  <c r="BE226"/>
  <c r="BE229"/>
  <c r="BE237"/>
  <c r="BE239"/>
  <c i="18" r="J187"/>
  <c r="J105"/>
  <c i="19" r="F94"/>
  <c r="BE149"/>
  <c r="BE169"/>
  <c r="BE177"/>
  <c r="BE187"/>
  <c r="BE212"/>
  <c r="BE220"/>
  <c r="BE222"/>
  <c r="BE233"/>
  <c r="BE235"/>
  <c r="BE245"/>
  <c r="BE249"/>
  <c r="E85"/>
  <c r="J93"/>
  <c r="J136"/>
  <c r="BE156"/>
  <c r="BE158"/>
  <c r="BE181"/>
  <c r="BE185"/>
  <c r="BE208"/>
  <c r="BE243"/>
  <c i="18" r="BK185"/>
  <c r="J185"/>
  <c r="J103"/>
  <c i="19" r="BE162"/>
  <c r="BE171"/>
  <c r="BE173"/>
  <c r="BE175"/>
  <c r="BE183"/>
  <c r="BE190"/>
  <c r="BE192"/>
  <c r="BE194"/>
  <c r="BE196"/>
  <c r="BE206"/>
  <c r="BE216"/>
  <c r="BE231"/>
  <c r="BE241"/>
  <c i="17" r="J143"/>
  <c r="J100"/>
  <c i="18" r="J94"/>
  <c r="E132"/>
  <c r="F140"/>
  <c r="BE164"/>
  <c r="BE166"/>
  <c r="BE168"/>
  <c r="BE188"/>
  <c r="BE190"/>
  <c r="BE192"/>
  <c r="BE198"/>
  <c r="BE214"/>
  <c r="BE216"/>
  <c r="BE224"/>
  <c r="BE234"/>
  <c r="BE240"/>
  <c r="BE248"/>
  <c r="BE254"/>
  <c r="BE256"/>
  <c r="BE266"/>
  <c r="BE276"/>
  <c r="BE286"/>
  <c r="BE312"/>
  <c r="BE314"/>
  <c r="BE316"/>
  <c r="BE320"/>
  <c r="BE341"/>
  <c r="BE343"/>
  <c r="BE345"/>
  <c r="BE355"/>
  <c r="BE365"/>
  <c r="BE367"/>
  <c r="BE384"/>
  <c r="BE392"/>
  <c r="BE398"/>
  <c r="BE408"/>
  <c r="BE411"/>
  <c r="BE413"/>
  <c r="BE415"/>
  <c r="BE431"/>
  <c r="BE443"/>
  <c r="BE449"/>
  <c r="BE459"/>
  <c r="BE463"/>
  <c r="BE483"/>
  <c r="BE489"/>
  <c r="BE491"/>
  <c r="BE493"/>
  <c r="BE515"/>
  <c r="BE525"/>
  <c r="BE529"/>
  <c r="BE532"/>
  <c r="BE546"/>
  <c r="BE548"/>
  <c r="BE550"/>
  <c r="BE555"/>
  <c r="BE561"/>
  <c r="BE563"/>
  <c r="J93"/>
  <c r="J138"/>
  <c r="F141"/>
  <c r="BE154"/>
  <c r="BE160"/>
  <c r="BE162"/>
  <c r="BE170"/>
  <c r="BE172"/>
  <c r="BE181"/>
  <c r="BE194"/>
  <c r="BE204"/>
  <c r="BE210"/>
  <c r="BE218"/>
  <c r="BE222"/>
  <c r="BE236"/>
  <c r="BE238"/>
  <c r="BE252"/>
  <c r="BE270"/>
  <c r="BE274"/>
  <c r="BE288"/>
  <c r="BE290"/>
  <c r="BE296"/>
  <c r="BE300"/>
  <c r="BE302"/>
  <c r="BE332"/>
  <c r="BE339"/>
  <c r="BE359"/>
  <c r="BE361"/>
  <c r="BE425"/>
  <c r="BE439"/>
  <c r="BE451"/>
  <c r="BE453"/>
  <c r="BE461"/>
  <c r="BE467"/>
  <c r="BE469"/>
  <c r="BE471"/>
  <c r="BE473"/>
  <c r="BE475"/>
  <c r="BE497"/>
  <c r="BE499"/>
  <c r="BE507"/>
  <c r="BE513"/>
  <c r="BE538"/>
  <c r="BE544"/>
  <c r="BE559"/>
  <c r="BE565"/>
  <c r="BE569"/>
  <c r="BE156"/>
  <c r="BE158"/>
  <c r="BE183"/>
  <c r="BE202"/>
  <c r="BE212"/>
  <c r="BE226"/>
  <c r="BE228"/>
  <c r="BE230"/>
  <c r="BE242"/>
  <c r="BE244"/>
  <c r="BE246"/>
  <c r="BE250"/>
  <c r="BE260"/>
  <c r="BE268"/>
  <c r="BE272"/>
  <c r="BE278"/>
  <c r="BE282"/>
  <c r="BE284"/>
  <c r="BE294"/>
  <c r="BE304"/>
  <c r="BE310"/>
  <c r="BE328"/>
  <c r="BE330"/>
  <c r="BE337"/>
  <c r="BE351"/>
  <c r="BE353"/>
  <c r="BE374"/>
  <c r="BE376"/>
  <c r="BE378"/>
  <c r="BE382"/>
  <c r="BE394"/>
  <c r="BE400"/>
  <c r="BE417"/>
  <c r="BE421"/>
  <c r="BE423"/>
  <c r="BE447"/>
  <c r="BE457"/>
  <c r="BE465"/>
  <c r="BE479"/>
  <c r="BE495"/>
  <c r="BE501"/>
  <c r="BE511"/>
  <c r="BE517"/>
  <c r="BE521"/>
  <c r="BE536"/>
  <c r="BE557"/>
  <c r="BE147"/>
  <c r="BE149"/>
  <c r="BE152"/>
  <c r="BE174"/>
  <c r="BE177"/>
  <c r="BE179"/>
  <c r="BE196"/>
  <c r="BE200"/>
  <c r="BE206"/>
  <c r="BE208"/>
  <c r="BE220"/>
  <c r="BE232"/>
  <c r="BE258"/>
  <c r="BE262"/>
  <c r="BE264"/>
  <c r="BE280"/>
  <c r="BE292"/>
  <c r="BE298"/>
  <c r="BE306"/>
  <c r="BE308"/>
  <c r="BE318"/>
  <c r="BE322"/>
  <c r="BE324"/>
  <c r="BE326"/>
  <c r="BE335"/>
  <c r="BE347"/>
  <c r="BE349"/>
  <c r="BE357"/>
  <c r="BE363"/>
  <c r="BE369"/>
  <c r="BE371"/>
  <c r="BE380"/>
  <c r="BE386"/>
  <c r="BE388"/>
  <c r="BE390"/>
  <c r="BE396"/>
  <c r="BE402"/>
  <c r="BE404"/>
  <c r="BE406"/>
  <c r="BE419"/>
  <c r="BE427"/>
  <c r="BE429"/>
  <c r="BE433"/>
  <c r="BE437"/>
  <c r="BE441"/>
  <c r="BE445"/>
  <c r="BE455"/>
  <c r="BE477"/>
  <c r="BE481"/>
  <c r="BE485"/>
  <c r="BE487"/>
  <c r="BE503"/>
  <c r="BE505"/>
  <c r="BE509"/>
  <c r="BE519"/>
  <c r="BE523"/>
  <c r="BE527"/>
  <c r="BE534"/>
  <c r="BE540"/>
  <c r="BE542"/>
  <c r="BE552"/>
  <c r="BE567"/>
  <c i="16" r="J264"/>
  <c r="J109"/>
  <c i="17" r="F93"/>
  <c r="J135"/>
  <c r="J138"/>
  <c r="BE144"/>
  <c r="BE149"/>
  <c r="BE160"/>
  <c r="BE167"/>
  <c r="BE169"/>
  <c r="BE171"/>
  <c r="BE178"/>
  <c r="BE188"/>
  <c r="BE199"/>
  <c r="BE205"/>
  <c r="BE207"/>
  <c r="BE211"/>
  <c r="BE217"/>
  <c r="BE226"/>
  <c r="BE245"/>
  <c r="J93"/>
  <c r="E129"/>
  <c r="BE153"/>
  <c r="BE162"/>
  <c r="BE174"/>
  <c r="BE176"/>
  <c r="BE182"/>
  <c r="BE184"/>
  <c r="BE186"/>
  <c r="BE190"/>
  <c r="BE203"/>
  <c r="BE215"/>
  <c r="BE221"/>
  <c r="BE229"/>
  <c r="BE231"/>
  <c r="BE233"/>
  <c r="BE235"/>
  <c r="BE237"/>
  <c r="BE239"/>
  <c r="BE241"/>
  <c r="BE243"/>
  <c r="F94"/>
  <c r="BE151"/>
  <c r="BE156"/>
  <c r="BE158"/>
  <c r="BE192"/>
  <c r="BE195"/>
  <c r="BE201"/>
  <c r="BE213"/>
  <c r="BE219"/>
  <c r="BE146"/>
  <c r="BE180"/>
  <c r="BE197"/>
  <c r="BE209"/>
  <c r="BE223"/>
  <c i="15" r="J185"/>
  <c r="J105"/>
  <c i="16" r="F94"/>
  <c r="J135"/>
  <c r="BE144"/>
  <c r="BE151"/>
  <c r="BE153"/>
  <c r="BE155"/>
  <c r="BE159"/>
  <c r="BE168"/>
  <c r="BE170"/>
  <c r="BE172"/>
  <c r="BE176"/>
  <c r="BE194"/>
  <c r="BE199"/>
  <c r="BE205"/>
  <c r="BE211"/>
  <c r="BE217"/>
  <c r="BE238"/>
  <c r="BE253"/>
  <c r="BE257"/>
  <c r="BE259"/>
  <c i="15" r="J464"/>
  <c r="J110"/>
  <c i="16" r="E85"/>
  <c r="F93"/>
  <c r="J94"/>
  <c r="BE146"/>
  <c r="BE174"/>
  <c r="BE188"/>
  <c r="BE242"/>
  <c r="BE178"/>
  <c r="BE197"/>
  <c r="BE201"/>
  <c r="BE207"/>
  <c r="BE213"/>
  <c r="BE228"/>
  <c r="BE230"/>
  <c r="BE245"/>
  <c r="BE255"/>
  <c r="J93"/>
  <c r="BE149"/>
  <c r="BE161"/>
  <c r="BE163"/>
  <c r="BE166"/>
  <c r="BE180"/>
  <c r="BE182"/>
  <c r="BE184"/>
  <c r="BE186"/>
  <c r="BE190"/>
  <c r="BE192"/>
  <c r="BE203"/>
  <c r="BE209"/>
  <c r="BE215"/>
  <c r="BE219"/>
  <c r="BE221"/>
  <c r="BE223"/>
  <c r="BE225"/>
  <c r="BE232"/>
  <c r="BE234"/>
  <c r="BE236"/>
  <c r="BE240"/>
  <c r="BE247"/>
  <c r="BE249"/>
  <c r="BE251"/>
  <c r="BE261"/>
  <c r="BE265"/>
  <c i="15" r="E85"/>
  <c r="J93"/>
  <c r="J138"/>
  <c r="BE152"/>
  <c r="BE160"/>
  <c r="BE164"/>
  <c r="BE166"/>
  <c r="BE194"/>
  <c r="BE200"/>
  <c r="BE218"/>
  <c r="BE220"/>
  <c r="BE228"/>
  <c r="BE232"/>
  <c r="BE238"/>
  <c r="BE240"/>
  <c r="BE250"/>
  <c r="BE260"/>
  <c r="BE262"/>
  <c r="BE268"/>
  <c r="BE272"/>
  <c r="BE278"/>
  <c r="BE282"/>
  <c r="BE320"/>
  <c r="BE326"/>
  <c r="BE330"/>
  <c r="BE346"/>
  <c r="BE352"/>
  <c r="BE354"/>
  <c r="BE367"/>
  <c r="BE379"/>
  <c r="BE400"/>
  <c r="BE408"/>
  <c r="BE412"/>
  <c r="BE414"/>
  <c r="BE426"/>
  <c r="BE428"/>
  <c r="BE430"/>
  <c r="BE434"/>
  <c r="BE447"/>
  <c r="BE453"/>
  <c r="BE457"/>
  <c r="BE461"/>
  <c r="BE465"/>
  <c r="BE467"/>
  <c r="BE469"/>
  <c r="BE473"/>
  <c r="BE479"/>
  <c r="BE487"/>
  <c r="BE489"/>
  <c r="BE491"/>
  <c r="BE495"/>
  <c r="BE499"/>
  <c r="BE501"/>
  <c r="BE507"/>
  <c r="BE509"/>
  <c r="BE515"/>
  <c r="BE523"/>
  <c r="BE535"/>
  <c r="BE560"/>
  <c r="BE566"/>
  <c r="BE568"/>
  <c r="BE570"/>
  <c r="BE572"/>
  <c r="BE587"/>
  <c r="F94"/>
  <c r="F140"/>
  <c r="J141"/>
  <c r="BE147"/>
  <c r="BE177"/>
  <c r="BE181"/>
  <c r="BE186"/>
  <c r="BE188"/>
  <c r="BE196"/>
  <c r="BE198"/>
  <c r="BE202"/>
  <c r="BE204"/>
  <c r="BE210"/>
  <c r="BE216"/>
  <c r="BE222"/>
  <c r="BE226"/>
  <c r="BE230"/>
  <c r="BE234"/>
  <c r="BE242"/>
  <c r="BE252"/>
  <c r="BE254"/>
  <c r="BE264"/>
  <c r="BE270"/>
  <c r="BE284"/>
  <c r="BE288"/>
  <c r="BE290"/>
  <c r="BE296"/>
  <c r="BE298"/>
  <c r="BE300"/>
  <c r="BE314"/>
  <c r="BE316"/>
  <c r="BE318"/>
  <c r="BE322"/>
  <c r="BE328"/>
  <c r="BE332"/>
  <c r="BE338"/>
  <c r="BE342"/>
  <c r="BE348"/>
  <c r="BE358"/>
  <c r="BE361"/>
  <c r="BE363"/>
  <c r="BE371"/>
  <c r="BE377"/>
  <c r="BE398"/>
  <c r="BE420"/>
  <c r="BE436"/>
  <c r="BE481"/>
  <c r="BE483"/>
  <c r="BE485"/>
  <c r="BE497"/>
  <c r="BE503"/>
  <c r="BE511"/>
  <c r="BE513"/>
  <c r="BE521"/>
  <c r="BE539"/>
  <c r="BE541"/>
  <c r="BE543"/>
  <c r="BE545"/>
  <c r="BE547"/>
  <c r="BE549"/>
  <c r="BE574"/>
  <c r="BE576"/>
  <c r="BE581"/>
  <c r="BE168"/>
  <c r="BE170"/>
  <c r="BE172"/>
  <c r="BE175"/>
  <c r="BE179"/>
  <c r="BE190"/>
  <c r="BE206"/>
  <c r="BE236"/>
  <c r="BE246"/>
  <c r="BE248"/>
  <c r="BE258"/>
  <c r="BE266"/>
  <c r="BE274"/>
  <c r="BE276"/>
  <c r="BE294"/>
  <c r="BE302"/>
  <c r="BE308"/>
  <c r="BE310"/>
  <c r="BE324"/>
  <c r="BE334"/>
  <c r="BE336"/>
  <c r="BE340"/>
  <c r="BE344"/>
  <c r="BE369"/>
  <c r="BE395"/>
  <c r="BE402"/>
  <c r="BE404"/>
  <c r="BE410"/>
  <c r="BE416"/>
  <c r="BE422"/>
  <c r="BE424"/>
  <c r="BE432"/>
  <c r="BE445"/>
  <c r="BE449"/>
  <c r="BE471"/>
  <c r="BE475"/>
  <c r="BE505"/>
  <c r="BE527"/>
  <c r="BE529"/>
  <c r="BE531"/>
  <c r="BE533"/>
  <c r="BE537"/>
  <c r="BE558"/>
  <c r="BE564"/>
  <c r="BE589"/>
  <c r="BE591"/>
  <c r="BE593"/>
  <c r="BE149"/>
  <c r="BE154"/>
  <c r="BE156"/>
  <c r="BE158"/>
  <c r="BE162"/>
  <c r="BE192"/>
  <c r="BE208"/>
  <c r="BE212"/>
  <c r="BE214"/>
  <c r="BE224"/>
  <c r="BE244"/>
  <c r="BE256"/>
  <c r="BE280"/>
  <c r="BE286"/>
  <c r="BE292"/>
  <c r="BE304"/>
  <c r="BE306"/>
  <c r="BE312"/>
  <c r="BE350"/>
  <c r="BE356"/>
  <c r="BE365"/>
  <c r="BE373"/>
  <c r="BE375"/>
  <c r="BE381"/>
  <c r="BE383"/>
  <c r="BE385"/>
  <c r="BE387"/>
  <c r="BE389"/>
  <c r="BE391"/>
  <c r="BE393"/>
  <c r="BE406"/>
  <c r="BE418"/>
  <c r="BE439"/>
  <c r="BE441"/>
  <c r="BE443"/>
  <c r="BE451"/>
  <c r="BE455"/>
  <c r="BE459"/>
  <c r="BE477"/>
  <c r="BE493"/>
  <c r="BE517"/>
  <c r="BE519"/>
  <c r="BE525"/>
  <c r="BE551"/>
  <c r="BE553"/>
  <c r="BE556"/>
  <c r="BE562"/>
  <c r="BE579"/>
  <c r="BE583"/>
  <c r="BE585"/>
  <c i="13" r="BK144"/>
  <c r="J144"/>
  <c r="J99"/>
  <c i="14" r="F94"/>
  <c r="J137"/>
  <c r="BE152"/>
  <c r="BE157"/>
  <c r="BE167"/>
  <c r="BE171"/>
  <c r="BE173"/>
  <c r="BE180"/>
  <c r="BE189"/>
  <c r="BE191"/>
  <c r="BE195"/>
  <c r="BE199"/>
  <c r="BE208"/>
  <c r="BE220"/>
  <c r="BE224"/>
  <c r="BE226"/>
  <c r="BE228"/>
  <c r="BE230"/>
  <c r="BE232"/>
  <c r="BE245"/>
  <c r="BE253"/>
  <c r="BE259"/>
  <c r="E85"/>
  <c r="J93"/>
  <c r="BE146"/>
  <c r="BE148"/>
  <c r="BE169"/>
  <c r="BE176"/>
  <c r="BE178"/>
  <c r="BE193"/>
  <c r="BE197"/>
  <c r="BE212"/>
  <c r="BE214"/>
  <c r="BE216"/>
  <c r="BE255"/>
  <c r="BE265"/>
  <c r="F93"/>
  <c r="J140"/>
  <c r="BE150"/>
  <c r="BE163"/>
  <c r="BE201"/>
  <c r="BE204"/>
  <c r="BE210"/>
  <c r="BE218"/>
  <c r="BE237"/>
  <c r="BE251"/>
  <c r="BE154"/>
  <c r="BE159"/>
  <c r="BE161"/>
  <c r="BE183"/>
  <c r="BE185"/>
  <c r="BE187"/>
  <c r="BE206"/>
  <c r="BE222"/>
  <c r="BE235"/>
  <c r="BE240"/>
  <c r="BE243"/>
  <c r="BE247"/>
  <c r="BE249"/>
  <c r="BE257"/>
  <c r="BE263"/>
  <c i="12" r="J187"/>
  <c r="J105"/>
  <c r="J434"/>
  <c r="J110"/>
  <c i="13" r="J93"/>
  <c r="F139"/>
  <c r="J140"/>
  <c r="BE152"/>
  <c r="BE167"/>
  <c r="BE171"/>
  <c r="BE173"/>
  <c r="BE180"/>
  <c r="BE199"/>
  <c r="BE205"/>
  <c r="BE207"/>
  <c r="BE220"/>
  <c r="BE228"/>
  <c r="BE240"/>
  <c r="BE242"/>
  <c r="BE262"/>
  <c r="BE271"/>
  <c r="BE279"/>
  <c r="BE291"/>
  <c r="BE293"/>
  <c r="BE297"/>
  <c i="12" r="J145"/>
  <c r="J99"/>
  <c r="J151"/>
  <c r="J101"/>
  <c r="J186"/>
  <c r="J104"/>
  <c i="13" r="BE191"/>
  <c r="BE197"/>
  <c r="BE201"/>
  <c r="BE203"/>
  <c r="BE216"/>
  <c r="BE222"/>
  <c r="BE224"/>
  <c r="BE226"/>
  <c r="BE251"/>
  <c r="BE253"/>
  <c r="BE255"/>
  <c r="BE269"/>
  <c r="BE283"/>
  <c r="BE287"/>
  <c r="BE289"/>
  <c r="E85"/>
  <c r="J91"/>
  <c r="BE148"/>
  <c r="BE163"/>
  <c r="BE178"/>
  <c r="BE183"/>
  <c r="BE187"/>
  <c r="BE193"/>
  <c r="BE209"/>
  <c r="BE214"/>
  <c r="BE232"/>
  <c r="BE236"/>
  <c r="BE247"/>
  <c r="BE258"/>
  <c r="BE264"/>
  <c r="BE277"/>
  <c r="F94"/>
  <c r="BE146"/>
  <c r="BE150"/>
  <c r="BE154"/>
  <c r="BE157"/>
  <c r="BE159"/>
  <c r="BE161"/>
  <c r="BE169"/>
  <c r="BE176"/>
  <c r="BE185"/>
  <c r="BE189"/>
  <c r="BE195"/>
  <c r="BE211"/>
  <c r="BE218"/>
  <c r="BE230"/>
  <c r="BE234"/>
  <c r="BE238"/>
  <c r="BE245"/>
  <c r="BE249"/>
  <c r="BE260"/>
  <c r="BE267"/>
  <c r="BE273"/>
  <c r="BE275"/>
  <c r="BE281"/>
  <c r="BE295"/>
  <c i="11" r="BK144"/>
  <c r="J144"/>
  <c r="J99"/>
  <c i="12" r="J94"/>
  <c r="E132"/>
  <c r="J138"/>
  <c r="BE162"/>
  <c r="BE170"/>
  <c r="BE179"/>
  <c r="BE181"/>
  <c r="BE183"/>
  <c r="BE196"/>
  <c r="BE200"/>
  <c r="BE212"/>
  <c r="BE220"/>
  <c r="BE230"/>
  <c r="BE238"/>
  <c r="BE240"/>
  <c r="BE248"/>
  <c r="BE254"/>
  <c r="BE258"/>
  <c r="BE264"/>
  <c r="BE268"/>
  <c r="BE274"/>
  <c r="BE278"/>
  <c r="BE282"/>
  <c r="BE286"/>
  <c r="BE290"/>
  <c r="BE292"/>
  <c r="BE296"/>
  <c r="BE298"/>
  <c r="BE306"/>
  <c r="BE316"/>
  <c r="BE318"/>
  <c r="BE320"/>
  <c r="BE324"/>
  <c r="BE328"/>
  <c r="BE336"/>
  <c r="BE351"/>
  <c r="BE363"/>
  <c r="BE365"/>
  <c r="BE384"/>
  <c r="BE388"/>
  <c r="BE392"/>
  <c r="BE398"/>
  <c r="BE402"/>
  <c r="BE409"/>
  <c r="BE415"/>
  <c r="BE419"/>
  <c r="BE421"/>
  <c r="BE449"/>
  <c r="BE455"/>
  <c r="BE463"/>
  <c r="BE469"/>
  <c r="BE475"/>
  <c r="BE483"/>
  <c r="BE493"/>
  <c r="BE497"/>
  <c r="BE501"/>
  <c r="BE503"/>
  <c r="BE511"/>
  <c r="BE513"/>
  <c r="BE517"/>
  <c r="BE527"/>
  <c r="BE531"/>
  <c r="BE548"/>
  <c r="BE565"/>
  <c r="BE571"/>
  <c r="F93"/>
  <c r="F94"/>
  <c r="BE149"/>
  <c r="BE156"/>
  <c r="BE158"/>
  <c r="BE160"/>
  <c r="BE168"/>
  <c r="BE188"/>
  <c r="BE190"/>
  <c r="BE194"/>
  <c r="BE198"/>
  <c r="BE206"/>
  <c r="BE208"/>
  <c r="BE304"/>
  <c r="BE308"/>
  <c r="BE314"/>
  <c r="BE326"/>
  <c r="BE334"/>
  <c r="BE338"/>
  <c r="BE349"/>
  <c r="BE353"/>
  <c r="BE369"/>
  <c r="BE373"/>
  <c r="BE375"/>
  <c r="BE390"/>
  <c r="BE394"/>
  <c r="BE396"/>
  <c r="BE400"/>
  <c r="BE406"/>
  <c r="BE411"/>
  <c r="BE417"/>
  <c r="BE423"/>
  <c r="BE439"/>
  <c r="BE441"/>
  <c r="BE443"/>
  <c r="BE445"/>
  <c r="BE447"/>
  <c r="BE451"/>
  <c r="BE453"/>
  <c r="BE457"/>
  <c r="BE459"/>
  <c r="BE461"/>
  <c r="BE477"/>
  <c r="BE479"/>
  <c r="BE485"/>
  <c r="BE509"/>
  <c r="BE523"/>
  <c r="BE546"/>
  <c r="BE554"/>
  <c r="BE561"/>
  <c r="BE563"/>
  <c r="BE567"/>
  <c r="BE569"/>
  <c r="BE573"/>
  <c r="J93"/>
  <c r="BE164"/>
  <c r="BE166"/>
  <c r="BE172"/>
  <c r="BE174"/>
  <c r="BE192"/>
  <c r="BE202"/>
  <c r="BE204"/>
  <c r="BE210"/>
  <c r="BE216"/>
  <c r="BE224"/>
  <c r="BE226"/>
  <c r="BE232"/>
  <c r="BE236"/>
  <c r="BE244"/>
  <c r="BE252"/>
  <c r="BE256"/>
  <c r="BE262"/>
  <c r="BE266"/>
  <c r="BE272"/>
  <c r="BE276"/>
  <c r="BE280"/>
  <c r="BE284"/>
  <c r="BE288"/>
  <c r="BE300"/>
  <c r="BE302"/>
  <c r="BE322"/>
  <c r="BE330"/>
  <c r="BE357"/>
  <c r="BE367"/>
  <c r="BE377"/>
  <c r="BE382"/>
  <c r="BE413"/>
  <c r="BE435"/>
  <c r="BE467"/>
  <c r="BE473"/>
  <c r="BE481"/>
  <c r="BE489"/>
  <c r="BE495"/>
  <c r="BE499"/>
  <c r="BE515"/>
  <c r="BE519"/>
  <c r="BE521"/>
  <c r="BE529"/>
  <c r="BE533"/>
  <c r="BE536"/>
  <c r="BE544"/>
  <c r="BE550"/>
  <c r="BE559"/>
  <c r="BE147"/>
  <c r="BE152"/>
  <c r="BE154"/>
  <c r="BE177"/>
  <c r="BE214"/>
  <c r="BE218"/>
  <c r="BE222"/>
  <c r="BE228"/>
  <c r="BE234"/>
  <c r="BE242"/>
  <c r="BE246"/>
  <c r="BE250"/>
  <c r="BE260"/>
  <c r="BE270"/>
  <c r="BE294"/>
  <c r="BE310"/>
  <c r="BE312"/>
  <c r="BE332"/>
  <c r="BE340"/>
  <c r="BE343"/>
  <c r="BE345"/>
  <c r="BE347"/>
  <c r="BE355"/>
  <c r="BE359"/>
  <c r="BE361"/>
  <c r="BE371"/>
  <c r="BE380"/>
  <c r="BE386"/>
  <c r="BE404"/>
  <c r="BE425"/>
  <c r="BE427"/>
  <c r="BE429"/>
  <c r="BE431"/>
  <c r="BE437"/>
  <c r="BE465"/>
  <c r="BE471"/>
  <c r="BE487"/>
  <c r="BE491"/>
  <c r="BE505"/>
  <c r="BE507"/>
  <c r="BE525"/>
  <c r="BE538"/>
  <c r="BE540"/>
  <c r="BE542"/>
  <c r="BE552"/>
  <c r="BE556"/>
  <c i="11" r="F93"/>
  <c r="E131"/>
  <c r="J139"/>
  <c r="BE150"/>
  <c r="BE159"/>
  <c r="BE185"/>
  <c r="BE191"/>
  <c r="BE193"/>
  <c r="BE195"/>
  <c r="BE210"/>
  <c r="BE216"/>
  <c r="BE218"/>
  <c r="BE232"/>
  <c r="BE256"/>
  <c r="BE261"/>
  <c r="BE265"/>
  <c r="BE267"/>
  <c r="BE273"/>
  <c r="BE281"/>
  <c r="BE285"/>
  <c i="10" r="J185"/>
  <c r="J105"/>
  <c i="11" r="J91"/>
  <c r="F94"/>
  <c r="BE146"/>
  <c r="BE148"/>
  <c r="BE152"/>
  <c r="BE154"/>
  <c r="BE157"/>
  <c r="BE167"/>
  <c r="BE171"/>
  <c r="BE234"/>
  <c r="BE239"/>
  <c r="BE247"/>
  <c r="BE279"/>
  <c r="BE283"/>
  <c r="BE287"/>
  <c r="BE161"/>
  <c r="BE169"/>
  <c r="BE178"/>
  <c r="BE180"/>
  <c r="BE183"/>
  <c r="BE187"/>
  <c r="BE189"/>
  <c r="BE199"/>
  <c r="BE201"/>
  <c r="BE203"/>
  <c r="BE212"/>
  <c r="BE226"/>
  <c r="BE228"/>
  <c r="BE237"/>
  <c r="BE241"/>
  <c r="BE243"/>
  <c r="BE245"/>
  <c r="BE252"/>
  <c r="BE254"/>
  <c r="BE263"/>
  <c r="BE271"/>
  <c r="J94"/>
  <c r="BE163"/>
  <c r="BE173"/>
  <c r="BE176"/>
  <c r="BE197"/>
  <c r="BE206"/>
  <c r="BE208"/>
  <c r="BE214"/>
  <c r="BE220"/>
  <c r="BE222"/>
  <c r="BE224"/>
  <c r="BE230"/>
  <c r="BE250"/>
  <c r="BE259"/>
  <c r="BE269"/>
  <c r="BE275"/>
  <c i="10" r="E85"/>
  <c r="F93"/>
  <c r="F94"/>
  <c r="J140"/>
  <c r="BE152"/>
  <c r="BE156"/>
  <c r="BE158"/>
  <c r="BE166"/>
  <c r="BE168"/>
  <c r="BE186"/>
  <c r="BE192"/>
  <c r="BE198"/>
  <c r="BE212"/>
  <c r="BE222"/>
  <c r="BE228"/>
  <c r="BE242"/>
  <c r="BE244"/>
  <c r="BE276"/>
  <c r="BE308"/>
  <c r="BE310"/>
  <c r="BE312"/>
  <c r="BE316"/>
  <c r="BE324"/>
  <c r="BE338"/>
  <c r="BE341"/>
  <c r="BE345"/>
  <c r="BE361"/>
  <c r="BE378"/>
  <c r="BE380"/>
  <c r="BE382"/>
  <c r="BE390"/>
  <c r="BE394"/>
  <c r="BE396"/>
  <c r="BE402"/>
  <c r="BE404"/>
  <c r="BE416"/>
  <c r="BE418"/>
  <c r="BE420"/>
  <c r="BE423"/>
  <c r="BE425"/>
  <c r="BE427"/>
  <c r="BE429"/>
  <c r="BE439"/>
  <c r="BE457"/>
  <c r="BE461"/>
  <c r="BE477"/>
  <c r="BE479"/>
  <c r="BE485"/>
  <c r="BE499"/>
  <c r="BE517"/>
  <c r="BE519"/>
  <c r="BE537"/>
  <c r="BE541"/>
  <c r="BE544"/>
  <c r="BE546"/>
  <c r="BE554"/>
  <c r="BE560"/>
  <c r="BE575"/>
  <c r="BE579"/>
  <c r="BE581"/>
  <c r="J94"/>
  <c r="J138"/>
  <c r="BE147"/>
  <c r="BE149"/>
  <c r="BE160"/>
  <c r="BE164"/>
  <c r="BE170"/>
  <c r="BE172"/>
  <c r="BE175"/>
  <c r="BE181"/>
  <c r="BE190"/>
  <c r="BE194"/>
  <c r="BE200"/>
  <c r="BE204"/>
  <c r="BE210"/>
  <c r="BE224"/>
  <c r="BE236"/>
  <c r="BE246"/>
  <c r="BE250"/>
  <c r="BE252"/>
  <c r="BE256"/>
  <c r="BE258"/>
  <c r="BE284"/>
  <c r="BE286"/>
  <c r="BE292"/>
  <c r="BE300"/>
  <c r="BE326"/>
  <c r="BE328"/>
  <c r="BE347"/>
  <c r="BE349"/>
  <c r="BE353"/>
  <c r="BE365"/>
  <c r="BE369"/>
  <c r="BE373"/>
  <c r="BE384"/>
  <c r="BE386"/>
  <c r="BE412"/>
  <c r="BE433"/>
  <c r="BE441"/>
  <c r="BE443"/>
  <c r="BE453"/>
  <c r="BE459"/>
  <c r="BE469"/>
  <c r="BE473"/>
  <c r="BE491"/>
  <c r="BE495"/>
  <c r="BE501"/>
  <c r="BE507"/>
  <c r="BE521"/>
  <c r="BE525"/>
  <c r="BE531"/>
  <c r="BE550"/>
  <c r="BE556"/>
  <c r="BE567"/>
  <c r="BE569"/>
  <c r="BE154"/>
  <c r="BE162"/>
  <c r="BE177"/>
  <c r="BE179"/>
  <c r="BE188"/>
  <c r="BE196"/>
  <c r="BE202"/>
  <c r="BE206"/>
  <c r="BE216"/>
  <c r="BE218"/>
  <c r="BE226"/>
  <c r="BE230"/>
  <c r="BE232"/>
  <c r="BE240"/>
  <c r="BE248"/>
  <c r="BE262"/>
  <c r="BE264"/>
  <c r="BE282"/>
  <c r="BE290"/>
  <c r="BE302"/>
  <c r="BE304"/>
  <c r="BE314"/>
  <c r="BE322"/>
  <c r="BE334"/>
  <c r="BE336"/>
  <c r="BE351"/>
  <c r="BE375"/>
  <c r="BE388"/>
  <c r="BE398"/>
  <c r="BE400"/>
  <c r="BE410"/>
  <c r="BE435"/>
  <c r="BE437"/>
  <c r="BE467"/>
  <c r="BE471"/>
  <c r="BE475"/>
  <c r="BE481"/>
  <c r="BE483"/>
  <c r="BE493"/>
  <c r="BE497"/>
  <c r="BE505"/>
  <c r="BE509"/>
  <c r="BE511"/>
  <c r="BE513"/>
  <c r="BE208"/>
  <c r="BE214"/>
  <c r="BE220"/>
  <c r="BE234"/>
  <c r="BE238"/>
  <c r="BE254"/>
  <c r="BE260"/>
  <c r="BE266"/>
  <c r="BE268"/>
  <c r="BE270"/>
  <c r="BE272"/>
  <c r="BE274"/>
  <c r="BE278"/>
  <c r="BE280"/>
  <c r="BE288"/>
  <c r="BE294"/>
  <c r="BE296"/>
  <c r="BE298"/>
  <c r="BE306"/>
  <c r="BE318"/>
  <c r="BE320"/>
  <c r="BE330"/>
  <c r="BE332"/>
  <c r="BE343"/>
  <c r="BE355"/>
  <c r="BE357"/>
  <c r="BE359"/>
  <c r="BE363"/>
  <c r="BE367"/>
  <c r="BE371"/>
  <c r="BE392"/>
  <c r="BE406"/>
  <c r="BE408"/>
  <c r="BE414"/>
  <c r="BE431"/>
  <c r="BE445"/>
  <c r="BE449"/>
  <c r="BE451"/>
  <c r="BE455"/>
  <c r="BE463"/>
  <c r="BE465"/>
  <c r="BE487"/>
  <c r="BE489"/>
  <c r="BE503"/>
  <c r="BE515"/>
  <c r="BE523"/>
  <c r="BE527"/>
  <c r="BE529"/>
  <c r="BE533"/>
  <c r="BE535"/>
  <c r="BE539"/>
  <c r="BE548"/>
  <c r="BE552"/>
  <c r="BE558"/>
  <c r="BE562"/>
  <c r="BE564"/>
  <c r="BE571"/>
  <c r="BE573"/>
  <c r="BE577"/>
  <c i="9" r="E85"/>
  <c r="F93"/>
  <c r="F94"/>
  <c r="J139"/>
  <c r="J140"/>
  <c r="BE146"/>
  <c r="BE150"/>
  <c r="BE161"/>
  <c r="BE171"/>
  <c r="BE178"/>
  <c r="BE183"/>
  <c r="BE185"/>
  <c r="BE210"/>
  <c r="BE214"/>
  <c r="BE218"/>
  <c r="BE240"/>
  <c r="BE244"/>
  <c r="BE251"/>
  <c r="BE253"/>
  <c r="BE148"/>
  <c r="BE152"/>
  <c r="BE169"/>
  <c r="BE174"/>
  <c r="BE193"/>
  <c r="BE195"/>
  <c r="BE197"/>
  <c r="BE202"/>
  <c r="BE216"/>
  <c r="BE238"/>
  <c r="BE247"/>
  <c r="BE255"/>
  <c r="BE259"/>
  <c r="BE267"/>
  <c r="J91"/>
  <c r="BE154"/>
  <c r="BE157"/>
  <c r="BE159"/>
  <c r="BE163"/>
  <c r="BE167"/>
  <c r="BE176"/>
  <c r="BE181"/>
  <c r="BE187"/>
  <c r="BE189"/>
  <c r="BE191"/>
  <c r="BE199"/>
  <c r="BE204"/>
  <c r="BE206"/>
  <c r="BE208"/>
  <c r="BE212"/>
  <c r="BE220"/>
  <c r="BE222"/>
  <c r="BE224"/>
  <c r="BE226"/>
  <c r="BE228"/>
  <c r="BE230"/>
  <c r="BE233"/>
  <c r="BE235"/>
  <c r="BE242"/>
  <c r="BE249"/>
  <c r="BE257"/>
  <c r="BE261"/>
  <c r="BE263"/>
  <c i="7" r="BK144"/>
  <c i="8" r="J91"/>
  <c r="J94"/>
  <c r="F139"/>
  <c r="BE146"/>
  <c r="BE150"/>
  <c r="BE152"/>
  <c r="BE159"/>
  <c r="BE169"/>
  <c r="BE176"/>
  <c r="BE179"/>
  <c r="BE233"/>
  <c r="BE247"/>
  <c r="BE267"/>
  <c r="F94"/>
  <c r="BE154"/>
  <c r="BE163"/>
  <c r="BE183"/>
  <c r="BE185"/>
  <c r="BE206"/>
  <c r="BE218"/>
  <c r="BE236"/>
  <c r="BE245"/>
  <c r="BE253"/>
  <c r="BE261"/>
  <c r="BE265"/>
  <c r="E85"/>
  <c r="J93"/>
  <c r="BE148"/>
  <c r="BE167"/>
  <c r="BE172"/>
  <c r="BE191"/>
  <c r="BE195"/>
  <c r="BE197"/>
  <c r="BE204"/>
  <c r="BE212"/>
  <c r="BE214"/>
  <c r="BE220"/>
  <c r="BE226"/>
  <c r="BE228"/>
  <c r="BE231"/>
  <c r="BE238"/>
  <c r="BE240"/>
  <c r="BE242"/>
  <c r="BE251"/>
  <c r="BE257"/>
  <c r="BE157"/>
  <c r="BE161"/>
  <c r="BE174"/>
  <c r="BE181"/>
  <c r="BE187"/>
  <c r="BE189"/>
  <c r="BE193"/>
  <c r="BE200"/>
  <c r="BE202"/>
  <c r="BE208"/>
  <c r="BE210"/>
  <c r="BE216"/>
  <c r="BE222"/>
  <c r="BE224"/>
  <c r="BE249"/>
  <c r="BE255"/>
  <c r="BE259"/>
  <c i="6" r="BK186"/>
  <c r="J186"/>
  <c r="J104"/>
  <c r="BK445"/>
  <c r="J445"/>
  <c r="J109"/>
  <c i="7" r="E85"/>
  <c r="F93"/>
  <c r="F94"/>
  <c r="J139"/>
  <c r="J140"/>
  <c r="BE148"/>
  <c r="BE150"/>
  <c r="BE159"/>
  <c r="BE173"/>
  <c r="BE180"/>
  <c r="BE183"/>
  <c r="BE185"/>
  <c r="BE187"/>
  <c r="BE195"/>
  <c r="BE201"/>
  <c r="BE203"/>
  <c r="BE205"/>
  <c r="BE214"/>
  <c r="BE224"/>
  <c r="BE230"/>
  <c r="BE234"/>
  <c r="BE238"/>
  <c r="BE240"/>
  <c r="BE245"/>
  <c r="BE247"/>
  <c r="BE249"/>
  <c r="BE253"/>
  <c r="BE255"/>
  <c r="BE267"/>
  <c r="BE275"/>
  <c r="BE277"/>
  <c r="BE281"/>
  <c r="BE167"/>
  <c r="BE169"/>
  <c r="BE178"/>
  <c r="BE220"/>
  <c r="BE232"/>
  <c r="BE236"/>
  <c r="BE242"/>
  <c r="BE251"/>
  <c r="BE258"/>
  <c r="BE262"/>
  <c r="BE264"/>
  <c r="BE269"/>
  <c r="BE271"/>
  <c r="BE273"/>
  <c r="BE283"/>
  <c r="BE289"/>
  <c r="BE293"/>
  <c r="J91"/>
  <c r="BE146"/>
  <c r="BE152"/>
  <c r="BE154"/>
  <c r="BE157"/>
  <c r="BE161"/>
  <c r="BE163"/>
  <c r="BE171"/>
  <c r="BE176"/>
  <c r="BE189"/>
  <c r="BE191"/>
  <c r="BE193"/>
  <c r="BE197"/>
  <c r="BE199"/>
  <c r="BE207"/>
  <c r="BE209"/>
  <c r="BE211"/>
  <c r="BE216"/>
  <c r="BE218"/>
  <c r="BE222"/>
  <c r="BE226"/>
  <c r="BE228"/>
  <c r="BE260"/>
  <c r="BE279"/>
  <c r="BE287"/>
  <c r="BE291"/>
  <c i="5" r="J141"/>
  <c r="J100"/>
  <c i="6" r="J91"/>
  <c r="J94"/>
  <c r="F140"/>
  <c r="BE147"/>
  <c r="BE158"/>
  <c r="BE160"/>
  <c r="BE162"/>
  <c r="BE168"/>
  <c r="BE172"/>
  <c r="BE190"/>
  <c r="BE200"/>
  <c r="BE216"/>
  <c r="BE218"/>
  <c r="BE224"/>
  <c r="BE242"/>
  <c r="BE252"/>
  <c r="BE260"/>
  <c r="BE270"/>
  <c r="BE272"/>
  <c r="BE278"/>
  <c r="BE290"/>
  <c r="BE300"/>
  <c r="BE330"/>
  <c r="BE332"/>
  <c r="BE334"/>
  <c r="BE363"/>
  <c r="BE384"/>
  <c r="BE386"/>
  <c r="BE390"/>
  <c r="BE392"/>
  <c r="BE408"/>
  <c r="BE414"/>
  <c r="BE427"/>
  <c r="BE439"/>
  <c r="BE441"/>
  <c r="BE461"/>
  <c r="BE463"/>
  <c r="BE465"/>
  <c r="BE471"/>
  <c r="BE477"/>
  <c r="BE481"/>
  <c r="BE487"/>
  <c r="BE491"/>
  <c r="BE497"/>
  <c r="BE519"/>
  <c r="BE521"/>
  <c r="BE523"/>
  <c r="BE533"/>
  <c r="BE543"/>
  <c r="BE545"/>
  <c r="BE570"/>
  <c r="J93"/>
  <c r="BE156"/>
  <c r="BE177"/>
  <c r="BE181"/>
  <c r="BE188"/>
  <c r="BE192"/>
  <c r="BE194"/>
  <c r="BE196"/>
  <c r="BE210"/>
  <c r="BE214"/>
  <c r="BE226"/>
  <c r="BE232"/>
  <c r="BE234"/>
  <c r="BE246"/>
  <c r="BE250"/>
  <c r="BE254"/>
  <c r="BE258"/>
  <c r="BE264"/>
  <c r="BE266"/>
  <c r="BE282"/>
  <c r="BE284"/>
  <c r="BE286"/>
  <c r="BE288"/>
  <c r="BE292"/>
  <c r="BE302"/>
  <c r="BE314"/>
  <c r="BE318"/>
  <c r="BE320"/>
  <c r="BE324"/>
  <c r="BE343"/>
  <c r="BE345"/>
  <c r="BE351"/>
  <c r="BE353"/>
  <c r="BE357"/>
  <c r="BE371"/>
  <c r="BE394"/>
  <c r="BE398"/>
  <c r="BE400"/>
  <c r="BE406"/>
  <c r="BE410"/>
  <c r="BE412"/>
  <c r="BE416"/>
  <c r="BE435"/>
  <c r="BE475"/>
  <c r="BE479"/>
  <c r="BE485"/>
  <c r="BE489"/>
  <c r="BE515"/>
  <c r="BE549"/>
  <c r="BE554"/>
  <c r="BE560"/>
  <c r="BE562"/>
  <c r="BE564"/>
  <c r="BE566"/>
  <c r="BE568"/>
  <c r="BE572"/>
  <c r="BE574"/>
  <c r="BE576"/>
  <c r="BE578"/>
  <c r="BE583"/>
  <c r="F94"/>
  <c r="BE164"/>
  <c r="BE166"/>
  <c r="BE170"/>
  <c r="BE179"/>
  <c r="BE202"/>
  <c r="BE204"/>
  <c r="BE208"/>
  <c r="BE228"/>
  <c r="BE236"/>
  <c r="BE238"/>
  <c r="BE240"/>
  <c r="BE244"/>
  <c r="BE256"/>
  <c r="BE262"/>
  <c r="BE274"/>
  <c r="BE280"/>
  <c r="BE296"/>
  <c r="BE298"/>
  <c r="BE310"/>
  <c r="BE312"/>
  <c r="BE316"/>
  <c r="BE322"/>
  <c r="BE326"/>
  <c r="BE328"/>
  <c r="BE336"/>
  <c r="BE338"/>
  <c r="BE349"/>
  <c r="BE359"/>
  <c r="BE377"/>
  <c r="BE381"/>
  <c r="BE402"/>
  <c r="BE421"/>
  <c r="BE425"/>
  <c r="BE437"/>
  <c r="BE443"/>
  <c r="BE451"/>
  <c r="BE453"/>
  <c r="BE501"/>
  <c r="BE503"/>
  <c r="BE509"/>
  <c r="BE517"/>
  <c r="BE525"/>
  <c r="BE529"/>
  <c r="BE531"/>
  <c r="BE535"/>
  <c r="BE537"/>
  <c r="BE539"/>
  <c r="BE541"/>
  <c r="BE558"/>
  <c r="BE581"/>
  <c r="BE589"/>
  <c r="BE595"/>
  <c r="E85"/>
  <c r="BE149"/>
  <c r="BE152"/>
  <c r="BE154"/>
  <c r="BE174"/>
  <c r="BE183"/>
  <c r="BE198"/>
  <c r="BE206"/>
  <c r="BE212"/>
  <c r="BE220"/>
  <c r="BE222"/>
  <c r="BE230"/>
  <c r="BE248"/>
  <c r="BE268"/>
  <c r="BE276"/>
  <c r="BE294"/>
  <c r="BE304"/>
  <c r="BE306"/>
  <c r="BE308"/>
  <c r="BE341"/>
  <c r="BE347"/>
  <c r="BE355"/>
  <c r="BE361"/>
  <c r="BE365"/>
  <c r="BE367"/>
  <c r="BE369"/>
  <c r="BE373"/>
  <c r="BE375"/>
  <c r="BE379"/>
  <c r="BE388"/>
  <c r="BE396"/>
  <c r="BE404"/>
  <c r="BE418"/>
  <c r="BE423"/>
  <c r="BE429"/>
  <c r="BE431"/>
  <c r="BE433"/>
  <c r="BE447"/>
  <c r="BE449"/>
  <c r="BE455"/>
  <c r="BE457"/>
  <c r="BE459"/>
  <c r="BE467"/>
  <c r="BE469"/>
  <c r="BE473"/>
  <c r="BE483"/>
  <c r="BE493"/>
  <c r="BE495"/>
  <c r="BE499"/>
  <c r="BE505"/>
  <c r="BE507"/>
  <c r="BE511"/>
  <c r="BE513"/>
  <c r="BE527"/>
  <c r="BE547"/>
  <c r="BE551"/>
  <c r="BE556"/>
  <c r="BE585"/>
  <c r="BE587"/>
  <c r="BE591"/>
  <c r="BE593"/>
  <c i="5" r="E85"/>
  <c r="J135"/>
  <c r="BE155"/>
  <c r="BE163"/>
  <c r="BE168"/>
  <c r="BE209"/>
  <c r="BE211"/>
  <c r="BE231"/>
  <c r="BE233"/>
  <c i="4" r="BK271"/>
  <c r="J271"/>
  <c r="J109"/>
  <c i="5" r="J91"/>
  <c r="F94"/>
  <c r="J136"/>
  <c r="BE146"/>
  <c r="BE149"/>
  <c r="BE151"/>
  <c r="BE176"/>
  <c r="BE178"/>
  <c r="BE184"/>
  <c r="BE187"/>
  <c r="BE195"/>
  <c r="BE199"/>
  <c r="BE203"/>
  <c r="BE205"/>
  <c r="BE207"/>
  <c r="BE221"/>
  <c r="BE225"/>
  <c r="BE229"/>
  <c r="BE235"/>
  <c r="BE237"/>
  <c r="F135"/>
  <c r="BE142"/>
  <c r="BE153"/>
  <c r="BE159"/>
  <c r="BE166"/>
  <c r="BE174"/>
  <c r="BE180"/>
  <c r="BE191"/>
  <c r="BE201"/>
  <c r="BE213"/>
  <c r="BE218"/>
  <c r="BE223"/>
  <c r="BE227"/>
  <c r="BE144"/>
  <c r="BE161"/>
  <c r="BE170"/>
  <c r="BE172"/>
  <c r="BE182"/>
  <c r="BE189"/>
  <c r="BE193"/>
  <c r="BE197"/>
  <c r="BE215"/>
  <c i="4" r="F93"/>
  <c r="J136"/>
  <c r="F139"/>
  <c r="BE158"/>
  <c r="BE162"/>
  <c r="BE164"/>
  <c r="BE183"/>
  <c r="BE187"/>
  <c r="BE204"/>
  <c r="BE216"/>
  <c r="BE220"/>
  <c r="BE223"/>
  <c r="BE225"/>
  <c r="BE233"/>
  <c r="BE240"/>
  <c r="BE261"/>
  <c r="J138"/>
  <c r="BE145"/>
  <c r="BE147"/>
  <c r="BE154"/>
  <c r="BE156"/>
  <c r="BE181"/>
  <c r="BE189"/>
  <c r="BE194"/>
  <c r="BE229"/>
  <c r="BE231"/>
  <c r="BE238"/>
  <c r="BE242"/>
  <c r="BE250"/>
  <c r="BE252"/>
  <c r="BE255"/>
  <c r="BE263"/>
  <c r="BE273"/>
  <c r="J94"/>
  <c r="BE175"/>
  <c r="BE177"/>
  <c r="BE185"/>
  <c r="BE212"/>
  <c r="BE227"/>
  <c r="BE235"/>
  <c r="BE244"/>
  <c r="BE246"/>
  <c r="BE259"/>
  <c r="BE265"/>
  <c r="BE267"/>
  <c r="BE275"/>
  <c r="E85"/>
  <c r="BE149"/>
  <c r="BE152"/>
  <c r="BE166"/>
  <c r="BE169"/>
  <c r="BE171"/>
  <c r="BE173"/>
  <c r="BE179"/>
  <c r="BE192"/>
  <c r="BE196"/>
  <c r="BE198"/>
  <c r="BE200"/>
  <c r="BE202"/>
  <c r="BE206"/>
  <c r="BE208"/>
  <c r="BE210"/>
  <c r="BE214"/>
  <c r="BE218"/>
  <c r="BE248"/>
  <c r="BE257"/>
  <c r="BE269"/>
  <c r="BE277"/>
  <c i="3" r="J93"/>
  <c r="J138"/>
  <c r="F141"/>
  <c r="BE147"/>
  <c r="BE158"/>
  <c r="BE170"/>
  <c r="BE183"/>
  <c r="BE200"/>
  <c r="BE204"/>
  <c r="BE208"/>
  <c r="BE220"/>
  <c r="BE230"/>
  <c r="BE258"/>
  <c r="BE264"/>
  <c r="BE270"/>
  <c r="BE288"/>
  <c r="BE294"/>
  <c r="BE353"/>
  <c r="BE365"/>
  <c r="BE404"/>
  <c r="BE406"/>
  <c r="BE413"/>
  <c r="BE423"/>
  <c r="BE427"/>
  <c r="BE431"/>
  <c r="BE441"/>
  <c r="BE443"/>
  <c r="BE445"/>
  <c r="BE459"/>
  <c r="BE479"/>
  <c r="BE507"/>
  <c r="BE511"/>
  <c r="BE513"/>
  <c r="BE531"/>
  <c r="BE533"/>
  <c r="BE538"/>
  <c r="BE540"/>
  <c i="2" r="J296"/>
  <c r="J112"/>
  <c i="3" r="E132"/>
  <c r="F140"/>
  <c r="BE162"/>
  <c r="BE164"/>
  <c r="BE174"/>
  <c r="BE179"/>
  <c r="BE181"/>
  <c r="BE188"/>
  <c r="BE192"/>
  <c r="BE202"/>
  <c r="BE210"/>
  <c r="BE212"/>
  <c r="BE216"/>
  <c r="BE218"/>
  <c r="BE232"/>
  <c r="BE240"/>
  <c r="BE246"/>
  <c r="BE262"/>
  <c r="BE268"/>
  <c r="BE276"/>
  <c r="BE296"/>
  <c r="BE298"/>
  <c r="BE300"/>
  <c r="BE318"/>
  <c r="BE341"/>
  <c r="BE347"/>
  <c r="BE349"/>
  <c r="BE361"/>
  <c r="BE369"/>
  <c r="BE371"/>
  <c r="BE375"/>
  <c r="BE390"/>
  <c r="BE392"/>
  <c r="BE398"/>
  <c r="BE400"/>
  <c r="BE411"/>
  <c r="BE415"/>
  <c r="BE419"/>
  <c r="BE425"/>
  <c r="BE429"/>
  <c r="BE437"/>
  <c r="BE451"/>
  <c r="BE457"/>
  <c r="BE471"/>
  <c r="BE473"/>
  <c r="BE475"/>
  <c r="BE477"/>
  <c r="BE485"/>
  <c r="BE487"/>
  <c r="BE493"/>
  <c r="BE497"/>
  <c r="BE499"/>
  <c r="BE501"/>
  <c r="BE503"/>
  <c r="BE505"/>
  <c r="BE509"/>
  <c r="BE517"/>
  <c r="BE527"/>
  <c r="BE535"/>
  <c r="BE556"/>
  <c r="BE558"/>
  <c r="BE571"/>
  <c r="BE577"/>
  <c r="J94"/>
  <c r="BE166"/>
  <c r="BE168"/>
  <c r="BE172"/>
  <c r="BE190"/>
  <c r="BE198"/>
  <c r="BE206"/>
  <c r="BE214"/>
  <c r="BE222"/>
  <c r="BE226"/>
  <c r="BE228"/>
  <c r="BE234"/>
  <c r="BE236"/>
  <c r="BE238"/>
  <c r="BE250"/>
  <c r="BE252"/>
  <c r="BE272"/>
  <c r="BE274"/>
  <c r="BE282"/>
  <c r="BE286"/>
  <c r="BE292"/>
  <c r="BE304"/>
  <c r="BE306"/>
  <c r="BE308"/>
  <c r="BE312"/>
  <c r="BE320"/>
  <c r="BE322"/>
  <c r="BE328"/>
  <c r="BE363"/>
  <c r="BE367"/>
  <c r="BE373"/>
  <c r="BE382"/>
  <c r="BE394"/>
  <c r="BE402"/>
  <c r="BE409"/>
  <c r="BE417"/>
  <c r="BE435"/>
  <c r="BE455"/>
  <c r="BE461"/>
  <c r="BE467"/>
  <c r="BE469"/>
  <c r="BE483"/>
  <c r="BE489"/>
  <c r="BE523"/>
  <c r="BE529"/>
  <c r="BE544"/>
  <c r="BE546"/>
  <c r="BE548"/>
  <c r="BE550"/>
  <c r="BE560"/>
  <c r="BE562"/>
  <c r="BE149"/>
  <c r="BE152"/>
  <c r="BE154"/>
  <c r="BE156"/>
  <c r="BE160"/>
  <c r="BE177"/>
  <c r="BE194"/>
  <c r="BE196"/>
  <c r="BE224"/>
  <c r="BE242"/>
  <c r="BE244"/>
  <c r="BE248"/>
  <c r="BE254"/>
  <c r="BE256"/>
  <c r="BE260"/>
  <c r="BE266"/>
  <c r="BE278"/>
  <c r="BE280"/>
  <c r="BE284"/>
  <c r="BE290"/>
  <c r="BE302"/>
  <c r="BE310"/>
  <c r="BE314"/>
  <c r="BE316"/>
  <c r="BE324"/>
  <c r="BE326"/>
  <c r="BE330"/>
  <c r="BE332"/>
  <c r="BE334"/>
  <c r="BE337"/>
  <c r="BE339"/>
  <c r="BE343"/>
  <c r="BE345"/>
  <c r="BE351"/>
  <c r="BE355"/>
  <c r="BE357"/>
  <c r="BE359"/>
  <c r="BE377"/>
  <c r="BE380"/>
  <c r="BE384"/>
  <c r="BE386"/>
  <c r="BE388"/>
  <c r="BE396"/>
  <c r="BE421"/>
  <c r="BE439"/>
  <c r="BE447"/>
  <c r="BE449"/>
  <c r="BE453"/>
  <c r="BE463"/>
  <c r="BE465"/>
  <c r="BE481"/>
  <c r="BE491"/>
  <c r="BE495"/>
  <c r="BE515"/>
  <c r="BE519"/>
  <c r="BE521"/>
  <c r="BE525"/>
  <c r="BE542"/>
  <c r="BE552"/>
  <c r="BE554"/>
  <c r="BE565"/>
  <c r="BE567"/>
  <c r="BE569"/>
  <c r="BE573"/>
  <c r="BE575"/>
  <c r="BE579"/>
  <c i="2" r="F93"/>
  <c r="J94"/>
  <c r="E132"/>
  <c r="J138"/>
  <c r="J140"/>
  <c r="BE155"/>
  <c r="BE159"/>
  <c r="BE163"/>
  <c r="BE166"/>
  <c r="BE182"/>
  <c r="BE191"/>
  <c r="BE209"/>
  <c r="BE211"/>
  <c r="BE213"/>
  <c r="BE220"/>
  <c r="BE222"/>
  <c r="BE224"/>
  <c r="BE228"/>
  <c r="BE230"/>
  <c r="BE232"/>
  <c r="BE270"/>
  <c r="BE272"/>
  <c r="BE274"/>
  <c r="BE277"/>
  <c r="BE279"/>
  <c r="BE285"/>
  <c r="BE287"/>
  <c r="BE289"/>
  <c r="BE291"/>
  <c r="BE293"/>
  <c r="BE297"/>
  <c r="F94"/>
  <c r="BE152"/>
  <c r="BE161"/>
  <c r="BE176"/>
  <c r="BE178"/>
  <c r="BE180"/>
  <c r="BE193"/>
  <c r="BE197"/>
  <c r="BE205"/>
  <c r="BE216"/>
  <c r="BE218"/>
  <c r="BE226"/>
  <c r="BE234"/>
  <c r="BE236"/>
  <c r="BE238"/>
  <c r="BE240"/>
  <c r="BE242"/>
  <c r="BE244"/>
  <c r="BE247"/>
  <c r="BE249"/>
  <c r="BE251"/>
  <c r="BE253"/>
  <c r="BE255"/>
  <c r="BE257"/>
  <c r="BE260"/>
  <c r="BE262"/>
  <c r="BE264"/>
  <c r="BE266"/>
  <c r="BE268"/>
  <c r="BE147"/>
  <c r="BE150"/>
  <c r="BE157"/>
  <c r="BE168"/>
  <c r="BE172"/>
  <c r="BE185"/>
  <c r="BE189"/>
  <c r="BE195"/>
  <c r="BE199"/>
  <c r="BE201"/>
  <c r="BE203"/>
  <c r="BE207"/>
  <c r="BE170"/>
  <c r="BE187"/>
  <c r="BE281"/>
  <c r="BE283"/>
  <c r="J38"/>
  <c i="1" r="AW96"/>
  <c i="3" r="F39"/>
  <c i="1" r="BB97"/>
  <c i="4" r="F41"/>
  <c i="1" r="BD99"/>
  <c i="4" r="J38"/>
  <c i="1" r="AW99"/>
  <c i="5" r="F41"/>
  <c i="1" r="BD100"/>
  <c i="6" r="J38"/>
  <c i="1" r="AW101"/>
  <c i="7" r="F41"/>
  <c i="1" r="BD103"/>
  <c i="7" r="F39"/>
  <c i="1" r="BB103"/>
  <c i="8" r="J38"/>
  <c i="1" r="AW104"/>
  <c i="9" r="F38"/>
  <c i="1" r="BA105"/>
  <c i="10" r="F41"/>
  <c i="1" r="BD106"/>
  <c i="10" r="F39"/>
  <c i="1" r="BB106"/>
  <c i="12" r="F41"/>
  <c i="1" r="BD109"/>
  <c i="13" r="F40"/>
  <c i="1" r="BC111"/>
  <c i="14" r="F40"/>
  <c i="1" r="BC112"/>
  <c i="14" r="F38"/>
  <c i="1" r="BA112"/>
  <c i="15" r="F39"/>
  <c i="1" r="BB113"/>
  <c i="16" r="F39"/>
  <c i="1" r="BB115"/>
  <c i="17" r="J38"/>
  <c i="1" r="AW116"/>
  <c i="17" r="F40"/>
  <c i="1" r="BC116"/>
  <c i="18" r="F39"/>
  <c i="1" r="BB117"/>
  <c i="19" r="F40"/>
  <c i="1" r="BC119"/>
  <c i="19" r="F39"/>
  <c i="1" r="BB119"/>
  <c i="20" r="F41"/>
  <c i="1" r="BD120"/>
  <c i="21" r="J38"/>
  <c i="1" r="AW122"/>
  <c i="22" r="F38"/>
  <c i="1" r="BA123"/>
  <c i="23" r="J38"/>
  <c i="1" r="AW125"/>
  <c i="23" r="F39"/>
  <c i="1" r="BB125"/>
  <c i="24" r="F41"/>
  <c i="1" r="BD126"/>
  <c i="25" r="F39"/>
  <c i="1" r="BB127"/>
  <c i="26" r="F38"/>
  <c i="1" r="BA128"/>
  <c i="26" r="F39"/>
  <c i="1" r="BB128"/>
  <c i="27" r="F40"/>
  <c i="1" r="BC129"/>
  <c i="28" r="J38"/>
  <c i="1" r="AW130"/>
  <c i="29" r="F40"/>
  <c i="1" r="BC132"/>
  <c i="30" r="J38"/>
  <c i="1" r="AW133"/>
  <c i="31" r="F40"/>
  <c i="1" r="BC135"/>
  <c i="31" r="F39"/>
  <c i="1" r="BB135"/>
  <c i="33" r="F41"/>
  <c i="1" r="BD137"/>
  <c i="33" r="F40"/>
  <c i="1" r="BC137"/>
  <c i="35" r="F41"/>
  <c i="1" r="BD139"/>
  <c i="35" r="F40"/>
  <c i="1" r="BC139"/>
  <c i="37" r="J36"/>
  <c i="1" r="AW141"/>
  <c i="37" r="F38"/>
  <c i="1" r="BC141"/>
  <c i="2" r="F38"/>
  <c i="1" r="BA96"/>
  <c i="3" r="J38"/>
  <c i="1" r="AW97"/>
  <c i="3" r="F38"/>
  <c i="1" r="BA97"/>
  <c i="4" r="F40"/>
  <c i="1" r="BC99"/>
  <c i="5" r="F39"/>
  <c i="1" r="BB100"/>
  <c i="5" r="F40"/>
  <c i="1" r="BC100"/>
  <c i="6" r="F41"/>
  <c i="1" r="BD101"/>
  <c i="6" r="F38"/>
  <c i="1" r="BA101"/>
  <c i="7" r="F40"/>
  <c i="1" r="BC103"/>
  <c i="8" r="F40"/>
  <c i="1" r="BC104"/>
  <c i="8" r="F38"/>
  <c i="1" r="BA104"/>
  <c i="9" r="J38"/>
  <c i="1" r="AW105"/>
  <c i="10" r="F40"/>
  <c i="1" r="BC106"/>
  <c i="11" r="J38"/>
  <c i="1" r="AW108"/>
  <c i="12" r="J38"/>
  <c i="1" r="AW109"/>
  <c i="13" r="F41"/>
  <c i="1" r="BD111"/>
  <c i="13" r="J38"/>
  <c i="1" r="AW111"/>
  <c i="14" r="F41"/>
  <c i="1" r="BD112"/>
  <c i="15" r="F38"/>
  <c i="1" r="BA113"/>
  <c i="16" r="F38"/>
  <c i="1" r="BA115"/>
  <c i="16" r="J38"/>
  <c i="1" r="AW115"/>
  <c i="17" r="F39"/>
  <c i="1" r="BB116"/>
  <c i="17" r="F41"/>
  <c i="1" r="BD116"/>
  <c i="18" r="F41"/>
  <c i="1" r="BD117"/>
  <c i="19" r="F41"/>
  <c i="1" r="BD119"/>
  <c i="19" r="J38"/>
  <c i="1" r="AW119"/>
  <c i="20" r="F40"/>
  <c i="1" r="BC120"/>
  <c i="20" r="J38"/>
  <c i="1" r="AW120"/>
  <c i="21" r="F38"/>
  <c i="1" r="BA122"/>
  <c i="22" r="F40"/>
  <c i="1" r="BC123"/>
  <c i="22" r="F41"/>
  <c i="1" r="BD123"/>
  <c i="24" r="J38"/>
  <c i="1" r="AW126"/>
  <c i="25" r="F41"/>
  <c i="1" r="BD127"/>
  <c i="25" r="F40"/>
  <c i="1" r="BC127"/>
  <c i="27" r="F38"/>
  <c i="1" r="BA129"/>
  <c i="28" r="F41"/>
  <c i="1" r="BD130"/>
  <c i="28" r="F40"/>
  <c i="1" r="BC130"/>
  <c i="29" r="J38"/>
  <c i="1" r="AW132"/>
  <c i="30" r="F40"/>
  <c i="1" r="BC133"/>
  <c i="30" r="F39"/>
  <c i="1" r="BB133"/>
  <c i="31" r="J38"/>
  <c i="1" r="AW135"/>
  <c i="32" r="F39"/>
  <c i="1" r="BB136"/>
  <c i="32" r="F38"/>
  <c i="1" r="BA136"/>
  <c i="33" r="F39"/>
  <c i="1" r="BB137"/>
  <c i="34" r="F39"/>
  <c i="1" r="BB138"/>
  <c i="35" r="J38"/>
  <c i="1" r="AW139"/>
  <c i="37" r="F36"/>
  <c i="1" r="BA141"/>
  <c i="36" r="F40"/>
  <c i="1" r="BC140"/>
  <c i="37" r="F37"/>
  <c i="1" r="BB141"/>
  <c r="AS94"/>
  <c i="2" r="F39"/>
  <c i="1" r="BB96"/>
  <c i="2" r="F40"/>
  <c i="1" r="BC96"/>
  <c i="3" r="F40"/>
  <c i="1" r="BC97"/>
  <c i="4" r="F38"/>
  <c i="1" r="BA99"/>
  <c i="5" r="J38"/>
  <c i="1" r="AW100"/>
  <c i="6" r="F40"/>
  <c i="1" r="BC101"/>
  <c i="7" r="F38"/>
  <c i="1" r="BA103"/>
  <c i="8" r="F39"/>
  <c i="1" r="BB104"/>
  <c i="9" r="F41"/>
  <c i="1" r="BD105"/>
  <c i="10" r="F38"/>
  <c i="1" r="BA106"/>
  <c i="11" r="F39"/>
  <c i="1" r="BB108"/>
  <c i="11" r="F40"/>
  <c i="1" r="BC108"/>
  <c i="12" r="F40"/>
  <c i="1" r="BC109"/>
  <c i="12" r="F39"/>
  <c i="1" r="BB109"/>
  <c i="14" r="J38"/>
  <c i="1" r="AW112"/>
  <c i="15" r="F41"/>
  <c i="1" r="BD113"/>
  <c i="15" r="F40"/>
  <c i="1" r="BC113"/>
  <c i="18" r="F38"/>
  <c i="1" r="BA117"/>
  <c i="19" r="F38"/>
  <c i="1" r="BA119"/>
  <c i="20" r="F39"/>
  <c i="1" r="BB120"/>
  <c i="21" r="F39"/>
  <c i="1" r="BB122"/>
  <c i="21" r="F40"/>
  <c i="1" r="BC122"/>
  <c i="22" r="F39"/>
  <c i="1" r="BB123"/>
  <c i="23" r="F41"/>
  <c i="1" r="BD125"/>
  <c i="24" r="F38"/>
  <c i="1" r="BA126"/>
  <c i="24" r="F40"/>
  <c i="1" r="BC126"/>
  <c i="25" r="J38"/>
  <c i="1" r="AW127"/>
  <c i="26" r="F40"/>
  <c i="1" r="BC128"/>
  <c i="27" r="F41"/>
  <c i="1" r="BD129"/>
  <c i="27" r="J38"/>
  <c i="1" r="AW129"/>
  <c i="28" r="F39"/>
  <c i="1" r="BB130"/>
  <c i="29" r="F39"/>
  <c i="1" r="BB132"/>
  <c i="29" r="F41"/>
  <c i="1" r="BD132"/>
  <c i="30" r="F38"/>
  <c i="1" r="BA133"/>
  <c i="31" r="F38"/>
  <c i="1" r="BA135"/>
  <c i="32" r="F40"/>
  <c i="1" r="BC136"/>
  <c i="33" r="F38"/>
  <c i="1" r="BA137"/>
  <c i="34" r="F41"/>
  <c i="1" r="BD138"/>
  <c i="34" r="F40"/>
  <c i="1" r="BC138"/>
  <c i="35" r="F38"/>
  <c i="1" r="BA139"/>
  <c i="37" r="F39"/>
  <c i="1" r="BD141"/>
  <c i="36" r="J38"/>
  <c i="1" r="AW140"/>
  <c i="36" r="F39"/>
  <c i="1" r="BB140"/>
  <c i="2" r="F41"/>
  <c i="1" r="BD96"/>
  <c i="3" r="F41"/>
  <c i="1" r="BD97"/>
  <c i="4" r="F39"/>
  <c i="1" r="BB99"/>
  <c i="5" r="F38"/>
  <c i="1" r="BA100"/>
  <c i="6" r="F39"/>
  <c i="1" r="BB101"/>
  <c i="7" r="J38"/>
  <c i="1" r="AW103"/>
  <c i="8" r="F41"/>
  <c i="1" r="BD104"/>
  <c i="9" r="F40"/>
  <c i="1" r="BC105"/>
  <c i="9" r="F39"/>
  <c i="1" r="BB105"/>
  <c i="10" r="J38"/>
  <c i="1" r="AW106"/>
  <c i="11" r="F41"/>
  <c i="1" r="BD108"/>
  <c i="11" r="F38"/>
  <c i="1" r="BA108"/>
  <c i="12" r="F38"/>
  <c i="1" r="BA109"/>
  <c i="13" r="F39"/>
  <c i="1" r="BB111"/>
  <c i="13" r="F38"/>
  <c i="1" r="BA111"/>
  <c i="14" r="F39"/>
  <c i="1" r="BB112"/>
  <c i="15" r="J38"/>
  <c i="1" r="AW113"/>
  <c i="16" r="F41"/>
  <c i="1" r="BD115"/>
  <c i="16" r="F40"/>
  <c i="1" r="BC115"/>
  <c i="17" r="F38"/>
  <c i="1" r="BA116"/>
  <c i="18" r="J38"/>
  <c i="1" r="AW117"/>
  <c i="18" r="F40"/>
  <c i="1" r="BC117"/>
  <c i="20" r="F38"/>
  <c i="1" r="BA120"/>
  <c i="21" r="F41"/>
  <c i="1" r="BD122"/>
  <c i="22" r="J38"/>
  <c i="1" r="AW123"/>
  <c i="23" r="F38"/>
  <c i="1" r="BA125"/>
  <c i="23" r="F40"/>
  <c i="1" r="BC125"/>
  <c i="24" r="F39"/>
  <c i="1" r="BB126"/>
  <c i="25" r="F38"/>
  <c i="1" r="BA127"/>
  <c i="26" r="J38"/>
  <c i="1" r="AW128"/>
  <c i="26" r="F41"/>
  <c i="1" r="BD128"/>
  <c i="27" r="F39"/>
  <c i="1" r="BB129"/>
  <c i="28" r="F38"/>
  <c i="1" r="BA130"/>
  <c i="29" r="F38"/>
  <c i="1" r="BA132"/>
  <c i="30" r="F41"/>
  <c i="1" r="BD133"/>
  <c i="31" r="F41"/>
  <c i="1" r="BD135"/>
  <c i="32" r="J38"/>
  <c i="1" r="AW136"/>
  <c i="32" r="F41"/>
  <c i="1" r="BD136"/>
  <c i="33" r="J38"/>
  <c i="1" r="AW137"/>
  <c i="34" r="J38"/>
  <c i="1" r="AW138"/>
  <c i="34" r="F38"/>
  <c i="1" r="BA138"/>
  <c i="35" r="F39"/>
  <c i="1" r="BB139"/>
  <c i="36" r="F38"/>
  <c i="1" r="BA140"/>
  <c i="36" r="F41"/>
  <c i="1" r="BD140"/>
  <c i="17" l="1" r="BK142"/>
  <c r="J142"/>
  <c r="J99"/>
  <c i="6" r="R185"/>
  <c r="P145"/>
  <c i="5" r="R157"/>
  <c i="3" r="T185"/>
  <c i="2" r="R144"/>
  <c i="37" r="T157"/>
  <c i="22" r="P176"/>
  <c i="15" r="T463"/>
  <c i="13" r="P165"/>
  <c i="11" r="T144"/>
  <c i="8" r="P144"/>
  <c i="3" r="T145"/>
  <c r="T144"/>
  <c i="37" r="R157"/>
  <c r="T136"/>
  <c r="T135"/>
  <c i="34" r="R166"/>
  <c r="R165"/>
  <c i="33" r="R142"/>
  <c i="31" r="R169"/>
  <c r="R143"/>
  <c i="30" r="R160"/>
  <c r="R159"/>
  <c i="29" r="T163"/>
  <c r="T143"/>
  <c r="T142"/>
  <c i="28" r="P138"/>
  <c r="P137"/>
  <c i="1" r="AU130"/>
  <c i="27" r="P161"/>
  <c r="P142"/>
  <c r="P141"/>
  <c i="1" r="AU129"/>
  <c i="24" r="P138"/>
  <c r="P137"/>
  <c i="1" r="AU126"/>
  <c i="23" r="T154"/>
  <c i="19" r="P143"/>
  <c r="P142"/>
  <c i="1" r="AU119"/>
  <c i="16" r="R157"/>
  <c r="P142"/>
  <c i="15" r="T145"/>
  <c i="13" r="T165"/>
  <c i="10" r="T145"/>
  <c r="R145"/>
  <c i="5" r="P157"/>
  <c i="3" r="P145"/>
  <c i="37" r="P157"/>
  <c r="BK136"/>
  <c r="J136"/>
  <c r="J97"/>
  <c i="34" r="T139"/>
  <c i="33" r="T142"/>
  <c i="31" r="T169"/>
  <c r="T143"/>
  <c i="30" r="P160"/>
  <c r="P159"/>
  <c r="R140"/>
  <c r="R139"/>
  <c i="28" r="R138"/>
  <c r="R137"/>
  <c i="25" r="P161"/>
  <c r="T142"/>
  <c r="T141"/>
  <c i="23" r="P139"/>
  <c i="22" r="T372"/>
  <c i="18" r="R186"/>
  <c r="R185"/>
  <c i="17" r="T164"/>
  <c r="R142"/>
  <c i="9" r="T144"/>
  <c i="6" r="T445"/>
  <c i="4" r="R160"/>
  <c r="R142"/>
  <c i="37" r="BK157"/>
  <c r="J157"/>
  <c r="J100"/>
  <c i="22" r="T175"/>
  <c r="P145"/>
  <c i="18" r="R145"/>
  <c r="R144"/>
  <c i="17" r="R164"/>
  <c i="14" r="R165"/>
  <c i="9" r="R165"/>
  <c i="37" r="R135"/>
  <c i="35" r="R159"/>
  <c i="24" r="T138"/>
  <c r="T137"/>
  <c i="21" r="R167"/>
  <c r="T145"/>
  <c i="15" r="P145"/>
  <c i="12" r="T185"/>
  <c i="11" r="R165"/>
  <c r="R143"/>
  <c i="10" r="T184"/>
  <c i="9" r="R143"/>
  <c i="7" r="R144"/>
  <c i="3" r="P186"/>
  <c r="P185"/>
  <c i="36" r="R139"/>
  <c r="R138"/>
  <c i="35" r="T159"/>
  <c i="34" r="P139"/>
  <c r="P138"/>
  <c i="1" r="AU138"/>
  <c i="32" r="P167"/>
  <c r="P166"/>
  <c r="P139"/>
  <c i="1" r="AU136"/>
  <c i="26" r="T138"/>
  <c r="T137"/>
  <c i="20" r="P177"/>
  <c r="R143"/>
  <c r="R142"/>
  <c i="18" r="T186"/>
  <c r="P145"/>
  <c i="17" r="P164"/>
  <c i="15" r="BK184"/>
  <c r="BK183"/>
  <c r="J183"/>
  <c r="J103"/>
  <c i="14" r="T165"/>
  <c i="10" r="P447"/>
  <c i="6" r="P445"/>
  <c i="4" r="T143"/>
  <c i="36" r="T166"/>
  <c r="T165"/>
  <c r="T138"/>
  <c r="P139"/>
  <c r="P138"/>
  <c i="1" r="AU140"/>
  <c i="35" r="T142"/>
  <c r="T141"/>
  <c i="30" r="T140"/>
  <c i="29" r="R143"/>
  <c i="21" r="T167"/>
  <c r="T144"/>
  <c i="18" r="T435"/>
  <c r="T145"/>
  <c i="12" r="P186"/>
  <c r="P185"/>
  <c r="P144"/>
  <c i="1" r="AU109"/>
  <c i="11" r="P165"/>
  <c i="32" r="T140"/>
  <c r="T139"/>
  <c i="30" r="T160"/>
  <c r="T159"/>
  <c r="P139"/>
  <c i="1" r="AU133"/>
  <c i="21" r="P167"/>
  <c i="19" r="T142"/>
  <c i="8" r="R165"/>
  <c r="R143"/>
  <c i="35" r="R142"/>
  <c r="R141"/>
  <c i="23" r="BK154"/>
  <c r="J154"/>
  <c r="J102"/>
  <c i="20" r="T178"/>
  <c r="T177"/>
  <c r="T142"/>
  <c i="15" r="P183"/>
  <c i="14" r="P165"/>
  <c i="13" r="T143"/>
  <c i="12" r="T144"/>
  <c i="9" r="P165"/>
  <c r="P143"/>
  <c i="1" r="AU105"/>
  <c i="8" r="P165"/>
  <c i="6" r="T186"/>
  <c r="T185"/>
  <c i="37" r="P136"/>
  <c r="P135"/>
  <c i="1" r="AU141"/>
  <c i="35" r="P159"/>
  <c r="P141"/>
  <c i="1" r="AU139"/>
  <c i="33" r="P159"/>
  <c r="P141"/>
  <c i="1" r="AU137"/>
  <c i="31" r="P169"/>
  <c r="P143"/>
  <c i="1" r="AU135"/>
  <c i="22" r="P372"/>
  <c i="21" r="R145"/>
  <c r="R144"/>
  <c i="20" r="P143"/>
  <c r="P142"/>
  <c i="1" r="AU120"/>
  <c i="16" r="R141"/>
  <c i="14" r="R144"/>
  <c r="R143"/>
  <c i="7" r="T165"/>
  <c i="5" r="R140"/>
  <c r="R139"/>
  <c i="28" r="T138"/>
  <c r="T137"/>
  <c i="27" r="R161"/>
  <c r="R141"/>
  <c i="23" r="T139"/>
  <c r="T138"/>
  <c i="17" r="T141"/>
  <c i="12" r="BK185"/>
  <c r="J185"/>
  <c r="J103"/>
  <c r="R145"/>
  <c i="10" r="T447"/>
  <c i="8" r="T165"/>
  <c i="6" r="T145"/>
  <c r="T144"/>
  <c i="5" r="T157"/>
  <c r="P139"/>
  <c i="1" r="AU100"/>
  <c i="4" r="P160"/>
  <c r="P142"/>
  <c i="1" r="AU99"/>
  <c i="34" r="R139"/>
  <c r="R138"/>
  <c i="33" r="T159"/>
  <c i="29" r="R163"/>
  <c i="25" r="R161"/>
  <c r="R141"/>
  <c r="P142"/>
  <c r="P141"/>
  <c i="1" r="AU127"/>
  <c i="23" r="R139"/>
  <c r="R138"/>
  <c i="22" r="T145"/>
  <c r="T144"/>
  <c i="21" r="P145"/>
  <c r="P144"/>
  <c i="1" r="AU122"/>
  <c i="18" r="P435"/>
  <c r="P185"/>
  <c r="P144"/>
  <c i="1" r="AU117"/>
  <c i="17" r="P142"/>
  <c r="P141"/>
  <c i="1" r="AU116"/>
  <c i="14" r="T144"/>
  <c r="T143"/>
  <c i="11" r="T165"/>
  <c r="T143"/>
  <c r="P144"/>
  <c r="P143"/>
  <c i="1" r="AU108"/>
  <c i="10" r="P184"/>
  <c r="P183"/>
  <c r="P144"/>
  <c i="1" r="AU106"/>
  <c i="9" r="T165"/>
  <c i="8" r="T144"/>
  <c r="T143"/>
  <c i="7" r="R165"/>
  <c r="T144"/>
  <c r="T143"/>
  <c i="6" r="P186"/>
  <c r="P185"/>
  <c r="R145"/>
  <c i="5" r="BK140"/>
  <c r="J140"/>
  <c r="J99"/>
  <c i="4" r="T160"/>
  <c i="3" r="R186"/>
  <c r="R185"/>
  <c r="R144"/>
  <c i="34" r="T166"/>
  <c r="T165"/>
  <c i="33" r="R159"/>
  <c i="32" r="R167"/>
  <c r="R166"/>
  <c r="R140"/>
  <c r="R139"/>
  <c i="29" r="P163"/>
  <c r="P142"/>
  <c i="1" r="AU132"/>
  <c i="27" r="T161"/>
  <c r="T141"/>
  <c i="26" r="P138"/>
  <c r="P137"/>
  <c i="1" r="AU128"/>
  <c i="23" r="P154"/>
  <c i="22" r="R176"/>
  <c r="R175"/>
  <c r="R145"/>
  <c i="19" r="R142"/>
  <c i="16" r="P157"/>
  <c r="T142"/>
  <c r="T141"/>
  <c i="15" r="T184"/>
  <c r="T183"/>
  <c r="R145"/>
  <c r="R144"/>
  <c i="14" r="P143"/>
  <c i="1" r="AU112"/>
  <c i="13" r="R165"/>
  <c r="R143"/>
  <c r="P144"/>
  <c r="P143"/>
  <c i="1" r="AU111"/>
  <c i="12" r="R433"/>
  <c r="R185"/>
  <c r="R144"/>
  <c i="10" r="R184"/>
  <c r="R183"/>
  <c r="R144"/>
  <c i="7" r="P165"/>
  <c r="P144"/>
  <c r="P143"/>
  <c i="1" r="AU103"/>
  <c i="5" r="T139"/>
  <c i="2" r="T174"/>
  <c r="T144"/>
  <c r="BK145"/>
  <c r="J145"/>
  <c r="J99"/>
  <c i="4" r="BK143"/>
  <c r="J143"/>
  <c r="J99"/>
  <c i="11" r="BK165"/>
  <c r="J165"/>
  <c r="J102"/>
  <c i="13" r="BK165"/>
  <c r="J165"/>
  <c r="J102"/>
  <c r="BK285"/>
  <c r="J285"/>
  <c r="J110"/>
  <c i="14" r="BK165"/>
  <c r="J165"/>
  <c r="J102"/>
  <c i="16" r="BK157"/>
  <c r="J157"/>
  <c r="J102"/>
  <c i="22" r="BK145"/>
  <c r="J145"/>
  <c r="J99"/>
  <c i="27" r="BK247"/>
  <c r="J247"/>
  <c r="J108"/>
  <c i="28" r="BK138"/>
  <c r="J138"/>
  <c r="J99"/>
  <c r="BK161"/>
  <c r="J161"/>
  <c r="J104"/>
  <c i="32" r="BK167"/>
  <c r="J167"/>
  <c r="J104"/>
  <c i="34" r="BK139"/>
  <c r="J139"/>
  <c r="J99"/>
  <c r="BK166"/>
  <c r="J166"/>
  <c r="J104"/>
  <c i="36" r="BK139"/>
  <c r="J139"/>
  <c r="J99"/>
  <c i="37" r="J137"/>
  <c r="J98"/>
  <c i="2" r="BK174"/>
  <c r="J174"/>
  <c r="J104"/>
  <c i="3" r="BK145"/>
  <c r="J145"/>
  <c r="J99"/>
  <c r="BK433"/>
  <c r="J433"/>
  <c r="J109"/>
  <c i="6" r="BK145"/>
  <c r="J145"/>
  <c r="J99"/>
  <c i="8" r="BK263"/>
  <c r="J263"/>
  <c r="J110"/>
  <c i="11" r="BK277"/>
  <c r="J277"/>
  <c r="J110"/>
  <c i="14" r="BK261"/>
  <c r="J261"/>
  <c r="J110"/>
  <c i="19" r="BK164"/>
  <c r="J164"/>
  <c r="J102"/>
  <c i="24" r="BK138"/>
  <c r="J138"/>
  <c r="J99"/>
  <c i="25" r="BK161"/>
  <c r="J161"/>
  <c r="J102"/>
  <c i="29" r="BK143"/>
  <c r="J143"/>
  <c r="J99"/>
  <c r="BK163"/>
  <c r="J163"/>
  <c r="J103"/>
  <c r="BK225"/>
  <c r="J225"/>
  <c r="J109"/>
  <c i="30" r="BK160"/>
  <c r="J160"/>
  <c r="J103"/>
  <c i="33" r="BK223"/>
  <c r="J223"/>
  <c r="J108"/>
  <c i="35" r="BK223"/>
  <c r="J223"/>
  <c r="J108"/>
  <c i="5" r="BK157"/>
  <c r="J157"/>
  <c r="J102"/>
  <c i="8" r="BK144"/>
  <c r="J144"/>
  <c r="J99"/>
  <c i="9" r="BK144"/>
  <c r="J144"/>
  <c r="J99"/>
  <c r="BK165"/>
  <c r="J165"/>
  <c r="J102"/>
  <c i="10" r="BK145"/>
  <c r="J145"/>
  <c r="J99"/>
  <c i="14" r="BK144"/>
  <c r="J144"/>
  <c r="J99"/>
  <c i="15" r="BK145"/>
  <c r="J145"/>
  <c r="J99"/>
  <c i="18" r="BK145"/>
  <c r="J145"/>
  <c r="J99"/>
  <c i="19" r="BK247"/>
  <c r="J247"/>
  <c r="J109"/>
  <c i="24" r="BK161"/>
  <c r="J161"/>
  <c r="J104"/>
  <c i="25" r="BK247"/>
  <c r="J247"/>
  <c r="J108"/>
  <c i="26" r="BK138"/>
  <c r="J138"/>
  <c r="J99"/>
  <c i="27" r="BK161"/>
  <c r="J161"/>
  <c r="J102"/>
  <c i="37" r="J158"/>
  <c r="J101"/>
  <c i="3" r="BK186"/>
  <c r="J186"/>
  <c r="J104"/>
  <c i="4" r="BK160"/>
  <c r="J160"/>
  <c r="J102"/>
  <c i="7" r="BK165"/>
  <c r="J165"/>
  <c r="J102"/>
  <c r="BK285"/>
  <c r="J285"/>
  <c r="J110"/>
  <c i="8" r="BK165"/>
  <c r="J165"/>
  <c r="J102"/>
  <c i="9" r="BK265"/>
  <c r="J265"/>
  <c r="J110"/>
  <c i="10" r="BK447"/>
  <c r="J447"/>
  <c r="J109"/>
  <c i="16" r="BK142"/>
  <c r="J142"/>
  <c r="J99"/>
  <c i="17" r="BK164"/>
  <c r="J164"/>
  <c r="J103"/>
  <c i="21" r="BK145"/>
  <c r="J145"/>
  <c r="J99"/>
  <c r="BK167"/>
  <c r="J167"/>
  <c r="J103"/>
  <c r="BK267"/>
  <c r="J267"/>
  <c r="J111"/>
  <c i="30" r="BK140"/>
  <c r="J140"/>
  <c r="J99"/>
  <c i="31" r="BK144"/>
  <c r="J144"/>
  <c r="J99"/>
  <c r="BK169"/>
  <c r="J169"/>
  <c r="J104"/>
  <c r="BK233"/>
  <c r="J233"/>
  <c r="J110"/>
  <c i="36" r="BK166"/>
  <c r="J166"/>
  <c r="J104"/>
  <c i="37" r="BK191"/>
  <c r="J191"/>
  <c r="J104"/>
  <c i="35" r="BK141"/>
  <c r="J141"/>
  <c r="J98"/>
  <c r="J32"/>
  <c i="33" r="J142"/>
  <c r="J99"/>
  <c i="27" r="J142"/>
  <c r="J99"/>
  <c i="26" r="BK160"/>
  <c r="J160"/>
  <c r="J103"/>
  <c i="25" r="BK141"/>
  <c r="J141"/>
  <c r="J98"/>
  <c r="J32"/>
  <c i="23" r="BK138"/>
  <c r="J138"/>
  <c r="J98"/>
  <c r="J32"/>
  <c i="22" r="BK144"/>
  <c r="J144"/>
  <c r="J98"/>
  <c r="J32"/>
  <c r="J176"/>
  <c r="J104"/>
  <c i="20" r="BK177"/>
  <c r="J177"/>
  <c r="J103"/>
  <c i="18" r="BK144"/>
  <c r="J144"/>
  <c r="J98"/>
  <c r="J32"/>
  <c i="13" r="BK143"/>
  <c r="J143"/>
  <c r="J98"/>
  <c r="J32"/>
  <c i="11" r="BK143"/>
  <c r="J143"/>
  <c r="J98"/>
  <c r="J32"/>
  <c i="7" r="J144"/>
  <c r="J99"/>
  <c i="6" r="BK185"/>
  <c r="J185"/>
  <c r="J103"/>
  <c i="4" r="BK142"/>
  <c r="J142"/>
  <c r="J98"/>
  <c r="J32"/>
  <c r="J119"/>
  <c r="J113"/>
  <c r="J121"/>
  <c i="1" r="BA98"/>
  <c r="AW98"/>
  <c r="BC102"/>
  <c r="AY102"/>
  <c i="11" r="J120"/>
  <c r="J114"/>
  <c r="J122"/>
  <c i="1" r="BA107"/>
  <c r="AW107"/>
  <c r="BB107"/>
  <c r="AX107"/>
  <c i="13" r="J120"/>
  <c r="J114"/>
  <c r="J122"/>
  <c i="1" r="BC114"/>
  <c r="AY114"/>
  <c r="BA118"/>
  <c r="AW118"/>
  <c r="BC121"/>
  <c r="AY121"/>
  <c r="BD121"/>
  <c r="BB124"/>
  <c r="AX124"/>
  <c r="BD131"/>
  <c r="BB134"/>
  <c r="AX134"/>
  <c r="BD98"/>
  <c r="BC107"/>
  <c r="AY107"/>
  <c r="BD107"/>
  <c r="BB110"/>
  <c r="AX110"/>
  <c r="BA110"/>
  <c r="AW110"/>
  <c r="BB114"/>
  <c r="AX114"/>
  <c r="BB118"/>
  <c r="AX118"/>
  <c i="22" r="J121"/>
  <c r="J115"/>
  <c r="J123"/>
  <c i="25" r="J118"/>
  <c r="BE118"/>
  <c r="J37"/>
  <c i="1" r="AV127"/>
  <c r="AT127"/>
  <c r="BC131"/>
  <c r="AY131"/>
  <c i="35" r="J118"/>
  <c r="J112"/>
  <c r="J120"/>
  <c i="1" r="BA134"/>
  <c r="AW134"/>
  <c r="BD134"/>
  <c r="BB95"/>
  <c r="AX95"/>
  <c r="BD95"/>
  <c r="BB98"/>
  <c r="AX98"/>
  <c r="BC98"/>
  <c r="AY98"/>
  <c r="BD102"/>
  <c r="BB102"/>
  <c r="AX102"/>
  <c r="BD110"/>
  <c i="18" r="J121"/>
  <c r="J115"/>
  <c r="J33"/>
  <c i="1" r="BD114"/>
  <c r="BD118"/>
  <c r="BC118"/>
  <c r="AY118"/>
  <c r="BB121"/>
  <c r="AX121"/>
  <c i="23" r="J115"/>
  <c r="J109"/>
  <c r="J117"/>
  <c i="1" r="BD124"/>
  <c r="BB131"/>
  <c r="AX131"/>
  <c r="BC95"/>
  <c r="AY95"/>
  <c r="BA95"/>
  <c r="AW95"/>
  <c r="BA102"/>
  <c r="AW102"/>
  <c r="BC110"/>
  <c r="AY110"/>
  <c r="BA114"/>
  <c r="AW114"/>
  <c r="BA121"/>
  <c r="AW121"/>
  <c r="BC124"/>
  <c r="AY124"/>
  <c r="BA124"/>
  <c r="AW124"/>
  <c r="BA131"/>
  <c r="AW131"/>
  <c r="BC134"/>
  <c r="AY134"/>
  <c i="9" l="1" r="T143"/>
  <c i="23" r="P138"/>
  <c i="1" r="AU125"/>
  <c i="3" r="P144"/>
  <c i="1" r="AU97"/>
  <c i="7" r="R143"/>
  <c i="33" r="T141"/>
  <c i="15" r="T144"/>
  <c i="33" r="R141"/>
  <c i="6" r="P144"/>
  <c i="1" r="AU101"/>
  <c i="30" r="T139"/>
  <c i="4" r="T142"/>
  <c i="18" r="T185"/>
  <c r="T144"/>
  <c i="10" r="T183"/>
  <c i="15" r="P144"/>
  <c i="1" r="AU113"/>
  <c i="34" r="T138"/>
  <c i="22" r="P175"/>
  <c r="P144"/>
  <c i="1" r="AU123"/>
  <c i="22" r="R144"/>
  <c i="29" r="R142"/>
  <c i="17" r="R141"/>
  <c i="10" r="T144"/>
  <c i="16" r="P141"/>
  <c i="1" r="AU115"/>
  <c i="8" r="P143"/>
  <c i="1" r="AU104"/>
  <c i="6" r="R144"/>
  <c i="9" r="BK143"/>
  <c r="J143"/>
  <c r="J98"/>
  <c r="J32"/>
  <c i="7" r="BK143"/>
  <c r="J143"/>
  <c r="J98"/>
  <c r="J32"/>
  <c i="17" r="BK141"/>
  <c r="J141"/>
  <c r="J98"/>
  <c r="J32"/>
  <c i="30" r="BK159"/>
  <c r="J159"/>
  <c r="J102"/>
  <c i="31" r="BK143"/>
  <c r="J143"/>
  <c r="J98"/>
  <c r="J32"/>
  <c i="32" r="BK166"/>
  <c r="J166"/>
  <c r="J103"/>
  <c i="8" r="BK143"/>
  <c r="J143"/>
  <c r="J98"/>
  <c r="J32"/>
  <c i="15" r="J184"/>
  <c r="J104"/>
  <c i="2" r="BK144"/>
  <c r="J144"/>
  <c r="J98"/>
  <c r="J32"/>
  <c i="21" r="BK144"/>
  <c r="J144"/>
  <c r="J98"/>
  <c r="J32"/>
  <c i="33" r="BK141"/>
  <c r="J141"/>
  <c r="J98"/>
  <c r="J32"/>
  <c i="10" r="BK183"/>
  <c r="J183"/>
  <c r="J103"/>
  <c i="24" r="BK160"/>
  <c r="J160"/>
  <c r="J103"/>
  <c i="28" r="BK160"/>
  <c r="J160"/>
  <c r="J103"/>
  <c i="29" r="BK142"/>
  <c r="J142"/>
  <c r="J98"/>
  <c r="J32"/>
  <c i="34" r="BK165"/>
  <c r="J165"/>
  <c r="J103"/>
  <c i="12" r="BK144"/>
  <c r="J144"/>
  <c r="J98"/>
  <c r="J32"/>
  <c i="37" r="BK135"/>
  <c r="J135"/>
  <c r="J96"/>
  <c r="J30"/>
  <c i="16" r="BK141"/>
  <c r="J141"/>
  <c r="J98"/>
  <c r="J32"/>
  <c i="15" r="BK144"/>
  <c r="J144"/>
  <c r="J98"/>
  <c r="J32"/>
  <c i="19" r="BK142"/>
  <c r="J142"/>
  <c r="J98"/>
  <c r="J32"/>
  <c i="27" r="BK141"/>
  <c r="J141"/>
  <c r="J98"/>
  <c r="J32"/>
  <c i="36" r="BK165"/>
  <c r="J165"/>
  <c r="J103"/>
  <c i="3" r="BK185"/>
  <c r="J185"/>
  <c r="J103"/>
  <c i="14" r="BK143"/>
  <c r="J143"/>
  <c r="J98"/>
  <c r="J32"/>
  <c i="5" r="BK139"/>
  <c r="J139"/>
  <c r="J98"/>
  <c r="J32"/>
  <c i="35" r="J33"/>
  <c r="BE118"/>
  <c i="26" r="BK137"/>
  <c r="J137"/>
  <c r="J98"/>
  <c r="J32"/>
  <c i="23" r="J33"/>
  <c r="BE115"/>
  <c i="22" r="BE121"/>
  <c r="J33"/>
  <c i="20" r="BK142"/>
  <c r="J142"/>
  <c r="J98"/>
  <c r="J32"/>
  <c i="18" r="BE121"/>
  <c i="13" r="BE120"/>
  <c r="J33"/>
  <c i="11" r="J33"/>
  <c r="BE120"/>
  <c i="6" r="BK144"/>
  <c r="J144"/>
  <c r="J98"/>
  <c r="J32"/>
  <c i="4" r="BE119"/>
  <c r="J33"/>
  <c i="1" r="AU124"/>
  <c r="AU98"/>
  <c r="AU114"/>
  <c r="AU118"/>
  <c i="9" r="J120"/>
  <c r="BE120"/>
  <c r="J37"/>
  <c i="1" r="AV105"/>
  <c r="AT105"/>
  <c i="31" r="J120"/>
  <c r="J114"/>
  <c r="J122"/>
  <c i="21" r="J121"/>
  <c r="J115"/>
  <c r="J123"/>
  <c i="33" r="J118"/>
  <c r="J112"/>
  <c r="J120"/>
  <c i="12" r="J121"/>
  <c r="BE121"/>
  <c r="J37"/>
  <c i="1" r="AV109"/>
  <c r="AT109"/>
  <c i="16" r="J118"/>
  <c r="BE118"/>
  <c r="J37"/>
  <c i="1" r="AV115"/>
  <c r="AT115"/>
  <c i="27" r="J118"/>
  <c r="BE118"/>
  <c r="F37"/>
  <c i="1" r="AZ129"/>
  <c i="4" r="F37"/>
  <c i="1" r="AZ99"/>
  <c i="11" r="J34"/>
  <c i="1" r="AG108"/>
  <c i="13" r="J37"/>
  <c i="1" r="AV111"/>
  <c r="AT111"/>
  <c i="18" r="J123"/>
  <c i="22" r="J34"/>
  <c i="1" r="AG123"/>
  <c i="22" r="J37"/>
  <c i="1" r="AV123"/>
  <c r="AT123"/>
  <c i="23" r="J34"/>
  <c i="1" r="AG125"/>
  <c i="23" r="J37"/>
  <c i="1" r="AV125"/>
  <c r="AT125"/>
  <c i="26" r="J114"/>
  <c r="J108"/>
  <c r="J33"/>
  <c i="35" r="J37"/>
  <c i="1" r="AV139"/>
  <c r="AT139"/>
  <c r="BD94"/>
  <c r="W33"/>
  <c r="AU95"/>
  <c r="AU102"/>
  <c r="AU107"/>
  <c i="17" r="J118"/>
  <c r="J112"/>
  <c r="J120"/>
  <c i="8" r="J120"/>
  <c r="BE120"/>
  <c r="F37"/>
  <c i="1" r="AZ104"/>
  <c i="29" r="J119"/>
  <c r="J113"/>
  <c r="J33"/>
  <c i="19" r="J119"/>
  <c r="J113"/>
  <c r="J121"/>
  <c i="5" r="J116"/>
  <c r="J110"/>
  <c r="J33"/>
  <c r="J34"/>
  <c i="1" r="AG100"/>
  <c i="4" r="J37"/>
  <c i="1" r="AV99"/>
  <c r="AT99"/>
  <c i="13" r="J34"/>
  <c i="1" r="AG111"/>
  <c i="13" r="F37"/>
  <c i="1" r="AZ111"/>
  <c i="20" r="J119"/>
  <c r="J113"/>
  <c r="J121"/>
  <c i="22" r="F37"/>
  <c i="1" r="AZ123"/>
  <c i="25" r="J112"/>
  <c r="J120"/>
  <c i="35" r="J34"/>
  <c i="1" r="AG139"/>
  <c r="BB94"/>
  <c r="W31"/>
  <c r="BC94"/>
  <c r="W32"/>
  <c r="AU110"/>
  <c r="AU134"/>
  <c r="AU131"/>
  <c i="7" r="J120"/>
  <c r="J114"/>
  <c r="J33"/>
  <c r="J34"/>
  <c i="1" r="AG103"/>
  <c i="2" r="J121"/>
  <c r="J115"/>
  <c r="J33"/>
  <c r="J34"/>
  <c i="1" r="AG96"/>
  <c i="37" r="J114"/>
  <c r="J108"/>
  <c r="J116"/>
  <c i="15" r="J121"/>
  <c r="J115"/>
  <c r="J33"/>
  <c r="J34"/>
  <c i="1" r="AG113"/>
  <c i="14" r="J120"/>
  <c r="BE120"/>
  <c r="F37"/>
  <c i="1" r="AZ112"/>
  <c i="4" r="J34"/>
  <c i="1" r="AG99"/>
  <c i="6" r="J121"/>
  <c r="J115"/>
  <c r="J123"/>
  <c i="11" r="J37"/>
  <c i="1" r="AV108"/>
  <c r="AT108"/>
  <c i="18" r="J34"/>
  <c i="1" r="AG117"/>
  <c i="18" r="F37"/>
  <c i="1" r="AZ117"/>
  <c i="23" r="F37"/>
  <c i="1" r="AZ125"/>
  <c i="25" r="F37"/>
  <c i="1" r="AZ127"/>
  <c i="35" r="F37"/>
  <c i="1" r="AZ139"/>
  <c r="BA94"/>
  <c r="AW94"/>
  <c r="AK30"/>
  <c r="AU121"/>
  <c i="3" l="1" r="BK144"/>
  <c r="J144"/>
  <c r="J98"/>
  <c r="J32"/>
  <c i="30" r="BK139"/>
  <c r="J139"/>
  <c r="J98"/>
  <c r="J32"/>
  <c i="34" r="BK138"/>
  <c r="J138"/>
  <c r="J98"/>
  <c r="J32"/>
  <c i="36" r="BK138"/>
  <c r="J138"/>
  <c r="J98"/>
  <c r="J32"/>
  <c i="24" r="BK137"/>
  <c r="J137"/>
  <c r="J98"/>
  <c r="J32"/>
  <c i="28" r="BK137"/>
  <c r="J137"/>
  <c r="J98"/>
  <c r="J32"/>
  <c i="19" r="BE119"/>
  <c i="37" r="BE114"/>
  <c i="33" r="J33"/>
  <c i="2" r="BE121"/>
  <c i="5" r="BE116"/>
  <c i="7" r="BE120"/>
  <c i="37" r="J31"/>
  <c i="32" r="BK139"/>
  <c r="J139"/>
  <c r="J98"/>
  <c r="J32"/>
  <c i="19" r="J33"/>
  <c i="17" r="BE118"/>
  <c i="31" r="J33"/>
  <c i="21" r="J33"/>
  <c i="29" r="BE119"/>
  <c i="15" r="BE121"/>
  <c i="33" r="BE118"/>
  <c i="21" r="BE121"/>
  <c i="10" r="BK144"/>
  <c r="J144"/>
  <c r="J98"/>
  <c r="J32"/>
  <c i="17" r="J33"/>
  <c i="31" r="BE120"/>
  <c i="35" r="J43"/>
  <c i="26" r="BE114"/>
  <c i="25" r="J33"/>
  <c i="23" r="J43"/>
  <c i="1" r="AN125"/>
  <c i="22" r="J43"/>
  <c i="20" r="J33"/>
  <c r="BE119"/>
  <c i="13" r="J43"/>
  <c i="1" r="AN111"/>
  <c i="11" r="J43"/>
  <c i="6" r="BE121"/>
  <c r="J33"/>
  <c i="4" r="J43"/>
  <c i="1" r="AN99"/>
  <c r="AN108"/>
  <c r="AN123"/>
  <c r="AN139"/>
  <c r="AU94"/>
  <c i="3" r="J121"/>
  <c r="BE121"/>
  <c r="J37"/>
  <c i="1" r="AV97"/>
  <c r="AT97"/>
  <c i="34" r="J115"/>
  <c r="J109"/>
  <c r="J33"/>
  <c r="J34"/>
  <c i="1" r="AG138"/>
  <c i="36" r="J115"/>
  <c r="J109"/>
  <c r="J117"/>
  <c i="28" r="J114"/>
  <c r="J108"/>
  <c r="J116"/>
  <c i="37" r="F35"/>
  <c i="1" r="AZ141"/>
  <c i="33" r="J34"/>
  <c i="1" r="AG137"/>
  <c i="5" r="J37"/>
  <c i="1" r="AV100"/>
  <c r="AT100"/>
  <c i="8" r="J37"/>
  <c i="1" r="AV104"/>
  <c r="AT104"/>
  <c i="7" r="J122"/>
  <c i="29" r="J34"/>
  <c i="1" r="AG132"/>
  <c i="29" r="J37"/>
  <c i="1" r="AV132"/>
  <c r="AT132"/>
  <c i="10" r="J121"/>
  <c r="BE121"/>
  <c r="F37"/>
  <c i="1" r="AZ106"/>
  <c i="29" r="J121"/>
  <c i="8" r="J114"/>
  <c r="J122"/>
  <c i="31" r="J37"/>
  <c i="1" r="AV135"/>
  <c r="AT135"/>
  <c i="6" r="J34"/>
  <c i="1" r="AG101"/>
  <c i="20" r="J34"/>
  <c i="1" r="AG120"/>
  <c i="26" r="J34"/>
  <c i="1" r="AG128"/>
  <c i="26" r="J116"/>
  <c i="1" r="AY94"/>
  <c r="W30"/>
  <c i="30" r="J116"/>
  <c r="BE116"/>
  <c r="F37"/>
  <c i="1" r="AZ133"/>
  <c i="24" r="J114"/>
  <c r="J108"/>
  <c r="J116"/>
  <c i="19" r="J37"/>
  <c i="1" r="AV119"/>
  <c r="AT119"/>
  <c i="14" r="J114"/>
  <c r="J122"/>
  <c i="27" r="J37"/>
  <c i="1" r="AV129"/>
  <c r="AT129"/>
  <c i="5" r="J118"/>
  <c i="15" r="J123"/>
  <c i="9" r="F37"/>
  <c i="1" r="AZ105"/>
  <c i="32" r="J116"/>
  <c r="BE116"/>
  <c r="F37"/>
  <c i="1" r="AZ136"/>
  <c i="12" r="F37"/>
  <c i="1" r="AZ109"/>
  <c i="16" r="J112"/>
  <c r="J120"/>
  <c i="33" r="J37"/>
  <c i="1" r="AV137"/>
  <c r="AT137"/>
  <c i="14" r="J37"/>
  <c i="1" r="AV112"/>
  <c r="AT112"/>
  <c i="6" r="J37"/>
  <c i="1" r="AV101"/>
  <c r="AT101"/>
  <c i="2" r="J123"/>
  <c i="16" r="F37"/>
  <c i="1" r="AZ115"/>
  <c i="9" r="J114"/>
  <c r="J122"/>
  <c i="12" r="J115"/>
  <c r="J123"/>
  <c i="7" r="J37"/>
  <c i="1" r="AV103"/>
  <c r="AT103"/>
  <c r="AN103"/>
  <c i="15" r="F37"/>
  <c i="1" r="AZ113"/>
  <c r="AZ110"/>
  <c r="AV110"/>
  <c r="AT110"/>
  <c i="18" r="J37"/>
  <c i="1" r="AV117"/>
  <c r="AT117"/>
  <c i="25" r="J34"/>
  <c i="1" r="AG127"/>
  <c r="AN127"/>
  <c i="26" r="J37"/>
  <c i="1" r="AV128"/>
  <c r="AT128"/>
  <c r="AX94"/>
  <c i="2" r="J37"/>
  <c i="1" r="AV96"/>
  <c r="AT96"/>
  <c r="AN96"/>
  <c i="27" r="J112"/>
  <c r="J120"/>
  <c i="17" r="J37"/>
  <c i="1" r="AV116"/>
  <c r="AT116"/>
  <c i="31" r="J34"/>
  <c i="1" r="AG135"/>
  <c r="AN135"/>
  <c i="37" r="J32"/>
  <c i="1" r="AG141"/>
  <c i="21" r="F37"/>
  <c i="1" r="AZ122"/>
  <c i="11" r="F37"/>
  <c i="1" r="AZ108"/>
  <c i="20" r="J37"/>
  <c i="1" r="AV120"/>
  <c r="AT120"/>
  <c i="17" r="J34"/>
  <c i="1" r="AG116"/>
  <c r="AN116"/>
  <c i="19" r="J34"/>
  <c i="1" r="AG119"/>
  <c r="AN119"/>
  <c i="21" r="J34"/>
  <c i="1" r="AG122"/>
  <c i="29" l="1" r="J43"/>
  <c i="27" r="J33"/>
  <c i="28" r="J33"/>
  <c i="9" r="J33"/>
  <c i="2" r="J43"/>
  <c i="34" r="BE115"/>
  <c i="14" r="J33"/>
  <c i="5" r="J43"/>
  <c i="16" r="J33"/>
  <c i="7" r="J43"/>
  <c i="36" r="BE115"/>
  <c i="28" r="BE114"/>
  <c i="8" r="J33"/>
  <c i="24" r="BE114"/>
  <c i="36" r="J33"/>
  <c i="12" r="J33"/>
  <c i="24" r="J33"/>
  <c i="19" r="J43"/>
  <c i="31" r="J43"/>
  <c i="17" r="J43"/>
  <c i="33" r="J43"/>
  <c i="26" r="J43"/>
  <c i="25" r="J43"/>
  <c i="1" r="AN120"/>
  <c i="20" r="J43"/>
  <c i="18" r="J43"/>
  <c i="6" r="J43"/>
  <c i="1" r="AN117"/>
  <c r="AN128"/>
  <c r="AG121"/>
  <c r="AN100"/>
  <c r="AZ121"/>
  <c r="AV121"/>
  <c r="AT121"/>
  <c r="AN137"/>
  <c r="AN132"/>
  <c r="AN101"/>
  <c r="AG118"/>
  <c r="AZ107"/>
  <c r="AV107"/>
  <c r="AT107"/>
  <c i="27" r="J34"/>
  <c i="1" r="AG129"/>
  <c r="AN129"/>
  <c i="10" r="J37"/>
  <c i="1" r="AV106"/>
  <c r="AT106"/>
  <c i="34" r="J37"/>
  <c i="1" r="AV138"/>
  <c r="AT138"/>
  <c i="8" r="J34"/>
  <c i="1" r="AG104"/>
  <c r="AN104"/>
  <c i="3" r="J115"/>
  <c r="J33"/>
  <c r="J34"/>
  <c i="1" r="AG97"/>
  <c r="AN97"/>
  <c i="32" r="J37"/>
  <c i="1" r="AV136"/>
  <c r="AT136"/>
  <c i="30" r="J37"/>
  <c i="1" r="AV133"/>
  <c r="AT133"/>
  <c i="32" r="J110"/>
  <c r="J33"/>
  <c r="J34"/>
  <c i="1" r="AG136"/>
  <c r="AN136"/>
  <c i="3" r="F37"/>
  <c i="1" r="AZ97"/>
  <c i="26" r="F37"/>
  <c i="1" r="AZ128"/>
  <c i="17" r="F37"/>
  <c i="1" r="AZ116"/>
  <c i="34" r="J117"/>
  <c i="14" r="J34"/>
  <c i="1" r="AG112"/>
  <c r="AN112"/>
  <c i="16" r="J34"/>
  <c i="1" r="AG115"/>
  <c r="AN115"/>
  <c i="36" r="F37"/>
  <c i="1" r="AZ140"/>
  <c i="2" r="F37"/>
  <c i="1" r="AZ96"/>
  <c i="21" r="J37"/>
  <c i="1" r="AV122"/>
  <c r="AT122"/>
  <c r="AN122"/>
  <c i="15" r="J37"/>
  <c i="1" r="AV113"/>
  <c r="AT113"/>
  <c r="AN113"/>
  <c i="9" r="J34"/>
  <c i="1" r="AG105"/>
  <c r="AN105"/>
  <c i="29" r="F37"/>
  <c i="1" r="AZ132"/>
  <c r="AZ131"/>
  <c r="AV131"/>
  <c r="AT131"/>
  <c i="19" r="F37"/>
  <c i="1" r="AZ119"/>
  <c i="37" r="J35"/>
  <c i="1" r="AV141"/>
  <c r="AT141"/>
  <c i="24" r="F37"/>
  <c i="1" r="AZ126"/>
  <c i="30" r="J110"/>
  <c r="J118"/>
  <c i="28" r="J34"/>
  <c i="1" r="AG130"/>
  <c i="5" r="F37"/>
  <c i="1" r="AZ100"/>
  <c i="6" r="F37"/>
  <c i="1" r="AZ101"/>
  <c r="AZ98"/>
  <c r="AV98"/>
  <c r="AT98"/>
  <c i="31" r="F37"/>
  <c i="1" r="AZ135"/>
  <c i="10" r="J115"/>
  <c r="J123"/>
  <c i="28" r="F37"/>
  <c i="1" r="AZ130"/>
  <c i="12" r="J34"/>
  <c i="1" r="AG109"/>
  <c r="AN109"/>
  <c i="7" r="F37"/>
  <c i="1" r="AZ103"/>
  <c r="AZ102"/>
  <c r="AV102"/>
  <c r="AT102"/>
  <c i="33" r="F37"/>
  <c i="1" r="AZ137"/>
  <c r="AG98"/>
  <c i="20" r="F37"/>
  <c i="1" r="AZ120"/>
  <c r="AZ118"/>
  <c r="AV118"/>
  <c r="AT118"/>
  <c r="AN118"/>
  <c i="36" r="J34"/>
  <c i="1" r="AG140"/>
  <c i="24" r="J34"/>
  <c i="1" r="AG126"/>
  <c i="27" l="1" r="J43"/>
  <c i="15" r="J43"/>
  <c i="1" r="AN121"/>
  <c i="14" r="J43"/>
  <c i="10" r="J33"/>
  <c i="3" r="J43"/>
  <c i="12" r="J43"/>
  <c i="9" r="J43"/>
  <c i="16" r="J43"/>
  <c i="30" r="J33"/>
  <c i="8" r="J43"/>
  <c i="37" r="J41"/>
  <c i="21" r="J43"/>
  <c i="34" r="J43"/>
  <c i="32" r="J43"/>
  <c i="1" r="AN98"/>
  <c r="AZ114"/>
  <c r="AV114"/>
  <c r="AT114"/>
  <c r="AN138"/>
  <c r="AN141"/>
  <c r="AZ124"/>
  <c r="AV124"/>
  <c r="AT124"/>
  <c r="AG124"/>
  <c i="3" r="J123"/>
  <c i="36" r="J37"/>
  <c i="1" r="AV140"/>
  <c r="AT140"/>
  <c i="28" r="J37"/>
  <c i="1" r="AV130"/>
  <c r="AT130"/>
  <c r="AG107"/>
  <c i="30" r="J34"/>
  <c i="1" r="AG133"/>
  <c r="AN133"/>
  <c r="AG134"/>
  <c r="AZ95"/>
  <c r="AV95"/>
  <c r="AT95"/>
  <c i="32" r="J118"/>
  <c i="1" r="AG114"/>
  <c r="AN114"/>
  <c i="10" r="J34"/>
  <c i="1" r="AG106"/>
  <c r="AN106"/>
  <c i="24" r="J37"/>
  <c i="1" r="AV126"/>
  <c r="AT126"/>
  <c i="34" r="F37"/>
  <c i="1" r="AZ138"/>
  <c r="AZ134"/>
  <c r="AV134"/>
  <c r="AT134"/>
  <c r="AG110"/>
  <c r="AN110"/>
  <c r="AG95"/>
  <c r="AN95"/>
  <c l="1" r="AN124"/>
  <c i="28" r="J43"/>
  <c i="10" r="J43"/>
  <c i="24" r="J43"/>
  <c i="30" r="J43"/>
  <c i="36" r="J43"/>
  <c i="1" r="AN107"/>
  <c r="AN130"/>
  <c r="AN140"/>
  <c r="AN126"/>
  <c r="AN134"/>
  <c r="AZ94"/>
  <c r="W29"/>
  <c r="AG131"/>
  <c r="AN131"/>
  <c r="AG102"/>
  <c r="AN102"/>
  <c l="1"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<sst xmlns="http://schemas.openxmlformats.org/spreadsheetml/2006/main">
  <si>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</si>
  <si>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</si>
  <si>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</si>
  <si>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</si>
  <si>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</si>
  <si>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{cef0b68c-fedc-4400-a092-93164fe3991e}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</si>
  <si>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</si>
  <si>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</si>
  <si>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</si>
  <si>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</si>
  <si>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</si>
  <si>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</si>
  <si>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</si>
  <si>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</si>
  <si>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</si>
  <si>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</si>
  <si>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</si>
  <si>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silno a slaboproudé instalace, dobudování WC pro imobilní aj., ZŠ Ivanovice na Hané, ul. Tyršova 218/4</t>
  </si>
  <si>
    <t>KSO:</t>
  </si>
  <si>
    <t>CC-CZ:</t>
  </si>
  <si>
    <t>Místo:</t>
  </si>
  <si>
    <t>ZŠ Ivanovice na Hané, okres Vyškov p. o.</t>
  </si>
  <si>
    <t>Datum:</t>
  </si>
  <si>
    <t>4. 2. 2025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</si>
  <si>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</si>
  <si>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</si>
  <si>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</si>
  <si>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</si>
  <si>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</si>
  <si>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</si>
  <si>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</si>
  <si>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</si>
  <si>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</si>
  <si>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</si>
  <si>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</si>
  <si>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</si>
  <si>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</si>
  <si>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</si>
  <si>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</si>
  <si>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</si>
  <si>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</si>
  <si>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</si>
  <si>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</si>
  <si>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</si>
  <si>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</si>
  <si>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</si>
  <si>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</si>
  <si>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</si>
  <si>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</si>
  <si>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</si>
  <si>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</si>
  <si>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</si>
  <si>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</si>
  <si>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</si>
  <si>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</si>
  <si>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</si>
  <si>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</si>
  <si>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</si>
  <si>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</si>
  <si>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</si>
  <si>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</si>
  <si>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</si>
  <si>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</si>
  <si>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</si>
  <si>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</si>
  <si>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</si>
  <si>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</si>
  <si>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</si>
  <si>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</si>
  <si>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</si>
  <si>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</si>
  <si>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</si>
  <si>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</si>
  <si>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</si>
  <si>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</si>
  <si>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</si>
  <si>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</si>
  <si>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</si>
  <si>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61-1</t>
  </si>
  <si>
    <t>ZŠ Ivanovice na Hané - Učebna informatiky dv. č. 29</t>
  </si>
  <si>
    <t>STA</t>
  </si>
  <si>
    <t>1</t>
  </si>
  <si>
    <t>{669456be-335c-4012-8cd3-05c484391c0a}</t>
  </si>
  <si>
    <t>2</t>
  </si>
  <si>
    <t>/</t>
  </si>
  <si>
    <t>61.1.1</t>
  </si>
  <si>
    <t>učebna informatiky dv. č. 29 - stavba</t>
  </si>
  <si>
    <t>Soupis</t>
  </si>
  <si>
    <t>{d870e616-2d81-4323-bdb3-b3a35954696a}</t>
  </si>
  <si>
    <t>61.1.2</t>
  </si>
  <si>
    <t>učebna informatiky dv. č. 29 - elektro</t>
  </si>
  <si>
    <t>{0b59b3a1-aee5-4fe8-98f8-f8e3cdd9d06e}</t>
  </si>
  <si>
    <t>61-2,3</t>
  </si>
  <si>
    <t>ZŠ Ivanovice na Hané - Jazyková učebna dv. č. 39 a kabinet jazykové učebny</t>
  </si>
  <si>
    <t>{31514f8a-e026-4c2b-bf60-a87add926ca2}</t>
  </si>
  <si>
    <t>61.2.1</t>
  </si>
  <si>
    <t>jazyková učebna dv. č. 39 - stavba</t>
  </si>
  <si>
    <t>{4128c301-1755-4e5e-a9f5-094e0eea8db5}</t>
  </si>
  <si>
    <t>61.3.1</t>
  </si>
  <si>
    <t>kabinet jazykové učebny - stavba</t>
  </si>
  <si>
    <t>{a6f89887-35ed-4dfd-a0ad-49d02cd42528}</t>
  </si>
  <si>
    <t>61.2,3.2</t>
  </si>
  <si>
    <t>jazyková učebna dv. č. 39, kabinet jazykové učebny - elektro</t>
  </si>
  <si>
    <t>{54faacb4-a150-428c-9420-f40cf36c9f37}</t>
  </si>
  <si>
    <t>61-4,5,6</t>
  </si>
  <si>
    <t xml:space="preserve">ZŠ Ivanovice na Hané - Učebna přírodopisu dv. č. 10, kabinet přírodopisu a kabinet informatiky </t>
  </si>
  <si>
    <t>{deddf366-a1cc-4061-abbe-3aefd17cafac}</t>
  </si>
  <si>
    <t>61.4.1</t>
  </si>
  <si>
    <t>učebna přírodopisu dv. č. 10 - stavba</t>
  </si>
  <si>
    <t>{b3d9c95f-63c0-4cd4-a452-1c4d450b0de0}</t>
  </si>
  <si>
    <t>61.5.1</t>
  </si>
  <si>
    <t>kabinet přírodopisu - stavba</t>
  </si>
  <si>
    <t>{dda2db19-e9bf-46ce-82cd-0551aa6f914b}</t>
  </si>
  <si>
    <t>61.6.1</t>
  </si>
  <si>
    <t>kabinet jazyků dv. č. 12 - stavba</t>
  </si>
  <si>
    <t>{0b343f4d-544d-4098-9465-17d1cb877cdf}</t>
  </si>
  <si>
    <t>61.4,5,6.2</t>
  </si>
  <si>
    <t xml:space="preserve">učebna přírodopisu dv. č. 10, kabinet přírodopisu, kabinet informatiky - stavba </t>
  </si>
  <si>
    <t>{af187229-17ab-404a-a223-454e98589c20}</t>
  </si>
  <si>
    <t>61-7</t>
  </si>
  <si>
    <t>ZŠ Ivanovice na Hané - Jazyková učebna dv. č. 14</t>
  </si>
  <si>
    <t>{84af0d56-4fce-4c50-bd15-55ed997e4f22}</t>
  </si>
  <si>
    <t>61.7.1</t>
  </si>
  <si>
    <t>jazyková učebna dv. č. 14 - stavba</t>
  </si>
  <si>
    <t>{26272533-2aa4-4924-b53b-bf8147a5d259}</t>
  </si>
  <si>
    <t>61.7.2</t>
  </si>
  <si>
    <t>jazyková učebna dv. č. 14 - elektro</t>
  </si>
  <si>
    <t>{088bf4dd-f4a9-4cdf-8451-dc2af1b3891d}</t>
  </si>
  <si>
    <t>61-8,9</t>
  </si>
  <si>
    <t>ZŠ Ivanovice na Hané - Učebna chemie a kabinet chemie</t>
  </si>
  <si>
    <t>{fc9c88d2-1794-44c8-8209-906cae370702}</t>
  </si>
  <si>
    <t>61.8.1</t>
  </si>
  <si>
    <t>učebna chemie - stavba</t>
  </si>
  <si>
    <t>{cb917865-242d-41d6-b3b2-b3cfea7e78a3}</t>
  </si>
  <si>
    <t>61.9.1</t>
  </si>
  <si>
    <t>kabinet chemie - stavba</t>
  </si>
  <si>
    <t>{ad13ff4e-fb34-4dea-898f-1b1c2f7b01d2}</t>
  </si>
  <si>
    <t>61.8,9.2</t>
  </si>
  <si>
    <t>učebna chemie, kabinet chemie - elektro</t>
  </si>
  <si>
    <t>{690dd08c-7511-4272-9190-b41efc633d67}</t>
  </si>
  <si>
    <t>61-10,11</t>
  </si>
  <si>
    <t>ZŠ Ivanovice na Hané - Učebna fyziky dv. č. 6 a kabinet fyziky</t>
  </si>
  <si>
    <t>{d2accfae-05c7-4cb7-b57f-0ca3e704603e}</t>
  </si>
  <si>
    <t>61.10.1</t>
  </si>
  <si>
    <t>učebna fyziky dv. č. 6 - stavba</t>
  </si>
  <si>
    <t>{bc4f89ac-cedb-4500-9320-fda8af945edb}</t>
  </si>
  <si>
    <t>61.11.1</t>
  </si>
  <si>
    <t>kabinet fyziky - stavba</t>
  </si>
  <si>
    <t>{e2f628f9-3c63-4768-bfbe-c375f6363b9a}</t>
  </si>
  <si>
    <t>61.10,11.2</t>
  </si>
  <si>
    <t xml:space="preserve">učebna fyziky dv. č. 6, kabinet fyziky - elektro </t>
  </si>
  <si>
    <t>{bc4922cb-d229-4551-ad32-77ebf3924a19}</t>
  </si>
  <si>
    <t>61-12</t>
  </si>
  <si>
    <t>ZŠ Ivanovice na Hané - Kabinet informatiky dv. č. 16</t>
  </si>
  <si>
    <t>{21452ddc-62b1-402a-a2ef-16f9f3dba168}</t>
  </si>
  <si>
    <t>61.12.1</t>
  </si>
  <si>
    <t>kabinet informatiky dv. č. 16 - stavba</t>
  </si>
  <si>
    <t>{2b74b308-9705-4df9-810e-2118e9ba3b43}</t>
  </si>
  <si>
    <t>61.12.2</t>
  </si>
  <si>
    <t>kabinet informatiky dv. č. 16 - elektro</t>
  </si>
  <si>
    <t>{376be5a6-a36c-4b23-8aa5-10d295b2d1fc}</t>
  </si>
  <si>
    <t>61-13</t>
  </si>
  <si>
    <t>ZŠ Ivanovice na Hané - Cvičná kuchyň dv. č. 36</t>
  </si>
  <si>
    <t>{7e83e161-8e55-40d5-842b-2da696488d19}</t>
  </si>
  <si>
    <t>61.13.1</t>
  </si>
  <si>
    <t>cvičná kuchyň dv. č. 36 - stavba</t>
  </si>
  <si>
    <t>{acdceab8-ef60-4e35-bbc2-4b782d1a7ddb}</t>
  </si>
  <si>
    <t>61.13.2</t>
  </si>
  <si>
    <t>cvičná kuchyň dv. č. 36 - elektro</t>
  </si>
  <si>
    <t>{f63c9587-ecd2-4c14-8762-e9c35fdfaa71}</t>
  </si>
  <si>
    <t>61-14,15,16</t>
  </si>
  <si>
    <t xml:space="preserve">ZŠ Ivanovice na Hané - chodba 1. NP,  2. NP, 3. NP </t>
  </si>
  <si>
    <t>{6f12bace-0916-4c08-a225-7649203e87b5}</t>
  </si>
  <si>
    <t>61.14.1</t>
  </si>
  <si>
    <t>chodba 1. NP - stavba</t>
  </si>
  <si>
    <t>{3f7fe6b1-443a-4d7c-b511-927be8b039e9}</t>
  </si>
  <si>
    <t>61.14.2</t>
  </si>
  <si>
    <t>chodba 1. NP - elektro</t>
  </si>
  <si>
    <t>{d4b47460-ee26-4aa8-a432-746e32ac2f5b}</t>
  </si>
  <si>
    <t>61.15.1</t>
  </si>
  <si>
    <t>chodba 2. NP - stavba</t>
  </si>
  <si>
    <t>{d1bea4c8-2054-4025-aac2-9675c8577a4e}</t>
  </si>
  <si>
    <t>61.15.2</t>
  </si>
  <si>
    <t>chodba 2. NP - elektro</t>
  </si>
  <si>
    <t>{bc01e0f1-28d8-46d5-b92c-68ffd44b7cd8}</t>
  </si>
  <si>
    <t>61.16.1</t>
  </si>
  <si>
    <t>chodba 3. NP - stavba</t>
  </si>
  <si>
    <t>{3079a536-660e-4a9b-bd7a-0d1847cd9163}</t>
  </si>
  <si>
    <t>61.16.2</t>
  </si>
  <si>
    <t>chodba 3. NP - elektro</t>
  </si>
  <si>
    <t>{b92b0c39-2e32-4c2f-8047-f614f3c79e23}</t>
  </si>
  <si>
    <t>61-17</t>
  </si>
  <si>
    <t>ZŠ Ivanovice na Hané - WC pro handicapované</t>
  </si>
  <si>
    <t>{0de9e3d2-a308-410e-959f-21903769d825}</t>
  </si>
  <si>
    <t>61.17.1</t>
  </si>
  <si>
    <t>WC pro handicapované - stavba</t>
  </si>
  <si>
    <t>{3570197c-8a24-46fe-9b62-fc4e00a63ed0}</t>
  </si>
  <si>
    <t>61.17.2</t>
  </si>
  <si>
    <t>WC pro handicapované - elektro</t>
  </si>
  <si>
    <t>{711c7f81-6c38-4920-ab70-702573d16ae6}</t>
  </si>
  <si>
    <t>61-18,19,20</t>
  </si>
  <si>
    <t>ZŠ Ivanovice na Hané - WC 1.NP, 2.NP, 3.NP</t>
  </si>
  <si>
    <t>{32696dd1-bdbd-413e-b021-cfbffb311db8}</t>
  </si>
  <si>
    <t>61.18.1</t>
  </si>
  <si>
    <t>WC 1.NP - stavba</t>
  </si>
  <si>
    <t>{e983758f-cb12-44e9-a10d-540ddcef2ddc}</t>
  </si>
  <si>
    <t>61.18.2</t>
  </si>
  <si>
    <t>WC 1.NP - elektro</t>
  </si>
  <si>
    <t>{e1ba698a-60ab-4433-b835-f1924329a7e7}</t>
  </si>
  <si>
    <t>61.19.1</t>
  </si>
  <si>
    <t>WC 2.NP - stavba</t>
  </si>
  <si>
    <t>{69876eee-79cc-4e0f-95fb-d083e2fc7efe}</t>
  </si>
  <si>
    <t>61.19.2</t>
  </si>
  <si>
    <t>WC 2.NP - elektro</t>
  </si>
  <si>
    <t>{8a2d38b0-31f2-4261-beec-4d55d678c624}</t>
  </si>
  <si>
    <t>61.20.1</t>
  </si>
  <si>
    <t>WC 3.NP - stavba</t>
  </si>
  <si>
    <t>{87098e81-7c7f-411e-800f-cbd5cca3fb1f}</t>
  </si>
  <si>
    <t>61.20.2</t>
  </si>
  <si>
    <t>WC 3.NP - elektro</t>
  </si>
  <si>
    <t>{d5b550c9-46ae-4bc6-b324-58dd0725a9c1}</t>
  </si>
  <si>
    <t>61.21.1</t>
  </si>
  <si>
    <t>Poradenské pracoviště</t>
  </si>
  <si>
    <t>{27abdd5d-30c7-47b8-aba0-9942d326f3f8}</t>
  </si>
  <si>
    <t>KRYCÍ LIST SOUPISU PRACÍ</t>
  </si>
  <si>
    <t>Objekt:</t>
  </si>
  <si>
    <t>61-1 - ZŠ Ivanovice na Hané - Učebna informatiky dv. č. 29</t>
  </si>
  <si>
    <t>Soupis:</t>
  </si>
  <si>
    <t>61.1.1 - učebna informatiky dv. č. 29 - stavba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</si>
  <si>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</si>
  <si>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</si>
  <si>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</si>
  <si>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</si>
  <si>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</si>
  <si>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</si>
  <si>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</si>
  <si>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</si>
  <si>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</si>
  <si>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</si>
  <si>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</si>
  <si>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</si>
  <si>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</si>
  <si>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</si>
  <si>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</si>
  <si>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</si>
  <si>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</si>
  <si>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</si>
  <si>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</si>
  <si>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Ostatní</t>
  </si>
  <si>
    <t xml:space="preserve">    N01 - Ostatní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</si>
  <si>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</si>
  <si>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</si>
  <si>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</si>
  <si>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</si>
  <si>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</si>
  <si>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</si>
  <si>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</si>
  <si>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</si>
  <si>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</si>
  <si>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</si>
  <si>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</si>
  <si>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</si>
  <si>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</si>
  <si>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</si>
  <si>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</si>
  <si>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</si>
  <si>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</si>
  <si>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</si>
  <si>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</si>
  <si>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</si>
  <si>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</si>
  <si>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</si>
  <si>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</si>
  <si>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</si>
  <si>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</si>
  <si>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</si>
  <si>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</si>
  <si>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</si>
  <si>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</si>
  <si>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</si>
  <si>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</si>
  <si>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</si>
  <si>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</si>
  <si>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733405075</t>
  </si>
  <si>
    <t>PP</t>
  </si>
  <si>
    <t>Příčky z pórobetonových tvárnic hladkých na tenké maltové lože objemová hmotnost do 500 kg/m3, tloušťka příčky 100 mm</t>
  </si>
  <si>
    <t>6</t>
  </si>
  <si>
    <t>Úpravy povrchů, podlahy a osazování výplní</t>
  </si>
  <si>
    <t>612142001</t>
  </si>
  <si>
    <t>Pletivo sklovláknité vnitřních stěn vtlačené do tmelu</t>
  </si>
  <si>
    <t>-206703294</t>
  </si>
  <si>
    <t>Pletivo vnitřních ploch v ploše nebo pruzích, na plném podkladu sklovláknité vtlačené do tmelu včetně tmelu stěn</t>
  </si>
  <si>
    <t>612321141</t>
  </si>
  <si>
    <t>Vápenocementová omítka štuková dvouvrstvá vnitřních stěn nanášená ručně</t>
  </si>
  <si>
    <t>-690526279</t>
  </si>
  <si>
    <t>Omítka vápenocementová vnitřních ploch nanášená ručně dvouvrstvá, tloušťky jádrové omítky do 10 mm a tloušťky štuku do 3 mm štuková svislých konstrukcí stěn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</si>
  <si>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</si>
  <si>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</si>
  <si>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</si>
  <si>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</si>
  <si>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-1693027114</t>
  </si>
  <si>
    <t>Lešení pomocné pracovní pro objekty pozemních staveb pro zatížení do 150 kg/m2, o výšce lešeňové podlahy do 1,9 m</t>
  </si>
  <si>
    <t>5</t>
  </si>
  <si>
    <t>9700010.R</t>
  </si>
  <si>
    <t>Bourací práce</t>
  </si>
  <si>
    <t>kpl</t>
  </si>
  <si>
    <t>-2089691458</t>
  </si>
  <si>
    <t>Bourací práce včetně vybourání dvou zárubní</t>
  </si>
  <si>
    <t>9700011.R</t>
  </si>
  <si>
    <t>Zapravení po bouracích pracích</t>
  </si>
  <si>
    <t>512</t>
  </si>
  <si>
    <t>-15857838</t>
  </si>
  <si>
    <t>7</t>
  </si>
  <si>
    <t>9000050.R</t>
  </si>
  <si>
    <t>Demontáž stávajícího vybavení</t>
  </si>
  <si>
    <t>soubor</t>
  </si>
  <si>
    <t>1967214085</t>
  </si>
  <si>
    <t xml:space="preserve">Demontáž stávajícího nábytkového vybavení včetně  dvou kusů dveří, podhledů a rastru</t>
  </si>
  <si>
    <t>8</t>
  </si>
  <si>
    <t>9700021.R</t>
  </si>
  <si>
    <t>Zapravení po elektroinstalačních rozvodech</t>
  </si>
  <si>
    <t>1436925932</t>
  </si>
  <si>
    <t>997</t>
  </si>
  <si>
    <t>Přesun sutě</t>
  </si>
  <si>
    <t>997013213</t>
  </si>
  <si>
    <t>Vnitrostaveništní doprava suti a vybouraných hmot pro budovy v přes 9 do 12 m ručně</t>
  </si>
  <si>
    <t>t</t>
  </si>
  <si>
    <t>90517910</t>
  </si>
  <si>
    <t>Vnitrostaveništní doprava suti a vybouraných hmot vodorovně do 50 m s naložením ručně pro budovy a haly výšky přes 9 do 12 m</t>
  </si>
  <si>
    <t>10</t>
  </si>
  <si>
    <t>997013501</t>
  </si>
  <si>
    <t>Odvoz suti a vybouraných hmot na skládku nebo meziskládku do 1 km se složením</t>
  </si>
  <si>
    <t>-1904149119</t>
  </si>
  <si>
    <t>Odvoz suti a vybouraných hmot na skládku nebo meziskládku se složením, na vzdálenost do 1 km</t>
  </si>
  <si>
    <t>11</t>
  </si>
  <si>
    <t>997241622</t>
  </si>
  <si>
    <t>Naložení a složení suti</t>
  </si>
  <si>
    <t>-1060290608</t>
  </si>
  <si>
    <t>Doprava vybouraných hmot, konstrukcí a suti naložení a složení suti</t>
  </si>
  <si>
    <t>M</t>
  </si>
  <si>
    <t>9462025.R</t>
  </si>
  <si>
    <t>uložení odpadu směsné stavební a demoliční, včetně kontejneru</t>
  </si>
  <si>
    <t>kus</t>
  </si>
  <si>
    <t>1871401447</t>
  </si>
  <si>
    <t>Uložení odpadu odpady - skládkovné kódy dle vyhlášky MŽPb 381/2001 Sb. příloha č. 1 kód 170904 směsné stavební a demoliční</t>
  </si>
  <si>
    <t>PSV</t>
  </si>
  <si>
    <t>Práce a dodávky PSV</t>
  </si>
  <si>
    <t>725</t>
  </si>
  <si>
    <t>Zdravotechnika - zařizovací předměty</t>
  </si>
  <si>
    <t>13</t>
  </si>
  <si>
    <t>725210821</t>
  </si>
  <si>
    <t>Demontáž umyvadel bez výtokových armatur</t>
  </si>
  <si>
    <t>16</t>
  </si>
  <si>
    <t>-1668617127</t>
  </si>
  <si>
    <t>Demontáž umyvadel bez výtokových armatur umyvadel</t>
  </si>
  <si>
    <t>14</t>
  </si>
  <si>
    <t>725820801</t>
  </si>
  <si>
    <t>Demontáž baterie nástěnné do G 3 / 4</t>
  </si>
  <si>
    <t>-1352012259</t>
  </si>
  <si>
    <t>Demontáž baterií nástěnných do G 3/4</t>
  </si>
  <si>
    <t>15</t>
  </si>
  <si>
    <t>DMUB000.R</t>
  </si>
  <si>
    <t>Dodávka a montáž keramického umyvadla včetně nerezové baterie</t>
  </si>
  <si>
    <t>-202793843</t>
  </si>
  <si>
    <t>7250025.R</t>
  </si>
  <si>
    <t xml:space="preserve">Vodoinstalační práce </t>
  </si>
  <si>
    <t>-987225276</t>
  </si>
  <si>
    <t>763</t>
  </si>
  <si>
    <t>Konstrukce suché výstavby</t>
  </si>
  <si>
    <t>17</t>
  </si>
  <si>
    <t>763135.00R</t>
  </si>
  <si>
    <t>Montáž SDK předsazené stěny z desek perforovaných celoplošně s hranami speciálně tmelenými na kci z CD+UD</t>
  </si>
  <si>
    <t>-1974333905</t>
  </si>
  <si>
    <t>Montáž sádrokartonové předsazené stěny z desek včetně konstrukce z ocelových profilů CD, UD perforovaných celoplošně se speciálním tmelením hran</t>
  </si>
  <si>
    <t>18</t>
  </si>
  <si>
    <t>517755.00R</t>
  </si>
  <si>
    <t xml:space="preserve">Děrované akustické desky SDK 2400x1200x12,5 4T </t>
  </si>
  <si>
    <t>32</t>
  </si>
  <si>
    <t>-1099481569</t>
  </si>
  <si>
    <t>Děrované akustické desky SDK bílé barvy, hmontnost min. 8kg/m2, třída reakce na oheň A2-s1,d0, podíl děrované plochy min. 19%, odolnost proti relativní vzdušné vlhkosti min 68%.</t>
  </si>
  <si>
    <t>19</t>
  </si>
  <si>
    <t>590164.00R</t>
  </si>
  <si>
    <t>Akustická skelná izolace určena k izolaci příček 50 mm</t>
  </si>
  <si>
    <t>425254113</t>
  </si>
  <si>
    <t>Akustická skelná izolace určena k izolaci příček 50 mm, min. λD = 0,037 (W·m-1·K-1),šířka pásu 625 mm</t>
  </si>
  <si>
    <t>20</t>
  </si>
  <si>
    <t>763136.00R</t>
  </si>
  <si>
    <t>Příplatek k montáži SDK předsazené stěny za montáž jedné vrstvy zvukové izolace</t>
  </si>
  <si>
    <t>-238679296</t>
  </si>
  <si>
    <t>Montáž SDK předsazené stěny Příplatek k cenám: za montáž jedné vrstvy zvukové izolace</t>
  </si>
  <si>
    <t>763431001</t>
  </si>
  <si>
    <t>Montáž minerálního podhledu s vyjímatelnými panely vel. do 0,36 m2 na zavěšený viditelný rošt</t>
  </si>
  <si>
    <t>2123267429</t>
  </si>
  <si>
    <t>Montáž podhledu minerálního včetně zavěšeného roštu viditelného s panely vyjímatelnými, velikosti panelů do 0,36 m2</t>
  </si>
  <si>
    <t>22</t>
  </si>
  <si>
    <t>59030050</t>
  </si>
  <si>
    <t>hřeb stropní pro připevnění závěsů 6x35mm</t>
  </si>
  <si>
    <t>100 kus</t>
  </si>
  <si>
    <t>-419376779</t>
  </si>
  <si>
    <t>23</t>
  </si>
  <si>
    <t>59030651</t>
  </si>
  <si>
    <t>hmoždinka natloukací 6x35</t>
  </si>
  <si>
    <t>1954617523</t>
  </si>
  <si>
    <t>24</t>
  </si>
  <si>
    <t>59030.00R</t>
  </si>
  <si>
    <t>Podhled kazetový pohltivý, 600 x 600 mm</t>
  </si>
  <si>
    <t>1428196062</t>
  </si>
  <si>
    <t xml:space="preserve">Podhled kazetový akustický na jednourovňové viditelné konstrukci z profilů. Plné minerální hladké kazety 600 x 600 mm potažené hladkou netkanou textilií bílé barvy na lícové straně a netkanou textilií přírodní barvy na straně rubové. Panel je tloušťky min. 15 mm o přibližné hmotnosti 1,45 kg/m2. Vlastnosti panelu: třida reakce na oheň min. A1, odrazivost světla min. 84%, RH min. 100%, akustická pohltivost αw = min. 0,93, širokopásmový absorbér. </t>
  </si>
  <si>
    <t>25</t>
  </si>
  <si>
    <t>59030.01R</t>
  </si>
  <si>
    <t>Podhled kazetový odrazivý, 600 x 600 mm</t>
  </si>
  <si>
    <t>1326079186</t>
  </si>
  <si>
    <t xml:space="preserve">Podhled kazetový na jednourovňové viditelné konstrukci z profilů. Plné minerální kazety s hladkým povrchem 600 x 600 mm bílé barvy a tloušťky min. 8 mm o přibližné hmotnosti 6,5 kg/m2. Vlastnosti panelu: třida reakce na oheň min. A2-s1,d0, odrazivost světla min. 84%, RH min. 90%, omyvatelné vlhkou houbou </t>
  </si>
  <si>
    <t>26</t>
  </si>
  <si>
    <t>76301.00R</t>
  </si>
  <si>
    <t>Hlavní profil - 3700mm</t>
  </si>
  <si>
    <t>m</t>
  </si>
  <si>
    <t>1805632134</t>
  </si>
  <si>
    <t xml:space="preserve">Hlavní profil - 3700mm </t>
  </si>
  <si>
    <t>27</t>
  </si>
  <si>
    <t>76302.00R</t>
  </si>
  <si>
    <t xml:space="preserve">Příčný profil - 1200mm </t>
  </si>
  <si>
    <t>412477270</t>
  </si>
  <si>
    <t>28</t>
  </si>
  <si>
    <t>76303.00R</t>
  </si>
  <si>
    <t xml:space="preserve">Příčný profil -  600 mm</t>
  </si>
  <si>
    <t>-1581620191</t>
  </si>
  <si>
    <t>29</t>
  </si>
  <si>
    <t>76304.00R</t>
  </si>
  <si>
    <t>Obvodový profil - 3050mm</t>
  </si>
  <si>
    <t>-770478272</t>
  </si>
  <si>
    <t>Obvodový profil - 3000mm</t>
  </si>
  <si>
    <t>30</t>
  </si>
  <si>
    <t>76305.00R</t>
  </si>
  <si>
    <t>Závěs pérový pro hlavní T profil</t>
  </si>
  <si>
    <t>-1394762251</t>
  </si>
  <si>
    <t>31</t>
  </si>
  <si>
    <t>76306.00R</t>
  </si>
  <si>
    <t>Drát s okem - 125 mm</t>
  </si>
  <si>
    <t>-2139154039</t>
  </si>
  <si>
    <t>776</t>
  </si>
  <si>
    <t>Podlahy povlakové</t>
  </si>
  <si>
    <t>776111112</t>
  </si>
  <si>
    <t>Broušení betonového podkladu povlakových podlah</t>
  </si>
  <si>
    <t>1284364810</t>
  </si>
  <si>
    <t>Příprava podkladu povlakových podlah a stěn broušení podlah nového podkladu betonového</t>
  </si>
  <si>
    <t>33</t>
  </si>
  <si>
    <t>776111116</t>
  </si>
  <si>
    <t>Odstranění zbytků lepidla z podkladu povlakových podlah broušením</t>
  </si>
  <si>
    <t>925534819</t>
  </si>
  <si>
    <t>Příprava podkladu povlakových podlah a stěn broušení podlah stávajícího podkladu pro odstranění lepidla (po starých krytinách)</t>
  </si>
  <si>
    <t>34</t>
  </si>
  <si>
    <t>776111311</t>
  </si>
  <si>
    <t>Vysátí podkladu povlakových podlah</t>
  </si>
  <si>
    <t>247424369</t>
  </si>
  <si>
    <t>Příprava podkladu povlakových podlah a stěn vysátí podlah</t>
  </si>
  <si>
    <t>35</t>
  </si>
  <si>
    <t>776111411</t>
  </si>
  <si>
    <t>Montáž pásky dilatační povlakových podlah</t>
  </si>
  <si>
    <t>-1088475408</t>
  </si>
  <si>
    <t>Příprava podkladu povlakových podlah a stěn montáž dilatační pásky podlah</t>
  </si>
  <si>
    <t>36</t>
  </si>
  <si>
    <t>28616320</t>
  </si>
  <si>
    <t>pás dilatační okrajový extrud PE samolepicí</t>
  </si>
  <si>
    <t>2129186255</t>
  </si>
  <si>
    <t>37</t>
  </si>
  <si>
    <t>776121321</t>
  </si>
  <si>
    <t>Neředěná penetrace savého podkladu povlakových podlah</t>
  </si>
  <si>
    <t>514011131</t>
  </si>
  <si>
    <t>Příprava podkladu povlakových podlah a stěn penetrace neředěná podlah</t>
  </si>
  <si>
    <t>38</t>
  </si>
  <si>
    <t>776141114</t>
  </si>
  <si>
    <t>Stěrka podlahová nivelační pro vyrovnání podkladu povlakových podlah pevnosti 20 MPa tl přes 8 do 10 mm</t>
  </si>
  <si>
    <t>388401183</t>
  </si>
  <si>
    <t>Příprava podkladu povlakových podlah a stěn vyrovnání samonivelační stěrkou podlah min.pevnosti 20 MPa, tloušťky přes 8 do 10 mm</t>
  </si>
  <si>
    <t>39</t>
  </si>
  <si>
    <t>776410811</t>
  </si>
  <si>
    <t>Odstranění soklíků a lišt pryžových nebo plastových</t>
  </si>
  <si>
    <t>-763457021</t>
  </si>
  <si>
    <t>Demontáž soklíků nebo lišt pryžových nebo plastových</t>
  </si>
  <si>
    <t>40</t>
  </si>
  <si>
    <t>2840010.R</t>
  </si>
  <si>
    <t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</si>
  <si>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>-78501801</t>
  </si>
  <si>
    <t>41</t>
  </si>
  <si>
    <t>776201811</t>
  </si>
  <si>
    <t>Demontáž lepených povlakových podlah bez podložky ručně</t>
  </si>
  <si>
    <t>-1838995942</t>
  </si>
  <si>
    <t>Demontáž povlakových podlahovin lepených ručně bez podložky</t>
  </si>
  <si>
    <t>42</t>
  </si>
  <si>
    <t>776221111</t>
  </si>
  <si>
    <t>Lepení pásů z PVC standardním lepidlem</t>
  </si>
  <si>
    <t>-2004834190</t>
  </si>
  <si>
    <t>Montáž podlahovin z PVC lepením standardním lepidlem z pásů</t>
  </si>
  <si>
    <t>43</t>
  </si>
  <si>
    <t>28411003</t>
  </si>
  <si>
    <t>lišta soklová PVC 30x30mm</t>
  </si>
  <si>
    <t>516809691</t>
  </si>
  <si>
    <t>44</t>
  </si>
  <si>
    <t>776223112</t>
  </si>
  <si>
    <t>Spoj povlakových podlahovin z PVC svařováním za studena</t>
  </si>
  <si>
    <t>2071041087</t>
  </si>
  <si>
    <t>Montáž podlahovin z PVC spoj podlah svařováním za studena</t>
  </si>
  <si>
    <t>45</t>
  </si>
  <si>
    <t>776421111</t>
  </si>
  <si>
    <t>Montáž obvodových lišt lepením</t>
  </si>
  <si>
    <t>-1739431885</t>
  </si>
  <si>
    <t>Montáž lišt obvodových lepených</t>
  </si>
  <si>
    <t>46</t>
  </si>
  <si>
    <t>776991121</t>
  </si>
  <si>
    <t>Základní čištění nově položených podlahovin vysátím a setřením vlhkým mopem</t>
  </si>
  <si>
    <t>-1078113608</t>
  </si>
  <si>
    <t>Ostatní práce údržba nových podlahovin po pokládce čištění základní</t>
  </si>
  <si>
    <t>781</t>
  </si>
  <si>
    <t>Dokončovací práce - obklady</t>
  </si>
  <si>
    <t>47</t>
  </si>
  <si>
    <t>781121011</t>
  </si>
  <si>
    <t>Nátěr penetrační na stěnu</t>
  </si>
  <si>
    <t>-1873362859</t>
  </si>
  <si>
    <t>Příprava podkladu před provedením obkladu nátěr penetrační na stěnu</t>
  </si>
  <si>
    <t>48</t>
  </si>
  <si>
    <t>781471810</t>
  </si>
  <si>
    <t>Demontáž obkladů z obkladaček keramických kladených do malty</t>
  </si>
  <si>
    <t>1319299758</t>
  </si>
  <si>
    <t>Demontáž obkladů z dlaždic keramických kladených do malty</t>
  </si>
  <si>
    <t>49</t>
  </si>
  <si>
    <t>781474116</t>
  </si>
  <si>
    <t>Montáž obkladů keramických hladkých lepených cementovým flexibilním lepidlem přes 25 do 35 ks/m2</t>
  </si>
  <si>
    <t>-554094561</t>
  </si>
  <si>
    <t>Montáž keramických obkladů stěn lepených cementovým flexibilním lepidlem hladkých přes 25 do 35 ks/m2</t>
  </si>
  <si>
    <t>50</t>
  </si>
  <si>
    <t>59761709</t>
  </si>
  <si>
    <t>obklad keramický nemrazuvzdorný povrch hladký/mat/lesk tl do 10mm přes 19 do 22ks/m2</t>
  </si>
  <si>
    <t>2029522375</t>
  </si>
  <si>
    <t>51</t>
  </si>
  <si>
    <t>781472391</t>
  </si>
  <si>
    <t>Příplatek k montáži obkladů vnitřních keramických lepených cementovým flexibilním rychletuhnoucím lepidlem za plochu do 10 m2</t>
  </si>
  <si>
    <t>167090824</t>
  </si>
  <si>
    <t>Montáž keramických obkladů stěn lepených cementovým flexibilním rychletuhnoucím lepidlem Příplatek k cenám za plochu do 10 m2 jednotlivě</t>
  </si>
  <si>
    <t>52</t>
  </si>
  <si>
    <t>7810100.R</t>
  </si>
  <si>
    <t>Zapravení stěn po demontáži obkladů</t>
  </si>
  <si>
    <t>764392320</t>
  </si>
  <si>
    <t>783</t>
  </si>
  <si>
    <t>Dokončovací práce - nátěry</t>
  </si>
  <si>
    <t>53</t>
  </si>
  <si>
    <t>783601325</t>
  </si>
  <si>
    <t>Odmaštění článkových otopných těles vodou ředitelným odmašťovačem před provedením nátěru</t>
  </si>
  <si>
    <t>1104151478</t>
  </si>
  <si>
    <t>Příprava podkladu otopných těles před provedením nátěrů článkových odmaštěním vodou ředitelným</t>
  </si>
  <si>
    <t>54</t>
  </si>
  <si>
    <t>783601421</t>
  </si>
  <si>
    <t>Ometení článkových otopných těles před provedením nátěru</t>
  </si>
  <si>
    <t>-648129227</t>
  </si>
  <si>
    <t>Příprava podkladu otopných těles před provedením nátěrů článkových očištění ometením</t>
  </si>
  <si>
    <t>55</t>
  </si>
  <si>
    <t>783601713</t>
  </si>
  <si>
    <t>Odmaštění vodou ředitelným odmašťovačem potrubí DN do 50 mm</t>
  </si>
  <si>
    <t>49601299</t>
  </si>
  <si>
    <t>Příprava podkladu armatur a kovových potrubí před provedením nátěru potrubí do DN 50 mm odmaštěním, odmašťovačem vodou ředitelným</t>
  </si>
  <si>
    <t>56</t>
  </si>
  <si>
    <t>783617117</t>
  </si>
  <si>
    <t>Krycí dvojnásobný syntetický nátěr článkových otopných těles</t>
  </si>
  <si>
    <t>1730737237</t>
  </si>
  <si>
    <t>Krycí nátěr (email) otopných těles článkových dvojnásobný syntetický</t>
  </si>
  <si>
    <t>57</t>
  </si>
  <si>
    <t>783664111</t>
  </si>
  <si>
    <t>Základní jednonásobný olejový nátěr článkových otopných těles</t>
  </si>
  <si>
    <t>261233909</t>
  </si>
  <si>
    <t>Základní nátěr otopných těles jednonásobný článkových olejový</t>
  </si>
  <si>
    <t>58</t>
  </si>
  <si>
    <t>783664551</t>
  </si>
  <si>
    <t>Základní jednonásobný olejový nátěr potrubí DN do 50 mm</t>
  </si>
  <si>
    <t>-1607298923</t>
  </si>
  <si>
    <t>Základní nátěr armatur a kovových potrubí jednonásobný potrubí do DN 50 mm olejový</t>
  </si>
  <si>
    <t>59</t>
  </si>
  <si>
    <t>783667611</t>
  </si>
  <si>
    <t>Krycí dvojnásobný olejový nátěr potrubí DN do 50 mm</t>
  </si>
  <si>
    <t>792892401</t>
  </si>
  <si>
    <t>Krycí nátěr (email) armatur a kovových potrubí potrubí do DN 50 mm dvojnásobný olejový</t>
  </si>
  <si>
    <t>60</t>
  </si>
  <si>
    <t>7836610.R</t>
  </si>
  <si>
    <t>Nátěr zárubní</t>
  </si>
  <si>
    <t>-1483211806</t>
  </si>
  <si>
    <t>784</t>
  </si>
  <si>
    <t>Dokončovací práce - malby a tapety</t>
  </si>
  <si>
    <t>784111001</t>
  </si>
  <si>
    <t>Oprášení (ometení ) podkladu v místnostech v do 3,80 m</t>
  </si>
  <si>
    <t>2052853754</t>
  </si>
  <si>
    <t>Oprášení (ometení) podkladu v místnostech výšky do 3,80 m</t>
  </si>
  <si>
    <t>62</t>
  </si>
  <si>
    <t>784111031</t>
  </si>
  <si>
    <t>Omytí podkladu v místnostech v do 3,80 m</t>
  </si>
  <si>
    <t>-1097475101</t>
  </si>
  <si>
    <t>Omytí podkladu omytí v místnostech výšky do 3,80 m</t>
  </si>
  <si>
    <t>63</t>
  </si>
  <si>
    <t>784121001</t>
  </si>
  <si>
    <t>Oškrabání malby v místnostech v do 3,80 m</t>
  </si>
  <si>
    <t>1916028186</t>
  </si>
  <si>
    <t>Oškrabání malby v místnostech výšky do 3,80 m</t>
  </si>
  <si>
    <t>64</t>
  </si>
  <si>
    <t>784181121</t>
  </si>
  <si>
    <t>Hloubková jednonásobná bezbarvá penetrace podkladu v místnostech v do 3,80 m</t>
  </si>
  <si>
    <t>-449751778</t>
  </si>
  <si>
    <t>Penetrace podkladu jednonásobná hloubková akrylátová bezbarvá v místnostech výšky do 3,80 m</t>
  </si>
  <si>
    <t>65</t>
  </si>
  <si>
    <t>7840005.R</t>
  </si>
  <si>
    <t>Celoplošná stěrka</t>
  </si>
  <si>
    <t>1226338298</t>
  </si>
  <si>
    <t>66</t>
  </si>
  <si>
    <t>-727265364</t>
  </si>
  <si>
    <t>67</t>
  </si>
  <si>
    <t>7842211.R</t>
  </si>
  <si>
    <t xml:space="preserve">Dvojnásobné bílé malby  ze směsí za sucha dobře otěruvzdorných v místnostech do 3,80 m</t>
  </si>
  <si>
    <t>1357317415</t>
  </si>
  <si>
    <t>68</t>
  </si>
  <si>
    <t>7840009.R</t>
  </si>
  <si>
    <t>Lokální oprava stěn</t>
  </si>
  <si>
    <t>1187707861</t>
  </si>
  <si>
    <t>69</t>
  </si>
  <si>
    <t>7840010.R</t>
  </si>
  <si>
    <t>Hrubý úklid - průběžný a konečný</t>
  </si>
  <si>
    <t>-1985709728</t>
  </si>
  <si>
    <t>N00</t>
  </si>
  <si>
    <t>Ostatní</t>
  </si>
  <si>
    <t>N01</t>
  </si>
  <si>
    <t>70</t>
  </si>
  <si>
    <t>VZ00010.R</t>
  </si>
  <si>
    <t>Dodávka a montáž vnitřního zatemnění</t>
  </si>
  <si>
    <t>624098934</t>
  </si>
  <si>
    <t xml:space="preserve">Vnitřní látkové rolety bez vodících lišt 1320x2440 </t>
  </si>
  <si>
    <t>61.1.2 - učebna informatiky dv. č. 29 - elektro</t>
  </si>
  <si>
    <t xml:space="preserve">    741 - Elektroinstalace - silnoproud</t>
  </si>
  <si>
    <t xml:space="preserve">      741.01 - Silnoproudé rozvody v učebně, kabinetu</t>
  </si>
  <si>
    <t xml:space="preserve">      741.02 - nový silový přívod z rozvaděče na chodbě  do rozvaděče v učebně</t>
  </si>
  <si>
    <t xml:space="preserve">      741.03 - Provozní osvětlení</t>
  </si>
  <si>
    <t xml:space="preserve">      741.04 - stínící technika</t>
  </si>
  <si>
    <t xml:space="preserve">    742 - Elektroinstalace - slaboproud</t>
  </si>
  <si>
    <t xml:space="preserve">      742.1 - slaboproudé rozvody v učebně, kabinetu</t>
  </si>
  <si>
    <t xml:space="preserve">      742.2 - Nový LAN  přívod do učebny z aktivního prvku školy</t>
  </si>
  <si>
    <t xml:space="preserve">    0100 - Ostatní</t>
  </si>
  <si>
    <t>993121111</t>
  </si>
  <si>
    <t>Dovoz a odvoz lešení prostorového lehkého do 10 km včetně naložení a složení</t>
  </si>
  <si>
    <t>m3</t>
  </si>
  <si>
    <t>1755916652</t>
  </si>
  <si>
    <t>Dovoz a odvoz lešení včetně naložení a složení prostorového lehkého, na vzdálenost do 10 km</t>
  </si>
  <si>
    <t>993121119</t>
  </si>
  <si>
    <t>Příplatek k ceně dovozu a odvozu lešení prostorového lehkého ZKD 10 km přes 10 km</t>
  </si>
  <si>
    <t>-1822936652</t>
  </si>
  <si>
    <t>Dovoz a odvoz lešení včetně naložení a složení prostorového lehkého, na vzdálenost Příplatek k ceně za každých dalších i započatých 10 km přes 10 km</t>
  </si>
  <si>
    <t>946111113</t>
  </si>
  <si>
    <t>Montáž pojízdných věží trubkových/dílcových š od 0,6 do 0,9 m dl do 3,2 m v přes 2,5 do 3,5 m</t>
  </si>
  <si>
    <t>1451484305</t>
  </si>
  <si>
    <t>Věže pojízdné trubkové nebo dílcové s maximálním zatížením podlahy do 200 kg/m2 šířky od 0,6 do 0,9 m, délky do 3,2 m výšky přes 2,5 m do 3,5 m montáž</t>
  </si>
  <si>
    <t>946111213</t>
  </si>
  <si>
    <t>Příplatek k pojízdným věžím š od 0,6 do 0,9 m dl do 3,2 m v přes 2,5 do 3,5 m za každý den použití</t>
  </si>
  <si>
    <t>1224867222</t>
  </si>
  <si>
    <t>Věže pojízdné trubkové nebo dílcové s maximálním zatížením podlahy do 200 kg/m2 šířky od 0,6 do 0,9 m, délky do 3,2 m výšky přes 2,5 m do 3,5 m příplatek k ceně za každý den použití</t>
  </si>
  <si>
    <t>946111813</t>
  </si>
  <si>
    <t>Demontáž pojízdných věží trubkových/dílcových š od 0,6 do 0,9 m dl do 3,2 m v přes 2,5 do 3,5 m</t>
  </si>
  <si>
    <t>1720960465</t>
  </si>
  <si>
    <t>Věže pojízdné trubkové nebo dílcové s maximálním zatížením podlahy do 200 kg/m2 šířky od 0,6 do 0,9 m, délky do 3,2 m výšky přes 2,5 m do 3,5 m demontáž</t>
  </si>
  <si>
    <t>973042451</t>
  </si>
  <si>
    <t>Vysekání kapes ve zdivu z betonu pl do 0,25 m2 hl do 300 mm</t>
  </si>
  <si>
    <t>1591807895</t>
  </si>
  <si>
    <t>Vysekání výklenků nebo kapes ve zdivu betonovém kapes, plochy do 0,25 m2, hl. do 300 mm</t>
  </si>
  <si>
    <t>973046161</t>
  </si>
  <si>
    <t>Vysekání kapes ve zdivu z betonu pro špalíky a krabice do 100x100x50 mm</t>
  </si>
  <si>
    <t>-927153173</t>
  </si>
  <si>
    <t>Vysekání výklenků nebo kapes ve zdivu betonovém kapes pro špalíky a krabice, velikosti do 100x100x50 mm</t>
  </si>
  <si>
    <t>973049541</t>
  </si>
  <si>
    <t>Vysekání kapes ve zdivu z betonu pro osazování konstrukcí 200/200 mm hl do 200 mm</t>
  </si>
  <si>
    <t>671179055</t>
  </si>
  <si>
    <t>Vysekání výklenků nebo kapes ve zdivu betonovém kapes pro osazování různých konstrukcí v základech, dlažbách apod., velikosti 200/200 mm, hl. do 250 mm</t>
  </si>
  <si>
    <t>974042532</t>
  </si>
  <si>
    <t>Vysekání rýh v dlažbě betonové nebo jiné monolitické hl do 50 mm š do 70 mm</t>
  </si>
  <si>
    <t>-1579882602</t>
  </si>
  <si>
    <t>Vysekání rýh v betonové nebo jiné monolitické dlažbě s betonovým podkladem do hl. 50 mm a šířky do 70 mm</t>
  </si>
  <si>
    <t>974042555</t>
  </si>
  <si>
    <t>Vysekání rýh v dlažbě betonové nebo jiné monolitické hl do 100 mm š do 200 mm</t>
  </si>
  <si>
    <t>410334108</t>
  </si>
  <si>
    <t>Vysekání rýh v betonové nebo jiné monolitické dlažbě s betonovým podkladem do hl. 100 mm a šířky do 200 mm</t>
  </si>
  <si>
    <t>974049121</t>
  </si>
  <si>
    <t>Vysekání rýh v betonových zdech hl do 30 mm š do 30 mm</t>
  </si>
  <si>
    <t>640804932</t>
  </si>
  <si>
    <t>Vysekání rýh v betonových zdech do hl. 30 mm a šířky do 30 mm</t>
  </si>
  <si>
    <t>974049133</t>
  </si>
  <si>
    <t>Vysekání rýh v betonových zdech hl do 50 mm š do 100 mm</t>
  </si>
  <si>
    <t>920232663</t>
  </si>
  <si>
    <t>Vysekání rýh v betonových zdech do hl. 50 mm a šířky do 100 mm</t>
  </si>
  <si>
    <t>971052241</t>
  </si>
  <si>
    <t>Vybourání nebo prorážení otvorů v ŽB příčkách a zdech pl do 0,0225 m2 tl do 300 mm</t>
  </si>
  <si>
    <t>886607661</t>
  </si>
  <si>
    <t>Vybourání a prorážení otvorů v železobetonových příčkách a zdech základových nebo nadzákladových, plochy do 0,0225 m2, tl. do 300 mm</t>
  </si>
  <si>
    <t>977131111.01R</t>
  </si>
  <si>
    <t>Vrtání otvorů příklepovými vrtáky D 8 mm do cihelného zdiva nebo prostého betonu pro osazení hmoždinek</t>
  </si>
  <si>
    <t>ks</t>
  </si>
  <si>
    <t>-541479897</t>
  </si>
  <si>
    <t>-1002281675</t>
  </si>
  <si>
    <t>1596499002</t>
  </si>
  <si>
    <t>997013509</t>
  </si>
  <si>
    <t>Příplatek k odvozu suti a vybouraných hmot na skládku ZKD 1 km přes 1 km</t>
  </si>
  <si>
    <t>-342010531</t>
  </si>
  <si>
    <t>Odvoz suti a vybouraných hmot na skládku nebo meziskládku se složením, na vzdálenost Příplatek k ceně za každý další započatý 1 km přes 1 km</t>
  </si>
  <si>
    <t>997013609</t>
  </si>
  <si>
    <t>Poplatek za uložení na skládce (skládkovné) stavebního odpadu ze směsí nebo oddělených frakcí betonu, cihel a keramických výrobků kód odpadu 17 01 07</t>
  </si>
  <si>
    <t>-1688208273</t>
  </si>
  <si>
    <t>Poplatek za uložení stavebního odpadu na skládce (skládkovné) ze směsí nebo oddělených frakcí betonu, cihel a keramických výrobků zatříděného do Katalogu odpadů pod kódem 17 01 07</t>
  </si>
  <si>
    <t>741</t>
  </si>
  <si>
    <t>Elektroinstalace - silnoproud</t>
  </si>
  <si>
    <t>741.01</t>
  </si>
  <si>
    <t>Silnoproudé rozvody v učebně, kabinetu</t>
  </si>
  <si>
    <t>20230800.59R</t>
  </si>
  <si>
    <t>Montáž vypínač tří/čtyřpól výkonový pojistkový do 63 A bez zapojení vodičů</t>
  </si>
  <si>
    <t>1842638865</t>
  </si>
  <si>
    <t>Montáž spínačů tří nebo čtyřpólových vypínačů výkonových pojistkových, do 63 A</t>
  </si>
  <si>
    <t>35094.01R</t>
  </si>
  <si>
    <t>hlavní vypínač 3fázový 40A modulový na DIN</t>
  </si>
  <si>
    <t>-1723442147</t>
  </si>
  <si>
    <t>741210101</t>
  </si>
  <si>
    <t>Montáž rozváděčů litinových, hliníkových nebo plastových sestava do 50 kg</t>
  </si>
  <si>
    <t>1826009475</t>
  </si>
  <si>
    <t>Montáž rozváděčů litinových, hliníkových nebo plastových bez zapojení vodičů sestavy hmotnosti do 50 kg</t>
  </si>
  <si>
    <t>35711044</t>
  </si>
  <si>
    <t>rozvodnice zapuštěná, plné dveře plechové, IP30, 60 modulárních jednotek vč. N/pE</t>
  </si>
  <si>
    <t>-1381878165</t>
  </si>
  <si>
    <t>31372.06R</t>
  </si>
  <si>
    <t xml:space="preserve">sada upevňovacích prvků pro montáž rozvaděče oceloplech. do  stěny</t>
  </si>
  <si>
    <t>1765047836</t>
  </si>
  <si>
    <t>741321013.01R</t>
  </si>
  <si>
    <t>Montáž proudových chráničů s nadproudovou ochranou dvoupólových nn do 63 A ve skříni se zapojením vodičů</t>
  </si>
  <si>
    <t>-865205086</t>
  </si>
  <si>
    <t>23168.01R</t>
  </si>
  <si>
    <t>Chránič s nadproudovou ochranou, 16/1N/C/003 , A, 1+N, 10kA, char.C,</t>
  </si>
  <si>
    <t>1765756829</t>
  </si>
  <si>
    <t>741322122</t>
  </si>
  <si>
    <t>Montáž svodiče přepětí nn typ 2 čtyřpólových dvoudílných s vložením modulu se zapojením vodičů</t>
  </si>
  <si>
    <t>859384971</t>
  </si>
  <si>
    <t>Montáž přepěťových ochran nn se zapojením vodičů svodiče přepětí - typ 2 čtyřpólových dvoudílných s vložením modulu</t>
  </si>
  <si>
    <t>3297.01R</t>
  </si>
  <si>
    <t>Svodič bleskových proudů typ 2, síť TN-C, vyjímat. 4modul, čtyřpól L1,2,3+N</t>
  </si>
  <si>
    <t>1219999692</t>
  </si>
  <si>
    <t>741231011</t>
  </si>
  <si>
    <t>Montáž svorkovnice do rozvaděčů - stoupačková</t>
  </si>
  <si>
    <t>1730020118</t>
  </si>
  <si>
    <t>Montáž svorkovnic do rozváděčů s popisnými štítky se zapojením vodičů na jedné straně stoupačkových</t>
  </si>
  <si>
    <t>8500187472.03R</t>
  </si>
  <si>
    <t>svorkovnice stoupací 4-pól L1,2,3,N al/cu, v bloku možnost připojení 2x2,5-35mm + 2x2,5-50mm,</t>
  </si>
  <si>
    <t>439207898</t>
  </si>
  <si>
    <t>741120401</t>
  </si>
  <si>
    <t>Montáž vodič Cu izolovaný drátovací plný a laněný žíla 0,35-6 mm2 v rozváděči (např. CY)</t>
  </si>
  <si>
    <t>1801739949</t>
  </si>
  <si>
    <t>Montáž vodičů izolovaných měděných drátovacích bez ukončení v rozváděčích plných a laněných (např. CY), průřezu žily 0,35 až 6 mm2</t>
  </si>
  <si>
    <t>41027.01R</t>
  </si>
  <si>
    <t>vodič propojovací hnědý, černý, šedý, flexibilní jádro Cu lanované izolace PVC 450/750V (H07V-K) 1x6mm2 do rozvaděče</t>
  </si>
  <si>
    <t>-584766710</t>
  </si>
  <si>
    <t>41027.02R</t>
  </si>
  <si>
    <t xml:space="preserve">vodič propojovací  modrý,  flexibilní jádro Cu lanované izolace PVC 450/750V (H07V-K) 1x6mm2 do rozvaděče</t>
  </si>
  <si>
    <t>1756307527</t>
  </si>
  <si>
    <t>41027.03R</t>
  </si>
  <si>
    <t xml:space="preserve">vodič propojovací  zeleno/žlutý,  flexibilní jádro Cu lanované izolace PVC 450/750V (H07V-K) 1x6mm2 do rozvaděče</t>
  </si>
  <si>
    <t>2033343397</t>
  </si>
  <si>
    <t>741231004</t>
  </si>
  <si>
    <t>Montáž svorkovnice do rozvaděčů - řadová vodič do 16 mm2 se zapojením vodičů</t>
  </si>
  <si>
    <t>527908304</t>
  </si>
  <si>
    <t>Montáž svorkovnic do rozváděčů s popisnými štítky se zapojením vodičů na jedné straně řadových, průřezové plochy vodičů do 16 mm2</t>
  </si>
  <si>
    <t>8500187472</t>
  </si>
  <si>
    <t>Můstek N 15× 16 mm2</t>
  </si>
  <si>
    <t>1480275871</t>
  </si>
  <si>
    <t>741320382.01R</t>
  </si>
  <si>
    <t xml:space="preserve">Montáž systému tlačítka pro nouzové odpojení zásuvek 230V studentských pracovišť,  jistič, vypínač, blokovací tlačítko  u dveří, vypínací spoušť se zapojením vodičů</t>
  </si>
  <si>
    <t>-727657775</t>
  </si>
  <si>
    <t>34535091.01R</t>
  </si>
  <si>
    <t>soubor materiálu systému nouzového tlačítka pro odpojení zásuvek 230V studentských pracovišť, stop tlačítko chráněné pod sklem v červené krabici na povrchu, jistič, vypínač, vypínací spoušť a kabeláž</t>
  </si>
  <si>
    <t>467995933</t>
  </si>
  <si>
    <t>741231012.03R</t>
  </si>
  <si>
    <t xml:space="preserve">Montáž svorka - ochranného pospojování umyvadla v učebně, laboratorního dřezu v lavicích a katedře se zapoj.vod.a případným zhotovením otvoru šroubového spoje </t>
  </si>
  <si>
    <t>1157218241</t>
  </si>
  <si>
    <t>0007538.06R</t>
  </si>
  <si>
    <t xml:space="preserve">spojka uzemňovací  jednošroubová pro vodič do 10mm2, připojení laboratorního dřezu a vodovodní baterie k doplňkovému uzemnění</t>
  </si>
  <si>
    <t>-2045163923</t>
  </si>
  <si>
    <t>0007538.03R</t>
  </si>
  <si>
    <t>spojka uzemňovací pro instalační kanál drátěný, doplňkové vodivé propojení (dvě oka + vodič)</t>
  </si>
  <si>
    <t>-1532381005</t>
  </si>
  <si>
    <t>741313044.01R</t>
  </si>
  <si>
    <t xml:space="preserve">Montáž zásuvka (polo)zapuštěná  2x(2P + PE) dvojí zapojení-průběžná dvojnásobná šikmá se zapojením vodičů</t>
  </si>
  <si>
    <t>-573498265</t>
  </si>
  <si>
    <t>741313044.02R</t>
  </si>
  <si>
    <t xml:space="preserve">Montáž zásuvka (polo)zapuštěná  2x(2P + PE) dvojí zapojení-průběžná dvojnásobná šikmá se zapojením vodičů ve ztížených podmínkách tech.prostoru pod výsuvy žákovských lavic a katedry</t>
  </si>
  <si>
    <t>-624151870</t>
  </si>
  <si>
    <t>55242.01R</t>
  </si>
  <si>
    <t>zásuvka 230V dvojnásobná s ochrannými koliky, s clonkami, s natočenou dutinou bílá</t>
  </si>
  <si>
    <t>70278659</t>
  </si>
  <si>
    <t>106079.01R</t>
  </si>
  <si>
    <t xml:space="preserve">Zásuvka typ 45x45 dvojnásobná 2x2P+T (90x45mm) s natočenou dutinou, s ochranným kolíkem, zarovnané provedení  bílá</t>
  </si>
  <si>
    <t>57665651</t>
  </si>
  <si>
    <t>741313042</t>
  </si>
  <si>
    <t>Montáž zásuvka (polo)zapuštěná šroubové připojení 2P+PE dvojí zapojení - průběžná se zapojením vodičů</t>
  </si>
  <si>
    <t>-1970437442</t>
  </si>
  <si>
    <t>Montáž zásuvek domovních se zapojením vodičů šroubové připojení polozapuštěných nebo zapuštěných 10/16 A, provedení 2P + PE dvojí zapojení pro průběžnou montáž</t>
  </si>
  <si>
    <t>741313042.02R</t>
  </si>
  <si>
    <t>Montáž zásuvka (polo)zapuštěná šroubové připojení 2P+PE dvojí zapojení - průběžná se zapojením vodičů ve ztížených podmínkách tech.prostoru pod výsuvy žákovských lavic a katedry</t>
  </si>
  <si>
    <t>-52718753</t>
  </si>
  <si>
    <t>Montáž zásuvka (polo)zapuštěná šroubové připojení 2P+PE dvojí zapojení - průběžná se zapojením vodičů e ztížených podmínkách tech.prostoru pod výsuvy žákovských lavic a katedry</t>
  </si>
  <si>
    <t>55202.01R</t>
  </si>
  <si>
    <t>zásuvka 230V zápustná jednonásobná s ochranným kolíkem, s clonkami, bez rámečku, bílá</t>
  </si>
  <si>
    <t>-376060109</t>
  </si>
  <si>
    <t>106079.04R</t>
  </si>
  <si>
    <t xml:space="preserve">Zásuvka 45x45  1x2P+T (45x45) s natočenou dutinou, s ochranným kolíkem, zarovnané provedení  bílá</t>
  </si>
  <si>
    <t>-1670033715</t>
  </si>
  <si>
    <t>741313042.03R</t>
  </si>
  <si>
    <t>Montáž zásuvka (polo)zapuštěná s přepěťovou ochranou, šroubové připojení 2P+PE dvojí zapojení - průběžná se zapojením vodičů s přispůsobením hloubky krabice</t>
  </si>
  <si>
    <t>1295520292</t>
  </si>
  <si>
    <t>55202.04R</t>
  </si>
  <si>
    <t>zásuvka 230V zápustná jednonásobná s ochranným kolíkem, s clonkami, s modulem přepěťové ochrany bez rámečku, bílá</t>
  </si>
  <si>
    <t>-1879709237</t>
  </si>
  <si>
    <t>358106079.12R</t>
  </si>
  <si>
    <t xml:space="preserve">Zásuvka 45x45  1x2P+T (45x45) s modulem přepěťové ochrany, s ochranným kolíkem, opt.sig.  bílá</t>
  </si>
  <si>
    <t>-949653187</t>
  </si>
  <si>
    <t>55242.03R</t>
  </si>
  <si>
    <t>zásuvka 230V dvojnásobná s modulem přepěťové ochrany D typ3 opt.sig. s ochrannými koliky, s clonkami, s natočenou dutinou bílá</t>
  </si>
  <si>
    <t>263560617</t>
  </si>
  <si>
    <t>39063.01R</t>
  </si>
  <si>
    <t>rámeček pro elektroinstalační přístroje pětinásobný bílý</t>
  </si>
  <si>
    <t>959329507</t>
  </si>
  <si>
    <t>741112022.01R</t>
  </si>
  <si>
    <t>Montáž krabice na povrch plastová přístrojová čtyřhranná do 160x160mm ve ztížených podmínkách tech.prostoru pod výsuvy žákovských lavic</t>
  </si>
  <si>
    <t>-1747430482</t>
  </si>
  <si>
    <t>Montáž krabice na povrch plastová přístrojová čtyřhranná do 160x160mm ve ztížených podmínkách tech.prostoru pod výsuvy žákovských lavic, s osazením montážní desky pro možnost usazení přístrojů</t>
  </si>
  <si>
    <t>741112023.01R</t>
  </si>
  <si>
    <t>Montáž krabice na povrch plastová přístrojová čtyřhranná 2-5násobná ve ztížených podmínkách tech.prostoru pod výsuvy žákovských lavic</t>
  </si>
  <si>
    <t>1387465164</t>
  </si>
  <si>
    <t>106079.07R</t>
  </si>
  <si>
    <t>povrchová montážní krabice PVC pro 2M pro mechanizmy zás.vyp.1x modul 45x45,v=40</t>
  </si>
  <si>
    <t>1715047562</t>
  </si>
  <si>
    <t>106079.06R</t>
  </si>
  <si>
    <t>povrchová montážní krabice PVC pro 6/8M pro mechanizmy zás.vyp.3/4x modul 45x45,v=40</t>
  </si>
  <si>
    <t>1697810113</t>
  </si>
  <si>
    <t>106079.03R</t>
  </si>
  <si>
    <t xml:space="preserve">montážní deska 2M pro mechanizmy zás.vyp.1x modul 45x45 </t>
  </si>
  <si>
    <t>257441035</t>
  </si>
  <si>
    <t>106079.08R</t>
  </si>
  <si>
    <t xml:space="preserve">montážní deska 6/8M pro mechanizmy zás.vyp.3/4 x modul 45x45 </t>
  </si>
  <si>
    <t>1971836569</t>
  </si>
  <si>
    <t>106079.10R</t>
  </si>
  <si>
    <t>krycí rámeček 2M pro mechanizmy zás.vyp.1 x modul 45x45 bílý</t>
  </si>
  <si>
    <t>-2048169404</t>
  </si>
  <si>
    <t>106079.11R</t>
  </si>
  <si>
    <t>krycí rámeček 6M pro mechanizmy zás.vyp.3 x modul 45x45 bílý</t>
  </si>
  <si>
    <t>-354505329</t>
  </si>
  <si>
    <t>741920511</t>
  </si>
  <si>
    <t>Montáž nehořlavé izolační podložky na hořlavý povrch při montáži elektroinstalačních materiálů</t>
  </si>
  <si>
    <t>60619163</t>
  </si>
  <si>
    <t>34343141</t>
  </si>
  <si>
    <t>podložka izolační nehořlavá přístrojová 80x80x5mm</t>
  </si>
  <si>
    <t>716255487</t>
  </si>
  <si>
    <t>34343141.01R</t>
  </si>
  <si>
    <t>podložka izolační nehořlavá přístrojová 80x320x5mm</t>
  </si>
  <si>
    <t>1484943644</t>
  </si>
  <si>
    <t>34343141.10R</t>
  </si>
  <si>
    <t xml:space="preserve">podložka upevňovací nehořlavá ocelová pro upevnění do žákovského stolu s výsuvem pod vícenásobnou přístrojovou krabici 4-10M na povrchu </t>
  </si>
  <si>
    <t>1920303174</t>
  </si>
  <si>
    <t>741112001</t>
  </si>
  <si>
    <t>Montáž krabice zapuštěná plastová kruhová</t>
  </si>
  <si>
    <t>-1575800797</t>
  </si>
  <si>
    <t>Montáž krabic elektroinstalačních bez napojení na trubky a lišty, demontáže a montáže víčka a přístroje protahovacích nebo odbočných zapuštěných plastových kruhových do zdiva</t>
  </si>
  <si>
    <t>34571450</t>
  </si>
  <si>
    <t>krabice pod omítku PVC přístrojová kruhová D 70mm</t>
  </si>
  <si>
    <t>2001574378</t>
  </si>
  <si>
    <t>34571451</t>
  </si>
  <si>
    <t>krabice pod omítku PVC přístrojová kruhová D 70mm hluboká</t>
  </si>
  <si>
    <t>-1700616269</t>
  </si>
  <si>
    <t>741112003</t>
  </si>
  <si>
    <t>Montáž krabice zapuštěná plastová čtyřhranná</t>
  </si>
  <si>
    <t>-1314290750</t>
  </si>
  <si>
    <t>Montáž krabic elektroinstalačních bez napojení na trubky a lišty, demontáže a montáže víčka a přístroje protahovacích nebo odbočných zapuštěných plastových čtyřhranných</t>
  </si>
  <si>
    <t>91213.11R</t>
  </si>
  <si>
    <t>krabice pod omítku PVC odbočná čtvercová 230-250 x 170-200mm s víčkem</t>
  </si>
  <si>
    <t>-670601141</t>
  </si>
  <si>
    <t>71</t>
  </si>
  <si>
    <t>741110401.14R</t>
  </si>
  <si>
    <t>Montáž instalačních kanálů šířky 120-210 plastových dvoukomorových v katedře učitele pro osazení zásuvek</t>
  </si>
  <si>
    <t>1074438385</t>
  </si>
  <si>
    <t>72</t>
  </si>
  <si>
    <t>34571221.01R</t>
  </si>
  <si>
    <t>kanál elektroinstalační hranatý PVC š.120-170mm dvoukomorový</t>
  </si>
  <si>
    <t>-1432743464</t>
  </si>
  <si>
    <t>73</t>
  </si>
  <si>
    <t>34571221.02R</t>
  </si>
  <si>
    <t>kryt odbočný kanálu elektroinstalační hranatý PVC š.120-170mm</t>
  </si>
  <si>
    <t>-498566073</t>
  </si>
  <si>
    <t>74</t>
  </si>
  <si>
    <t>34571221.03R</t>
  </si>
  <si>
    <t>kryt spojovací kanálu elektroinstalační hranatý PVC š.120-170mm</t>
  </si>
  <si>
    <t>237449357</t>
  </si>
  <si>
    <t>75</t>
  </si>
  <si>
    <t>34571221.08R</t>
  </si>
  <si>
    <t>kryt koncový kanálu elektroinstalační hranatý PVC š.120-170mm</t>
  </si>
  <si>
    <t>445402480</t>
  </si>
  <si>
    <t>76</t>
  </si>
  <si>
    <t>34571221.07R</t>
  </si>
  <si>
    <t>přepážka stíněná 60 kanálu elektroinstalačního hranatého PVC 160x65,90x55mm</t>
  </si>
  <si>
    <t>1577233745</t>
  </si>
  <si>
    <t>77</t>
  </si>
  <si>
    <t>741110402.03R</t>
  </si>
  <si>
    <t>Montáž otvorů do bočních stěn instalačních kanálů plastových dvoukomorových u podlahy vyfrézováním</t>
  </si>
  <si>
    <t>-926780069</t>
  </si>
  <si>
    <t xml:space="preserve">Montáž otvorů do bočních stěn instalačních kanálů plastových dvoukomorových u podlahy pro prostup silnoproudé kabeláže do žákovských lavic a katedry s rozměřením budoucího rozestavení lavic a katedry </t>
  </si>
  <si>
    <t>78</t>
  </si>
  <si>
    <t>741122122.01R</t>
  </si>
  <si>
    <t>Montáž kabel Cu plný kulatý žíla 3x1,5 až 6 mm2 pevně se zatažením (např. CYKY) ve ztížených podmínkách</t>
  </si>
  <si>
    <t>1585863863</t>
  </si>
  <si>
    <t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</si>
  <si>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>79</t>
  </si>
  <si>
    <t>34111036</t>
  </si>
  <si>
    <t>kabel instalační jádro Cu plné izolace PVC plášť PVC 450/750V (CYKY) 3x2,5mm2</t>
  </si>
  <si>
    <t>75291081</t>
  </si>
  <si>
    <t>80</t>
  </si>
  <si>
    <t>741120301</t>
  </si>
  <si>
    <t>Montáž vodič Cu izolovaný plný a laněný s PVC pláštěm žíla 0,55 až 16 mm2 pevně (např. CY, CHAH-V)</t>
  </si>
  <si>
    <t>-291726837</t>
  </si>
  <si>
    <t>Montáž vodičů izolovaných měděných bez ukončení uložených pevně plných a laněných s PVC pláštěm, bezhalogenových, ohniodolných (např. CY, CHAH-V) průřezu žíly 0,55 až 16 mm2</t>
  </si>
  <si>
    <t>81</t>
  </si>
  <si>
    <t>34140826.01R</t>
  </si>
  <si>
    <t>vodič dopl.pospojování zeleno/žlutý jádro Cu plné izolace PVC 450/750V (H07V-U) 1x6mm2</t>
  </si>
  <si>
    <t>-652198319</t>
  </si>
  <si>
    <t>82</t>
  </si>
  <si>
    <t>741110053.01R</t>
  </si>
  <si>
    <t>Montáž trubka plastová ohebná D 20-40 mm uložená v podlaze s upevněním pomocí ocel.pásků</t>
  </si>
  <si>
    <t>273841901</t>
  </si>
  <si>
    <t>83</t>
  </si>
  <si>
    <t>1240750.01R</t>
  </si>
  <si>
    <t>trubka elektroinstalační ohebná z PVC 1240 750N 40/31,2mm</t>
  </si>
  <si>
    <t>-1581138092</t>
  </si>
  <si>
    <t>84</t>
  </si>
  <si>
    <t>1100321250.01R</t>
  </si>
  <si>
    <t>trubka elektroinstalační ohebná ocelová 1250N 32/26,7mm s hustým rýhováním pro odstínění a uložení silových kabelů v podlaze</t>
  </si>
  <si>
    <t>-1993430796</t>
  </si>
  <si>
    <t>85</t>
  </si>
  <si>
    <t>741311807.01R</t>
  </si>
  <si>
    <t>Demontáž stávající silnoproudé elektroinstalace bez zachování funkčnostii</t>
  </si>
  <si>
    <t>-1091991069</t>
  </si>
  <si>
    <t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</t>
  </si>
  <si>
    <t>86</t>
  </si>
  <si>
    <t>741311807.02R</t>
  </si>
  <si>
    <t>Demontáž stávající silnoproudé elektroinstalace se zachováním funkčnosti v přilehlých místnostech bez stavebních úprav</t>
  </si>
  <si>
    <t>1852567909</t>
  </si>
  <si>
    <t xml:space="preserve">Demontáž stávající silnoproudé elektroinstalace se zachováním funkčnostii v přilehlých místnostech bez stavebních úprav sousedících k odborné učebně, kabinetu a místnostech souvisejících se stavebními pracemi. Vyhledání svorek napájení okruhů obvodů zásuvek, svítidel a ostatní elekrtoinstalace. Bezpečné odpojení se zajištěním dočasného odpojení. Přepojení  kabelů, krabic, přístrojů a svítidel aby v místnostech bez stavebních úprav byla zachována funkční elektroinstalace.</t>
  </si>
  <si>
    <t>87</t>
  </si>
  <si>
    <t>741311807.12R</t>
  </si>
  <si>
    <t>Vytvoření označovacích popisových polí do zásuvek</t>
  </si>
  <si>
    <t>1151654584</t>
  </si>
  <si>
    <t>88</t>
  </si>
  <si>
    <t>311807.12R</t>
  </si>
  <si>
    <t>materiál pro výrobu označovacích polí</t>
  </si>
  <si>
    <t>505955742</t>
  </si>
  <si>
    <t>89</t>
  </si>
  <si>
    <t>021055.01R</t>
  </si>
  <si>
    <t xml:space="preserve">Montáž kabelových příchytek  průměru do 40 mm s vyvrtáním otvoru do stěny</t>
  </si>
  <si>
    <t>-1317411464</t>
  </si>
  <si>
    <t>Montáž příchytek pro kabely dřevěných nebo plastových kovových, průměru do 40 mm s vyvrtáním otvoru do stěny</t>
  </si>
  <si>
    <t>90</t>
  </si>
  <si>
    <t>35432541</t>
  </si>
  <si>
    <t>příchytka kabelová 14-28mm</t>
  </si>
  <si>
    <t>-399953148</t>
  </si>
  <si>
    <t>91</t>
  </si>
  <si>
    <t>741811011</t>
  </si>
  <si>
    <t>Kontrola rozvaděč nn silový hmotnosti do 200 kg</t>
  </si>
  <si>
    <t>1217321901</t>
  </si>
  <si>
    <t>Zkoušky a prohlídky rozvodných zařízení kontrola rozváděčů nn, (1 pole) silových, hmotnosti do 200 kg</t>
  </si>
  <si>
    <t>92</t>
  </si>
  <si>
    <t>01002000.05R</t>
  </si>
  <si>
    <t>Denní doprava pracovníků na pracoviště</t>
  </si>
  <si>
    <t>soub</t>
  </si>
  <si>
    <t>-917244236</t>
  </si>
  <si>
    <t>741.02</t>
  </si>
  <si>
    <t xml:space="preserve">nový silový přívod z rozvaděče na chodbě  do rozvaděče v učebně</t>
  </si>
  <si>
    <t>93</t>
  </si>
  <si>
    <t>741122642.01R</t>
  </si>
  <si>
    <t>Montáž kabel Cu plný kulatý žíla 5x4 až 6 mm2 uložený pevně (např. CYKY) ve ztížených podmínkách</t>
  </si>
  <si>
    <t>-508840031</t>
  </si>
  <si>
    <t>Montáž kabelů měděných bez ukončení uložených pevně plných kulatých nebo bezhalogenových (např. CYKY) počtu a průřezu žil 5x4 až 6 mm2 ve ztížených podmínkách stropních podhledů a stávajících tras školy.</t>
  </si>
  <si>
    <t>94</t>
  </si>
  <si>
    <t>34111100.01R</t>
  </si>
  <si>
    <t>kabel instalační jádro Cu plné izolace PVC plášť PVC bez barev.pruhu 450/750V (CYKY) 5x6mm2</t>
  </si>
  <si>
    <t>-1366036453</t>
  </si>
  <si>
    <t>95</t>
  </si>
  <si>
    <t>741120301.01R</t>
  </si>
  <si>
    <t xml:space="preserve">Montáž vodič Cu izolovaný plný a laněný s PVC pláštěm žíla 0,55-16 mm2 pevně (např. CY, CHAH-V) ve ztížených podmínkách </t>
  </si>
  <si>
    <t>1286646938</t>
  </si>
  <si>
    <t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</si>
  <si>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>96</t>
  </si>
  <si>
    <t>34141028.01R</t>
  </si>
  <si>
    <t>vodič propojovací flexibilní jádro Cu lanované izolace PVC zeleno/žlutý 450/750V (H07V-K) 1x10mm2</t>
  </si>
  <si>
    <t>-66300459</t>
  </si>
  <si>
    <t>97</t>
  </si>
  <si>
    <t>741320175</t>
  </si>
  <si>
    <t>Montáž jističů třípólových nn do 63 A ve skříni se zapojením vodičů</t>
  </si>
  <si>
    <t>1562716620</t>
  </si>
  <si>
    <t>Montáž jističů se zapojením vodičů třípólových nn do 63 A ve skříni</t>
  </si>
  <si>
    <t>98</t>
  </si>
  <si>
    <t>35822173.03R</t>
  </si>
  <si>
    <t>jistič 3-pólový 25 A vypínací charakteristika C vypínací schopnost 10 kA</t>
  </si>
  <si>
    <t>206098592</t>
  </si>
  <si>
    <t>99</t>
  </si>
  <si>
    <t>20230800.62R</t>
  </si>
  <si>
    <t xml:space="preserve">Úprava lišt kovových DIN a krytů ve stávajícím rozvaděči školy pro osazení hl.jističe sil.přívodu do učebny </t>
  </si>
  <si>
    <t>1713109255</t>
  </si>
  <si>
    <t>Úprava lišt kovových DIN a krytů ve stávajícím rozvaděči školy pro osazení hl.jističe sil.přívodu do učebny. Úprava stávajícího rozvaděče.</t>
  </si>
  <si>
    <t>100</t>
  </si>
  <si>
    <t>20230800.63R</t>
  </si>
  <si>
    <t>drobný elektromontážní materiál pro úpravu stávajícího rozvaděče pro osaz hl.jističe učebny</t>
  </si>
  <si>
    <t>-439857580</t>
  </si>
  <si>
    <t>101</t>
  </si>
  <si>
    <t>741130024</t>
  </si>
  <si>
    <t>Ukončení vodič izolovaný do 10 mm2 na svorkovnici</t>
  </si>
  <si>
    <t>-1547794602</t>
  </si>
  <si>
    <t>Ukončení vodičů izolovaných s označením a zapojením na svorkovnici s otevřením a uzavřením krytu, průřezu žíly do 10 mm2</t>
  </si>
  <si>
    <t>102</t>
  </si>
  <si>
    <t>34567026</t>
  </si>
  <si>
    <t>oko kabelové Cu lisovací lehčené 10x6</t>
  </si>
  <si>
    <t>1577024088</t>
  </si>
  <si>
    <t>103</t>
  </si>
  <si>
    <t>741110511</t>
  </si>
  <si>
    <t>Montáž lišta a kanálek vkládací šířky do 60 mm s víčkem</t>
  </si>
  <si>
    <t>1436870477</t>
  </si>
  <si>
    <t>Montáž lišt a kanálků elektroinstalačních se spojkami, ohyby a rohy a s nasunutím do krabic vkládacích s víčkem, šířky do 60 mm</t>
  </si>
  <si>
    <t>104</t>
  </si>
  <si>
    <t>34571002</t>
  </si>
  <si>
    <t>lišta elektroinstalační hranatá PVC 60x40mm</t>
  </si>
  <si>
    <t>2048243460</t>
  </si>
  <si>
    <t>105</t>
  </si>
  <si>
    <t>34571289</t>
  </si>
  <si>
    <t>kryt spojovací k liště elektroinstalační hranaté PVC 60x40mm</t>
  </si>
  <si>
    <t>1500992736</t>
  </si>
  <si>
    <t>106</t>
  </si>
  <si>
    <t>34571207</t>
  </si>
  <si>
    <t>kryt koncový k liště elektroinstalační hranaté PVC 60x40mm</t>
  </si>
  <si>
    <t>-1358045833</t>
  </si>
  <si>
    <t>107</t>
  </si>
  <si>
    <t>741110541</t>
  </si>
  <si>
    <t>Montáž lišta a kanálek - přepážka podélná oddělovací</t>
  </si>
  <si>
    <t>-300182741</t>
  </si>
  <si>
    <t>Montáž lišt a kanálků elektroinstalačních se spojkami, ohyby a rohy a s nasunutím do krabic doplňkových prvků přepážky podélné oddělovací</t>
  </si>
  <si>
    <t>108</t>
  </si>
  <si>
    <t>34571218.31R</t>
  </si>
  <si>
    <t xml:space="preserve">přepážka 40 pro kanály elektroinstalační  hranaté PVC výšky do 40 mm</t>
  </si>
  <si>
    <t>729213906</t>
  </si>
  <si>
    <t>109</t>
  </si>
  <si>
    <t>1297374287</t>
  </si>
  <si>
    <t>110</t>
  </si>
  <si>
    <t>35432541.01R</t>
  </si>
  <si>
    <t>příchytka kabelová ocelová pozink obdelníková otevírací 35x60mm s ocelovou hmoždinkou a šroubem</t>
  </si>
  <si>
    <t>1221595527</t>
  </si>
  <si>
    <t>111</t>
  </si>
  <si>
    <t>74101010.02R</t>
  </si>
  <si>
    <t>demontáž a zpětná montáž stávajícího chodbového stopního podhledu z minerálních čtverců pro přístup ke kabelovým trasám silnoproudu</t>
  </si>
  <si>
    <t>-1230912873</t>
  </si>
  <si>
    <t>demontáž a zpětná montáž stávajícího chodbového stopního podhledu z hliníkových lamel v šířce 500-1000mm pro přístup ke kabelovým trasám silnoproudu</t>
  </si>
  <si>
    <t>112</t>
  </si>
  <si>
    <t>742920443.01R</t>
  </si>
  <si>
    <t>Mont.ucpávka prostupu kabelového svazku tmelem otvor D 140 mm zaplnění prostupu kabely z 10% stropem tl 150 mm požární odolnost EI 90, včetně osazení požárního štítku a tabulky prostupů</t>
  </si>
  <si>
    <t>-737409201</t>
  </si>
  <si>
    <t>113</t>
  </si>
  <si>
    <t>35920443.01R</t>
  </si>
  <si>
    <t>zpevňující protipožární tmel EI90 těsnění prostupů kabelů a kabelových svazků stěnou/stropem, vč.označ.štítku a minerální vaty</t>
  </si>
  <si>
    <t>-209489458</t>
  </si>
  <si>
    <t>741.03</t>
  </si>
  <si>
    <t>Provozní osvětlení</t>
  </si>
  <si>
    <t>114</t>
  </si>
  <si>
    <t>23168.02R</t>
  </si>
  <si>
    <t>Chránič s nadproudovou ochranou, 10/1N/B/003 , A, 1+N, 10kA, char.B,</t>
  </si>
  <si>
    <t>1574935344</t>
  </si>
  <si>
    <t>115</t>
  </si>
  <si>
    <t>796913103</t>
  </si>
  <si>
    <t>116</t>
  </si>
  <si>
    <t>741372112.06R</t>
  </si>
  <si>
    <t xml:space="preserve">Montáž svítidlo LED interiérové  přisazené hranaté  přes 0,09 do 0,36 m2 se zapojením vodičů s přípravou</t>
  </si>
  <si>
    <t>-494304167</t>
  </si>
  <si>
    <t>Montáž svítidel s integrovaným zdrojem LED se zapojením vodičů interiérových přisazených stropních hranatých, plochy přes 0,09 do 0,36 m2, s úpravou a prodloužením vývodů, osazení krabice se svorkovnicí na vývod svítidla, zaměření pozice vývodu svítidla, přesun svítidel na lešení se zajištěním proti poškození.</t>
  </si>
  <si>
    <t>117</t>
  </si>
  <si>
    <t>34825011.02R</t>
  </si>
  <si>
    <t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</t>
  </si>
  <si>
    <t>-1034477223</t>
  </si>
  <si>
    <t xml:space="preserve">prokognitivní svítidlo vestavné 600x600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 délek s max. odchylkou ± 15% (plnospektrální zdroj), 460 – 540 nm bez propadu světelných zdrojů (propad typický pro běžná LED), barevný tón mezi  4400 – 4800 K (denní světlo), index podání barev CRI (Ra) &gt; 91, elektrický příkon max. 80 W, energetická účinnost odpovídající nejnovějším LED technologiím, činitel oslnění UGR &lt; 20, životnost L80  &gt; 45 000 hodin, záruka min. 3 roky. Cena včetně podružného materiálu</t>
  </si>
  <si>
    <t>118</t>
  </si>
  <si>
    <t>741112111</t>
  </si>
  <si>
    <t>Montáž rozvodka nástěnná plastová čtyřhranná vodič D do 4 mm2</t>
  </si>
  <si>
    <t>1012815111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</si>
  <si>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</si>
  <si>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119</t>
  </si>
  <si>
    <t>34571482</t>
  </si>
  <si>
    <t>krabice v uzavřeném provedení PVC s krytím IP 54 čtvercová 100x100mm</t>
  </si>
  <si>
    <t>1661127309</t>
  </si>
  <si>
    <t>120</t>
  </si>
  <si>
    <t>741310231</t>
  </si>
  <si>
    <t>Montáž přepínač (polo)zapuštěný šroubové připojení 5-sériový se zapojením vodičů</t>
  </si>
  <si>
    <t>1607939064</t>
  </si>
  <si>
    <t>Montáž spínačů jedno nebo dvoupólových polozapuštěných nebo zapuštěných se zapojením vodičů šroubové připojení, pro prostředí normální přepínačů, řazení 5-sériových</t>
  </si>
  <si>
    <t>121</t>
  </si>
  <si>
    <t>34539067.01R</t>
  </si>
  <si>
    <t>přepínač sériový, řazení 5, s krytem, bez rámečku bílý</t>
  </si>
  <si>
    <t>1981028249</t>
  </si>
  <si>
    <t>122</t>
  </si>
  <si>
    <t>39060.01R</t>
  </si>
  <si>
    <t>rámeček pro elektroinstaleční přístroje dvojnásobný bílý</t>
  </si>
  <si>
    <t>1965418978</t>
  </si>
  <si>
    <t>123</t>
  </si>
  <si>
    <t>741122122</t>
  </si>
  <si>
    <t>Montáž kabel Cu plný kulatý žíla 3x1,5 až 6 mm2 zatažený v trubkách (např. CYKY)</t>
  </si>
  <si>
    <t>160665905</t>
  </si>
  <si>
    <t>Montáž kabelů měděných bez ukončení uložených v trubkách zatažených plných kulatých nebo bezhalogenových (např. CYKY) počtu a průřezu žil 3x1,5 až 6 mm2</t>
  </si>
  <si>
    <t>124</t>
  </si>
  <si>
    <t>34111030</t>
  </si>
  <si>
    <t>kabel instalační jádro Cu plné izolace PVC plášť PVC 450/750V (CYKY) 3x1,5mm2</t>
  </si>
  <si>
    <t>489722663</t>
  </si>
  <si>
    <t>125</t>
  </si>
  <si>
    <t>-877168333</t>
  </si>
  <si>
    <t>126</t>
  </si>
  <si>
    <t>857889949</t>
  </si>
  <si>
    <t>127</t>
  </si>
  <si>
    <t>741371853.01R</t>
  </si>
  <si>
    <t>Demontáž stávajících svítidel bez zachování funkčnostii v odborné učebně, kabinetu</t>
  </si>
  <si>
    <t>-105735625</t>
  </si>
  <si>
    <t xml:space="preserve">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</t>
  </si>
  <si>
    <t>741.04</t>
  </si>
  <si>
    <t>stínící technika</t>
  </si>
  <si>
    <t>128</t>
  </si>
  <si>
    <t>-855836454</t>
  </si>
  <si>
    <t>129</t>
  </si>
  <si>
    <t>-742709847</t>
  </si>
  <si>
    <t>130</t>
  </si>
  <si>
    <t>741122142</t>
  </si>
  <si>
    <t>Montáž kabel Cu plný kulatý žíla 5x1,5 až 2,5 mm2 zatažený v trubkách (např. CYKY)</t>
  </si>
  <si>
    <t>-645669275</t>
  </si>
  <si>
    <t>Montáž kabelů měděných bez ukončení uložených v trubkách zatažených plných kulatých nebo bezhalogenových (např. CYKY) počtu a průřezu žil 5x1,5 až 2,5 mm2</t>
  </si>
  <si>
    <t>131</t>
  </si>
  <si>
    <t>34111090.01R</t>
  </si>
  <si>
    <t>kabel instalační jádro Cu plné izolace PVC plášť PVC s barevným pruhem 450/750V (CYKY) 5x1,5mm2</t>
  </si>
  <si>
    <t>1369962199</t>
  </si>
  <si>
    <t>132</t>
  </si>
  <si>
    <t>1751076868</t>
  </si>
  <si>
    <t>133</t>
  </si>
  <si>
    <t>493147879</t>
  </si>
  <si>
    <t>134</t>
  </si>
  <si>
    <t>741310221.01R</t>
  </si>
  <si>
    <t>Montáž ovládací tlačítko s ergonomií pro ovládání rolet včetně vysekání, osazení krabice a zapojením</t>
  </si>
  <si>
    <t>-2050765551</t>
  </si>
  <si>
    <t>Montáž spínačů jedno nebo dvoupólových polozapuštěných nebo zapuštěných se zapojením vodičů, pro prostředí normální spínačů, řazení 2-pro žaluzie, včetně vysekání, osazení krabice a zapojením</t>
  </si>
  <si>
    <t>135</t>
  </si>
  <si>
    <t>34539050.01R</t>
  </si>
  <si>
    <t xml:space="preserve">Ovládací tlačítko dělené s blokováním, s ergonomií  pro ovládání rolet včetně krabice a rámečku bílé</t>
  </si>
  <si>
    <t>1161769391</t>
  </si>
  <si>
    <t xml:space="preserve">spínač jedno nebo dvoupólový polozapuštěný nebo zapuštěný , pro prostředí normální , řazení 2-pro žaluzie s blokováním, včetně  krabice a rámečku bílé</t>
  </si>
  <si>
    <t>136</t>
  </si>
  <si>
    <t>107870177</t>
  </si>
  <si>
    <t>137</t>
  </si>
  <si>
    <t>-1805650097</t>
  </si>
  <si>
    <t>138</t>
  </si>
  <si>
    <t>741310221.02R</t>
  </si>
  <si>
    <t>Montáž odrušovacího členu pro ovládání stínící techniky se zapojením</t>
  </si>
  <si>
    <t>1782768062</t>
  </si>
  <si>
    <t>139</t>
  </si>
  <si>
    <t>34539050.02R</t>
  </si>
  <si>
    <t>odrušovací člen potlačení elektromagnetického rušení spínání motorů stínící techniky tříkanálový</t>
  </si>
  <si>
    <t>-1011267284</t>
  </si>
  <si>
    <t>742</t>
  </si>
  <si>
    <t>Elektroinstalace - slaboproud</t>
  </si>
  <si>
    <t>742.1</t>
  </si>
  <si>
    <t>slaboproudé rozvody v učebně, kabinetu</t>
  </si>
  <si>
    <t>140</t>
  </si>
  <si>
    <t>742124005</t>
  </si>
  <si>
    <t>Montáž kabelů datových FTP, UTP, STP ukončení kabelu konektorem</t>
  </si>
  <si>
    <t>1742264326</t>
  </si>
  <si>
    <t>141</t>
  </si>
  <si>
    <t>37452030</t>
  </si>
  <si>
    <t>prvek ukončovací datového rozvodu keystone 1xRJ45 UTP Cat6 samořezný kabelová pojistka</t>
  </si>
  <si>
    <t>-780429138</t>
  </si>
  <si>
    <t>142</t>
  </si>
  <si>
    <t>20230800.05R</t>
  </si>
  <si>
    <t>Montáž formy kabelů datových FTP, UTP, STP s odizolováním a přípravou vodičů pro zapojení</t>
  </si>
  <si>
    <t>76363744</t>
  </si>
  <si>
    <t>143</t>
  </si>
  <si>
    <t>20230800.06R</t>
  </si>
  <si>
    <t>Montáž datové zásuvky 1xRJ45 se zapojením vodičů do keystonu</t>
  </si>
  <si>
    <t>1316513000</t>
  </si>
  <si>
    <t>144</t>
  </si>
  <si>
    <t>37451183.04R</t>
  </si>
  <si>
    <t>modul datové zásuvky 1xRJ45 osazený keystonem UTP Cat6 v boxu na povrch</t>
  </si>
  <si>
    <t>-1119452073</t>
  </si>
  <si>
    <t>145</t>
  </si>
  <si>
    <t>20230800.07R</t>
  </si>
  <si>
    <t>modul datové zásuvky Cat6 1xRJ45 22,5x45 beznástrojová se zapojením otočením</t>
  </si>
  <si>
    <t>1236039453</t>
  </si>
  <si>
    <t>146</t>
  </si>
  <si>
    <t>20230800.08R</t>
  </si>
  <si>
    <t>Montáž datové zásuvky 2xRJ45 se zapojením vodičů do kystonu</t>
  </si>
  <si>
    <t>1473736404</t>
  </si>
  <si>
    <t>147</t>
  </si>
  <si>
    <t>37451183.01R</t>
  </si>
  <si>
    <t>modul datové zásuvky 2xRJ45 osazený keystonem s náklonem 45° včetně masky a krytu UTP Cat6</t>
  </si>
  <si>
    <t>-915268613</t>
  </si>
  <si>
    <t>148</t>
  </si>
  <si>
    <t>20230800.10R</t>
  </si>
  <si>
    <t>Montáž kabelů datových FTP, UTP, STP pro vnitřní rozvody pevně do počtu žil 15</t>
  </si>
  <si>
    <t>127184937</t>
  </si>
  <si>
    <t>149</t>
  </si>
  <si>
    <t>20230800.11R</t>
  </si>
  <si>
    <t>kabel datový jádro Cu plné plášť LSOH (U/UTP) kategorie 6 Dca-s2,d2,a1</t>
  </si>
  <si>
    <t>774410068</t>
  </si>
  <si>
    <t>150</t>
  </si>
  <si>
    <t>20230800.12R</t>
  </si>
  <si>
    <t>Certifikační měření metalického segmentu s vyhotovením certifikačního protokolu</t>
  </si>
  <si>
    <t>-1118534352</t>
  </si>
  <si>
    <t>Montáž strukturované kabeláže centrifikační měření segmentu metalického s vyhotovením protokolu</t>
  </si>
  <si>
    <t>151</t>
  </si>
  <si>
    <t>742330034</t>
  </si>
  <si>
    <t>Montáž patch panelu 24 portů neosazeného</t>
  </si>
  <si>
    <t>-2128536976</t>
  </si>
  <si>
    <t>Montáž strukturované kabeláže příslušenství a ostatní práce k rozvaděčům patch panelu 24 portů neosazeného</t>
  </si>
  <si>
    <t>152</t>
  </si>
  <si>
    <t>37451125</t>
  </si>
  <si>
    <t>patch panel neosazený kabelové pojistky 1U 24 portů 19" STP</t>
  </si>
  <si>
    <t>-1321593902</t>
  </si>
  <si>
    <t>153</t>
  </si>
  <si>
    <t>742330004.10R</t>
  </si>
  <si>
    <t>Montáž krytu zaslepovacího do zásuvkové sestavy</t>
  </si>
  <si>
    <t>740041503</t>
  </si>
  <si>
    <t>154</t>
  </si>
  <si>
    <t>374330004.10R</t>
  </si>
  <si>
    <t>kryt zaslepovací 1MOD 22,5x45</t>
  </si>
  <si>
    <t>1000059109</t>
  </si>
  <si>
    <t>155</t>
  </si>
  <si>
    <t>01002000.01R</t>
  </si>
  <si>
    <t>součinnost s IT technikem školy, upřesnění úpravy, přemístění a demontáže stávajících datových rozvodů</t>
  </si>
  <si>
    <t>-1715062148</t>
  </si>
  <si>
    <t>Ostatní náklady související s provozem - součinnost s IT technikem školy, upřesnění úpravy, přemístění a demontáže stávajících datových rozvodů</t>
  </si>
  <si>
    <t>156</t>
  </si>
  <si>
    <t>742330004.01R</t>
  </si>
  <si>
    <t>Montáž vnitřní konstrukce datového rozvaděče v katedře pro osazení patch panelu do 20U</t>
  </si>
  <si>
    <t>1227174062</t>
  </si>
  <si>
    <t>157</t>
  </si>
  <si>
    <t>374330004.01R</t>
  </si>
  <si>
    <t>vnitřní konstrukce datov.rozv. do katedry do 20U 19" pro upevnění patch panelu</t>
  </si>
  <si>
    <t>-945110928</t>
  </si>
  <si>
    <t>158</t>
  </si>
  <si>
    <t>742110161</t>
  </si>
  <si>
    <t>Montáž spony pro uchycení kabelů pro slaboproud</t>
  </si>
  <si>
    <t>-418897755</t>
  </si>
  <si>
    <t>Montáž kabelového žlabu spony pro uchycení kabelů</t>
  </si>
  <si>
    <t>159</t>
  </si>
  <si>
    <t>-1719142933</t>
  </si>
  <si>
    <t>160</t>
  </si>
  <si>
    <t>742110002</t>
  </si>
  <si>
    <t>Montáž trubek pro slaboproud plastových ohebných uložených pod omítku</t>
  </si>
  <si>
    <t>-1012251341</t>
  </si>
  <si>
    <t>Montáž trubek elektroinstalačních plastových ohebných uložených pod omítku</t>
  </si>
  <si>
    <t>161</t>
  </si>
  <si>
    <t>742110005</t>
  </si>
  <si>
    <t>Montáž trubek pro slaboproud plastových ohebných uložených v podlaze</t>
  </si>
  <si>
    <t>617087670</t>
  </si>
  <si>
    <t>Montáž trubek elektroinstalačních plastových ohebných uložených v podlaze</t>
  </si>
  <si>
    <t>162</t>
  </si>
  <si>
    <t>1225750.01R</t>
  </si>
  <si>
    <t>trubka elektroinstalační ohebná z PVC 1225 750N 25/18,3mm</t>
  </si>
  <si>
    <t>1928476497</t>
  </si>
  <si>
    <t>163</t>
  </si>
  <si>
    <t>1545017538</t>
  </si>
  <si>
    <t>164</t>
  </si>
  <si>
    <t>742110202</t>
  </si>
  <si>
    <t>Montáž podlahových krabic pro slaboproud do mazaniny</t>
  </si>
  <si>
    <t>882627413</t>
  </si>
  <si>
    <t>Montáž podlahových krabic montovaných do mazaniny</t>
  </si>
  <si>
    <t>165</t>
  </si>
  <si>
    <t>34571676</t>
  </si>
  <si>
    <t>sada nivelační pro podlahové krabice</t>
  </si>
  <si>
    <t>sada</t>
  </si>
  <si>
    <t>-476954457</t>
  </si>
  <si>
    <t>166</t>
  </si>
  <si>
    <t>34571665</t>
  </si>
  <si>
    <t>adaptér montážní pro podlahové krabice do betonové podlahy 16/24 modulů</t>
  </si>
  <si>
    <t>-1831913729</t>
  </si>
  <si>
    <t>167</t>
  </si>
  <si>
    <t>34571661</t>
  </si>
  <si>
    <t>krabice univerzální instalační do betonové podlahy 55 - 150mm</t>
  </si>
  <si>
    <t>1305994311</t>
  </si>
  <si>
    <t>168</t>
  </si>
  <si>
    <t>34571662</t>
  </si>
  <si>
    <t>sada zvyšovací pro univerzální instalační krabici do betonové podlahy</t>
  </si>
  <si>
    <t>-877229613</t>
  </si>
  <si>
    <t>169</t>
  </si>
  <si>
    <t>742110271</t>
  </si>
  <si>
    <t>Montáž víka k vestavbě přístrojové jednotky k podlahovým krabicím pro slaboproud</t>
  </si>
  <si>
    <t>1551098114</t>
  </si>
  <si>
    <t>Montáž příslušenství ke krabicím montážního víka k vestavbě přístrojové jednotky</t>
  </si>
  <si>
    <t>170</t>
  </si>
  <si>
    <t>742110275</t>
  </si>
  <si>
    <t>Montáž upevňovacího límce pro podlahovou krabici do montované konstrukce pro slaboproud</t>
  </si>
  <si>
    <t>1138108585</t>
  </si>
  <si>
    <t>Montáž příslušenství ke krabicím upevňovacího límce pro podlahovou krabici do montované konstukce</t>
  </si>
  <si>
    <t>171</t>
  </si>
  <si>
    <t>742110504</t>
  </si>
  <si>
    <t>Montáž krabic pro slaboproud zapuštěných plastových odbočných kruhových s víčkem</t>
  </si>
  <si>
    <t>349779009</t>
  </si>
  <si>
    <t>Montáž krabic elektroinstalačních s víčkem zapuštěných plastových odbočných kruhových</t>
  </si>
  <si>
    <t>172</t>
  </si>
  <si>
    <t>742110505</t>
  </si>
  <si>
    <t>Montáž krabic pro slaboproud zapuštěných plastových odbočných čtyřhranných s víčkem</t>
  </si>
  <si>
    <t>-449740939</t>
  </si>
  <si>
    <t>Montáž krabic elektroinstalačních s víčkem zapuštěných plastových odbočných čtyřhranných</t>
  </si>
  <si>
    <t>173</t>
  </si>
  <si>
    <t>1890940613</t>
  </si>
  <si>
    <t>174</t>
  </si>
  <si>
    <t>-1114209986</t>
  </si>
  <si>
    <t>175</t>
  </si>
  <si>
    <t>39059.01R</t>
  </si>
  <si>
    <t>rámeček pro elektroinstalační přístroje jednonásobný bílý</t>
  </si>
  <si>
    <t>2034587156</t>
  </si>
  <si>
    <t>176</t>
  </si>
  <si>
    <t>742313042.02R</t>
  </si>
  <si>
    <t xml:space="preserve">Montáž sada propojovací kabeláže pro připojení ovládání výsuvu LCD z katedry do řady žákovských lavic </t>
  </si>
  <si>
    <t>-1294998438</t>
  </si>
  <si>
    <t>Montáž sada propojovací pro připojení ovládání výsuvu LCD z katedry do řady žákovských lavic. Vyvedeno do každé řady lavic z katedry.</t>
  </si>
  <si>
    <t>177</t>
  </si>
  <si>
    <t>37451185.02R</t>
  </si>
  <si>
    <t xml:space="preserve">sada propojovací kabeláže pro připojení ovládání výsuvu LCD z katedry do řady žákovských lavic </t>
  </si>
  <si>
    <t>-1097265049</t>
  </si>
  <si>
    <t xml:space="preserve">sada propojovací pro připojení ovládání výsuvu LCD z katedry do řady žákovských lavic. Kabel UTP, koncovka keyston RJ-45 samice v katedře, lisovací konektor samec RJ-45 pro každou řadu  lavic samostatně</t>
  </si>
  <si>
    <t>178</t>
  </si>
  <si>
    <t>742410801</t>
  </si>
  <si>
    <t>Demontáž reproduktoru podhledového nebo nástěnného nebo směrového</t>
  </si>
  <si>
    <t>1696417109</t>
  </si>
  <si>
    <t>Demontáž rozhlasu reproduktoru podhledového, nástěnného, směrového</t>
  </si>
  <si>
    <t>179</t>
  </si>
  <si>
    <t>742410801.02R</t>
  </si>
  <si>
    <t>Zajištění vodičů po demontáž reproduktoru proti poškození a zaizolování proti zkratu</t>
  </si>
  <si>
    <t>870133606</t>
  </si>
  <si>
    <t>180</t>
  </si>
  <si>
    <t>742410063.01R</t>
  </si>
  <si>
    <t>Zhotovení upevňovacích bodů vyvrtáním pro montáž reproduktoru nástěnného rozhlasu</t>
  </si>
  <si>
    <t>-555981114</t>
  </si>
  <si>
    <t>181</t>
  </si>
  <si>
    <t>742410063</t>
  </si>
  <si>
    <t>Montáž reproduktoru nástěnného rozhlasu</t>
  </si>
  <si>
    <t>672520932</t>
  </si>
  <si>
    <t>Montáž rozhlasu reproduktoru nástěnného</t>
  </si>
  <si>
    <t>182</t>
  </si>
  <si>
    <t>MAT10063.01R</t>
  </si>
  <si>
    <t>sada upevňovacích prvků pro montáž reproduktoru</t>
  </si>
  <si>
    <t>1825683777</t>
  </si>
  <si>
    <t>183</t>
  </si>
  <si>
    <t>742410121.01R</t>
  </si>
  <si>
    <t>Demontáž regulátoru hlasitosti rozhlasu</t>
  </si>
  <si>
    <t>68056504</t>
  </si>
  <si>
    <t>184</t>
  </si>
  <si>
    <t>742410121</t>
  </si>
  <si>
    <t>Montáž regulátoru hlasitosti rozhlasu</t>
  </si>
  <si>
    <t>-1217306960</t>
  </si>
  <si>
    <t>Montáž rozhlasu regulátoru hlasitosti</t>
  </si>
  <si>
    <t>185</t>
  </si>
  <si>
    <t>742410201.01R</t>
  </si>
  <si>
    <t xml:space="preserve">Kontrola funkčnosti  rozhlasu před demontáží a po zpětné montáži se zástupcem školy</t>
  </si>
  <si>
    <t>-1283694552</t>
  </si>
  <si>
    <t>186</t>
  </si>
  <si>
    <t>742410801.01R</t>
  </si>
  <si>
    <t>přesun do a z dočasného skladu, skladování demont.reproduktoru po dobu stavebních prací, s ochranou proti poškození</t>
  </si>
  <si>
    <t>-206076554</t>
  </si>
  <si>
    <t>187</t>
  </si>
  <si>
    <t>742420121.02R</t>
  </si>
  <si>
    <t>Demontáž telefonní zásuvky se záchováním původního telefonního vedení</t>
  </si>
  <si>
    <t>1135319313</t>
  </si>
  <si>
    <t>188</t>
  </si>
  <si>
    <t>742420121.04R</t>
  </si>
  <si>
    <t>Montáž telefonní zásuvky na původní telef.vedení</t>
  </si>
  <si>
    <t>-1376686345</t>
  </si>
  <si>
    <t>189</t>
  </si>
  <si>
    <t>742330801.01R</t>
  </si>
  <si>
    <t>Demontáž stávajících slaboproudých rozvodů bez zachování funkčnostii</t>
  </si>
  <si>
    <t>-1948849326</t>
  </si>
  <si>
    <t xml:space="preserve"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</t>
  </si>
  <si>
    <t>190</t>
  </si>
  <si>
    <t>742330801.02R</t>
  </si>
  <si>
    <t xml:space="preserve">Demontáž stávajících slaboproudých rozvodů  se zachováním funkčnosti v přilehlých místnostech bez stavebních úprav</t>
  </si>
  <si>
    <t>-1273581096</t>
  </si>
  <si>
    <t xml:space="preserve">Demontáž stávajících slaboproudých rozvodů se zachováním funkčnostii v přilehlých místnostech bez stavebních úprav sousedících k odborné učebně, kabinetu a místnostech souvisejících se stavebními pracemi.  Bezpečné odpojení se zajištěním dočasného odpojení dle doporučení IT technika školy. Přepojení  kabelů, krabic aby v místnostech bez stavebních úprav byla zachována funkční slaboproudá instalace.</t>
  </si>
  <si>
    <t>742.2</t>
  </si>
  <si>
    <t xml:space="preserve">Nový LAN  přívod do učebny z aktivního prvku školy</t>
  </si>
  <si>
    <t>191</t>
  </si>
  <si>
    <t>-746999215</t>
  </si>
  <si>
    <t>192</t>
  </si>
  <si>
    <t>20230800.15R</t>
  </si>
  <si>
    <t>modul datové zásuvky Cat6A 1xRJ45 22,5x45 beznástrojová se zapojením otočením</t>
  </si>
  <si>
    <t>-1840828941</t>
  </si>
  <si>
    <t>193</t>
  </si>
  <si>
    <t>20230800.70R</t>
  </si>
  <si>
    <t>Zatažení připraveného LAN přívodu z jiného projektu konektivity školy s úpravou zapojení v datovém rozvaděči v učebně</t>
  </si>
  <si>
    <t>-573552017</t>
  </si>
  <si>
    <t>194</t>
  </si>
  <si>
    <t>20230800.71R</t>
  </si>
  <si>
    <t xml:space="preserve">Drobný montážní materiál zatažení  LAN přívodu připraveného z jiného projektu konektivity školy</t>
  </si>
  <si>
    <t>2070311693</t>
  </si>
  <si>
    <t>195</t>
  </si>
  <si>
    <t>20230800.58R</t>
  </si>
  <si>
    <t>součinnost s IT technikem školy, pro realizaci tras LAN přívodu</t>
  </si>
  <si>
    <t>-1958770572</t>
  </si>
  <si>
    <t>196</t>
  </si>
  <si>
    <t>-384098997</t>
  </si>
  <si>
    <t>197</t>
  </si>
  <si>
    <t>742110003</t>
  </si>
  <si>
    <t>Montáž trubek pro slaboproud plastových ohebných uložených volně na příchytky</t>
  </si>
  <si>
    <t>704763231</t>
  </si>
  <si>
    <t>Montáž trubek elektroinstalačních plastových ohebných uložených volně na příchytky</t>
  </si>
  <si>
    <t>198</t>
  </si>
  <si>
    <t>-452338833</t>
  </si>
  <si>
    <t>199</t>
  </si>
  <si>
    <t>1232750.01R</t>
  </si>
  <si>
    <t>trubka elektroinstalační ohebná z PVC 1232 750N 32/24,3mm</t>
  </si>
  <si>
    <t>-315199334</t>
  </si>
  <si>
    <t>200</t>
  </si>
  <si>
    <t>-806904681</t>
  </si>
  <si>
    <t>201</t>
  </si>
  <si>
    <t>-336310703</t>
  </si>
  <si>
    <t>202</t>
  </si>
  <si>
    <t>1569730642</t>
  </si>
  <si>
    <t>203</t>
  </si>
  <si>
    <t>-1555228302</t>
  </si>
  <si>
    <t>0100</t>
  </si>
  <si>
    <t>204</t>
  </si>
  <si>
    <t>01002000.03R</t>
  </si>
  <si>
    <t xml:space="preserve">Ostatní náklady související s provozem - součinnost  s dodavatelem nábytku při montáži el.inst.přístrojů</t>
  </si>
  <si>
    <t>-139066018</t>
  </si>
  <si>
    <t xml:space="preserve">Ostatní náklady související s provozem - součinnost  s dodavatelem nábytku při montáži el.inst.přístrojů, krabic, kabeláže, otvorů průchodů kabeláže v lavicích, katedře a učitelských stolů</t>
  </si>
  <si>
    <t>205</t>
  </si>
  <si>
    <t>01002001.03R</t>
  </si>
  <si>
    <t xml:space="preserve">součinnost  s dodavatelem nábytku při montáži el.inst.přístrojů</t>
  </si>
  <si>
    <t>1778695902</t>
  </si>
  <si>
    <t>206</t>
  </si>
  <si>
    <t>01002000.13R</t>
  </si>
  <si>
    <t xml:space="preserve">Ostatní náklady související s provozem - součinnost  s dodavatelem bouracích prací  při demontáži el.rozvodů</t>
  </si>
  <si>
    <t>1348367330</t>
  </si>
  <si>
    <t xml:space="preserve">Ostatní náklady související s provozem - součinnost  s dodavatelem bouracích prací  při demontáži el.rozvodů, se zajištěním stáv.okruhů</t>
  </si>
  <si>
    <t>207</t>
  </si>
  <si>
    <t>01002000.04R</t>
  </si>
  <si>
    <t xml:space="preserve">Zadání do výroby  a kontrola rozvaděče pro učebnu, vč. dokumentace a zkoušek výrobce</t>
  </si>
  <si>
    <t>-1031655342</t>
  </si>
  <si>
    <t>Dodávka zadávací dokumentace výrobci, zkoušky, měření a prohlídka kontrola rozváděče nn u výrobce s vystavením výrobní dokumentace s kusovou zkouškou a štítkem rozvaděče.</t>
  </si>
  <si>
    <t>208</t>
  </si>
  <si>
    <t>01002000.06R</t>
  </si>
  <si>
    <t>Zkoušky a ostatní měření potřebné pro vypracování revize elektrických VTZ</t>
  </si>
  <si>
    <t>1010508052</t>
  </si>
  <si>
    <t>Zkoušky a ostatní měření potřebné pro vypracování revize VTZ</t>
  </si>
  <si>
    <t>209</t>
  </si>
  <si>
    <t>01002000.07R</t>
  </si>
  <si>
    <t xml:space="preserve">Vypracování revize elektrických VTZ </t>
  </si>
  <si>
    <t>-1275449216</t>
  </si>
  <si>
    <t>210</t>
  </si>
  <si>
    <t>01002000.16R</t>
  </si>
  <si>
    <t>Vypracování dokumentace skutečného provedení elektroinstalace stavby s použitím prováděcí dokumentace</t>
  </si>
  <si>
    <t>-790377131</t>
  </si>
  <si>
    <t>211</t>
  </si>
  <si>
    <t>01002001.09R</t>
  </si>
  <si>
    <t>ohlášení, konzultace, prohlídka inspektora Technické Inspekce ČR po zhotovení elektroinstalací a žádost o vydání stanoviska zhodnocení bezpečného provozu vyhrazených tech.zařízení, organizací Technické Inspekce ČR</t>
  </si>
  <si>
    <t>-1933059091</t>
  </si>
  <si>
    <t>61-2,3 - ZŠ Ivanovice na Hané - Jazyková učebna dv. č. 39 a kabinet jazykové učebny</t>
  </si>
  <si>
    <t>61.2.1 - jazyková učebna dv. č. 39 - stavba</t>
  </si>
  <si>
    <t>-2101293292</t>
  </si>
  <si>
    <t>Demontáž stávajícího nábytkového vybavení včetně podhledů a rastru</t>
  </si>
  <si>
    <t>SKUNB00.R</t>
  </si>
  <si>
    <t>Skříňka s keramickým umyvdlem a nerezovou baterií - dodávka a montáž</t>
  </si>
  <si>
    <t>-295616073</t>
  </si>
  <si>
    <t>EPOVP00.R</t>
  </si>
  <si>
    <t>Elektrický průtokový ohřívač vč. příslušenství. Dodávka a montáž</t>
  </si>
  <si>
    <t>-540402965</t>
  </si>
  <si>
    <t>Elektriký průtokový ohřívač vč. příslušenství. Dodávka a montáž</t>
  </si>
  <si>
    <t>912072024</t>
  </si>
  <si>
    <t>-840818803</t>
  </si>
  <si>
    <t>1504553614</t>
  </si>
  <si>
    <t>-558409090</t>
  </si>
  <si>
    <t>-803876642</t>
  </si>
  <si>
    <t>1267441053</t>
  </si>
  <si>
    <t>-1675893865</t>
  </si>
  <si>
    <t>-1121482554</t>
  </si>
  <si>
    <t>1855395716</t>
  </si>
  <si>
    <t>-235238575</t>
  </si>
  <si>
    <t>1048874953</t>
  </si>
  <si>
    <t>1713302977</t>
  </si>
  <si>
    <t>-924852231</t>
  </si>
  <si>
    <t>-608079769</t>
  </si>
  <si>
    <t>1027725645</t>
  </si>
  <si>
    <t>SDKPDZV.R</t>
  </si>
  <si>
    <t xml:space="preserve">SDK příčka, dvojitý záklop včetně vyztužení pro uchycení tabule. </t>
  </si>
  <si>
    <t>2079439243</t>
  </si>
  <si>
    <t>SDK příčka, dvojitý záklop včetně vyztužení pro uchycení tabule. Zesílení pomocí UA profilů</t>
  </si>
  <si>
    <t>SDKO000.R</t>
  </si>
  <si>
    <t xml:space="preserve">Opravy současných SDK příček. </t>
  </si>
  <si>
    <t>-156395009</t>
  </si>
  <si>
    <t xml:space="preserve">Opravy současných SDK příček. Oprava spojů mezi SDK stěnami a stropem </t>
  </si>
  <si>
    <t>1935638278</t>
  </si>
  <si>
    <t>Vnitřní látkové rolety bez vodících lišt 2020x2450</t>
  </si>
  <si>
    <t>61.3.1 - kabinet jazykové učebny - stavba</t>
  </si>
  <si>
    <t xml:space="preserve">    762 - Konstrukce tesařské</t>
  </si>
  <si>
    <t>1281040652</t>
  </si>
  <si>
    <t>Demontáž stávajícího nábytkového vybavení včetně demontáže 1ks dveřního křídla</t>
  </si>
  <si>
    <t>762</t>
  </si>
  <si>
    <t>Konstrukce tesařské</t>
  </si>
  <si>
    <t>762621120</t>
  </si>
  <si>
    <t>Osazení dveří tesařských jednokřídlových</t>
  </si>
  <si>
    <t>237363780</t>
  </si>
  <si>
    <t>6116400.R</t>
  </si>
  <si>
    <t xml:space="preserve">Dveře vnitřní hladké plné jednokřídlé </t>
  </si>
  <si>
    <t>-1690570581</t>
  </si>
  <si>
    <t>Dveře vnitřní hladké plné jednokřídlé, výplň dveří DTD, CPL laminát bez struktury, velikost viz PD</t>
  </si>
  <si>
    <t>7666607.R</t>
  </si>
  <si>
    <t>Dodávka a montáž kování</t>
  </si>
  <si>
    <t>746506712</t>
  </si>
  <si>
    <t>-1722859004</t>
  </si>
  <si>
    <t>1914910468</t>
  </si>
  <si>
    <t>-927217635</t>
  </si>
  <si>
    <t>59036.02R</t>
  </si>
  <si>
    <t>deska podhledová minerální rovná bílá bez perforace 600x600mm</t>
  </si>
  <si>
    <t>-1671712071</t>
  </si>
  <si>
    <t>1710696282</t>
  </si>
  <si>
    <t>-1458087057</t>
  </si>
  <si>
    <t>153791026</t>
  </si>
  <si>
    <t>1955440424</t>
  </si>
  <si>
    <t>1814379051</t>
  </si>
  <si>
    <t>1714748283</t>
  </si>
  <si>
    <t>-1702948392</t>
  </si>
  <si>
    <t>-18068938</t>
  </si>
  <si>
    <t>493540311</t>
  </si>
  <si>
    <t>71629454</t>
  </si>
  <si>
    <t>61.2,3.2 - jazyková učebna dv. č. 39, kabinet jazykové učebny - elektro</t>
  </si>
  <si>
    <t>39061.01R</t>
  </si>
  <si>
    <t>rámeček pro elektroinstalační přistroje trojnásobný bílý</t>
  </si>
  <si>
    <t>845821620</t>
  </si>
  <si>
    <t>741112002</t>
  </si>
  <si>
    <t>Montáž krabice zapuštěná plastová kruhová pro sádrokartonové příčky</t>
  </si>
  <si>
    <t>-2053598879</t>
  </si>
  <si>
    <t>Montáž krabic elektroinstalačních bez napojení na trubky a lišty, demontáže a montáže víčka a přístroje protahovacích nebo odbočných zapuštěných plastových kruhových pro sádrokartonové příčky</t>
  </si>
  <si>
    <t>34571465</t>
  </si>
  <si>
    <t>krabice do dutých stěn PVC přístrojová kruhová D 70mm hluboká</t>
  </si>
  <si>
    <t>1510558374</t>
  </si>
  <si>
    <t>-787875528</t>
  </si>
  <si>
    <t>34825011.08R</t>
  </si>
  <si>
    <t>svítidlo vestavné stropní panelové čtvercové LED určené pro montáž do kazetových pohledů i na strop. Mikro/Nano Prizmatický kryt.PODOBNÉ JAKO NAPŘ teplota chromatičnosti 4000k, 230V/50Hz 50W, světelný tok 6400lm, elektronický předřadník,IP40,600x600x30mm,</t>
  </si>
  <si>
    <t>-1640729821</t>
  </si>
  <si>
    <t xml:space="preserve">svítidlo vestavné stropní panelové čtvercové LED určené pro montáž do kazetových pohledů i na strop. Kryt z MikroPrizmatického optického materiálu, který zajišťuje vyzařovací úhel&gt;80°. Svítidlo tak poskytuje optimální distribuci světla v souladu s platnou normou pro osvětlení kanceláří a učeben.  Teplota chromatičnosti 4000k, 230V/50Hz 50W, světelný tok 6400lm, elektronický předřadník,IP40,600x600x30mm, činitel podání barev 80-89, zamezení oslnění UGR19, účinnost svítidla lm/W 128. Včetně podružného materiálu.</t>
  </si>
  <si>
    <t>741310233</t>
  </si>
  <si>
    <t>Montáž přepínač (polo)zapuštěný šroubové připojení 6-střídavý se zapojením vodičů</t>
  </si>
  <si>
    <t>-212315451</t>
  </si>
  <si>
    <t>Montáž spínačů jedno nebo dvoupólových polozapuštěných nebo zapuštěných se zapojením vodičů šroubové připojení, pro prostředí normální přepínačů, řazení 6-střídavých</t>
  </si>
  <si>
    <t>34539068.01R</t>
  </si>
  <si>
    <t>přepínač střídavý, řazení 6, s krytem, bez rámečku bílý</t>
  </si>
  <si>
    <t>1796313984</t>
  </si>
  <si>
    <t>893300011</t>
  </si>
  <si>
    <t>1060051222</t>
  </si>
  <si>
    <t>742110504.01R</t>
  </si>
  <si>
    <t>Montáž krabice pro slaboproud zapuštěná plastová kruhová pro sádrokartonové SDK příčky</t>
  </si>
  <si>
    <t>499608359</t>
  </si>
  <si>
    <t>742110505.02R</t>
  </si>
  <si>
    <t>Montáž krabic s vyřezáním otvoru pro krabici pro slaboproud plastových odbočných čtyřhranných s víčkem pro sádrokartonové SDK příčky do 250x250mm</t>
  </si>
  <si>
    <t>1311930797</t>
  </si>
  <si>
    <t>-598155559</t>
  </si>
  <si>
    <t>34571473</t>
  </si>
  <si>
    <t>krabice do dutých stěn PVC přístrojová obdélníková 250x200mm s víčkem</t>
  </si>
  <si>
    <t>1343652939</t>
  </si>
  <si>
    <t>212</t>
  </si>
  <si>
    <t>213</t>
  </si>
  <si>
    <t>214</t>
  </si>
  <si>
    <t>215</t>
  </si>
  <si>
    <t>216</t>
  </si>
  <si>
    <t>217</t>
  </si>
  <si>
    <t>218</t>
  </si>
  <si>
    <t>219</t>
  </si>
  <si>
    <t xml:space="preserve">61-4,5,6 - ZŠ Ivanovice na Hané - Učebna přírodopisu dv. č. 10, kabinet přírodopisu a kabinet informatiky </t>
  </si>
  <si>
    <t>61.4.1 - učebna přírodopisu dv. č. 10 - stavba</t>
  </si>
  <si>
    <t>-2050384384</t>
  </si>
  <si>
    <t>vybourání luxferů včetně části zdi pod luxfery výšky 1000mm, šířky 800mm. viz. projektová dokumentace</t>
  </si>
  <si>
    <t>Demontáž stávajícího nábytkového vybavení včetně stávajících dřezů</t>
  </si>
  <si>
    <t>7250030.R</t>
  </si>
  <si>
    <t>Připojení dřezu a baterie</t>
  </si>
  <si>
    <t>-2010855540</t>
  </si>
  <si>
    <t>Připojení dřezu k baterii</t>
  </si>
  <si>
    <t>7250020.R</t>
  </si>
  <si>
    <t>Vodovodní baterie, dodávka a montáž</t>
  </si>
  <si>
    <t>897544345</t>
  </si>
  <si>
    <t>Baterie nástěnná, dodávka a montáž</t>
  </si>
  <si>
    <t>1905778200</t>
  </si>
  <si>
    <t>Vodoinstalační práce spojené s posunutím a přívodem vody do nově vzniklého dvojdřezu 3 m. Demontáž rozvodů 12 m (teplé, studené vody, odpadu a plynu) včetně demontáže 4ks výlevky včetně baterií</t>
  </si>
  <si>
    <t>-269921221</t>
  </si>
  <si>
    <t>1006913178</t>
  </si>
  <si>
    <t>590165.00R</t>
  </si>
  <si>
    <t>Akustická skelná izolace určena k izolaci příček 60 mm</t>
  </si>
  <si>
    <t>-2066732701</t>
  </si>
  <si>
    <t xml:space="preserve">Akustická skelná izolace určena k izolaci příček 60 mm,  min. λD = 0,037 (W·m-1·K-1),šířka pásu 625mm</t>
  </si>
  <si>
    <t>-777897457</t>
  </si>
  <si>
    <t>-76493041</t>
  </si>
  <si>
    <t>-2037286412</t>
  </si>
  <si>
    <t>575405747</t>
  </si>
  <si>
    <t>467797035</t>
  </si>
  <si>
    <t>-1148917500</t>
  </si>
  <si>
    <t>-675176906</t>
  </si>
  <si>
    <t>1594154792</t>
  </si>
  <si>
    <t>-1504808480</t>
  </si>
  <si>
    <t>-521313824</t>
  </si>
  <si>
    <t>-53519082</t>
  </si>
  <si>
    <t>-1698164394</t>
  </si>
  <si>
    <t>-887910208</t>
  </si>
  <si>
    <t>1320560562</t>
  </si>
  <si>
    <t>-468885239</t>
  </si>
  <si>
    <t>1223174830</t>
  </si>
  <si>
    <t>DMNVP00.R</t>
  </si>
  <si>
    <t>Dodávka a montáž nadsvětlíku včetně plastové části nad světlíkem</t>
  </si>
  <si>
    <t>1740520757</t>
  </si>
  <si>
    <t>Dodávka a montáž nadsvětlíku neotvíravého včetně plastové části nad světlíkem. Rozměry světlíku 1000x800 mm.
Bezpečnostní sklo 800 mm, plast 200 mm</t>
  </si>
  <si>
    <t>DMPL000.R</t>
  </si>
  <si>
    <t>Demontáž stávajícího plynového potrubí</t>
  </si>
  <si>
    <t>-1468034554</t>
  </si>
  <si>
    <t>Demontáž stávajícího plynového potrubí, celkem 12m</t>
  </si>
  <si>
    <t>RRS0000.R</t>
  </si>
  <si>
    <t>Rozšíření a renovace stupínku pod katedrou, opravení poničených částí a příprava pro nalepení nové podlahové krytiny. Cena včetně materiálu a montáže</t>
  </si>
  <si>
    <t>1280535479</t>
  </si>
  <si>
    <t>Renovace stupínku pod katedrou, opravení poničených částí a příprava pro nalepení nové podlahové krytiny. Cena včetně materiálu a montáže.
Rozšíření stupínku směrem do učebny o 50cm
Konstrukce z dřevěných hranolů opláštěných 2 x OSB deskami tl. 22mm</t>
  </si>
  <si>
    <t>-105066858</t>
  </si>
  <si>
    <t>Dodávka a montáž vnitřních rolet bez vodících lišt 2390x2450</t>
  </si>
  <si>
    <t>61.5.1 - kabinet přírodopisu - stavba</t>
  </si>
  <si>
    <t>-1606724399</t>
  </si>
  <si>
    <t>-205763802</t>
  </si>
  <si>
    <t>vybourání luxferů včetně zdi pod luxfery výšky 1000mm, šířky 800mm. viz. projektová dokumentace</t>
  </si>
  <si>
    <t>1011229682</t>
  </si>
  <si>
    <t>Demontáž stávajícího nábytkového vybavení</t>
  </si>
  <si>
    <t>PDDB000.R</t>
  </si>
  <si>
    <t>Připojení dřezu a dřezové baterie</t>
  </si>
  <si>
    <t>-411994499</t>
  </si>
  <si>
    <t>1310547017</t>
  </si>
  <si>
    <t>-1732769161</t>
  </si>
  <si>
    <t>-1605162713</t>
  </si>
  <si>
    <t>-97957404</t>
  </si>
  <si>
    <t>-1967658374</t>
  </si>
  <si>
    <t>951029899</t>
  </si>
  <si>
    <t>-834833902</t>
  </si>
  <si>
    <t>805397613</t>
  </si>
  <si>
    <t>1482964464</t>
  </si>
  <si>
    <t>-282676516</t>
  </si>
  <si>
    <t>-826154157</t>
  </si>
  <si>
    <t>-682398012</t>
  </si>
  <si>
    <t>897550864</t>
  </si>
  <si>
    <t>-1119820062</t>
  </si>
  <si>
    <t>-1754886010</t>
  </si>
  <si>
    <t>61.6.1 - kabinet jazyků dv. č. 12 - stavba</t>
  </si>
  <si>
    <t>184768885</t>
  </si>
  <si>
    <t>854958391</t>
  </si>
  <si>
    <t>-377707333</t>
  </si>
  <si>
    <t>-266823611</t>
  </si>
  <si>
    <t>-719140544</t>
  </si>
  <si>
    <t>Vodoinstalační práce spojené s instalací umyvadla, které je součástí vybavení nábytku</t>
  </si>
  <si>
    <t>-606901430</t>
  </si>
  <si>
    <t>-1192588055</t>
  </si>
  <si>
    <t>1819766326</t>
  </si>
  <si>
    <t>387077176</t>
  </si>
  <si>
    <t>-6942804</t>
  </si>
  <si>
    <t>-2135194902</t>
  </si>
  <si>
    <t>-374134272</t>
  </si>
  <si>
    <t>-1454606393</t>
  </si>
  <si>
    <t>705479991</t>
  </si>
  <si>
    <t>-1195469892</t>
  </si>
  <si>
    <t>-229980169</t>
  </si>
  <si>
    <t>-1429367701</t>
  </si>
  <si>
    <t>-1246102069</t>
  </si>
  <si>
    <t>-2013493066</t>
  </si>
  <si>
    <t>-2093004221</t>
  </si>
  <si>
    <t xml:space="preserve">61.4,5,6.2 - učebna přírodopisu dv. č. 10, kabinet přírodopisu, kabinet informatiky - stavba </t>
  </si>
  <si>
    <t xml:space="preserve">      741.02 - nový silový přívod z rozvaděče na chodbě  do rozvaděče v učebně a z učebny do rozvaděče v kabinetu</t>
  </si>
  <si>
    <t>35711042</t>
  </si>
  <si>
    <t>rozvodnice zapuštěná, plné dveře plechové, IP30, 36 modulárních jednotek vč. N/pE</t>
  </si>
  <si>
    <t>-493679041</t>
  </si>
  <si>
    <t>741320165</t>
  </si>
  <si>
    <t>Montáž jističů třípólových nn do 25 A ve skříni se zapojením vodičů</t>
  </si>
  <si>
    <t>951125551</t>
  </si>
  <si>
    <t>Montáž jističů se zapojením vodičů třípólových nn do 25 A ve skříni</t>
  </si>
  <si>
    <t>35822170</t>
  </si>
  <si>
    <t>jistič 3-pólový 20 A vypínací charakteristika C vypínací schopnost 10 kA</t>
  </si>
  <si>
    <t>-782457895</t>
  </si>
  <si>
    <t>741120501.01R</t>
  </si>
  <si>
    <t>Montáž šňůra Cu lehká a střední do 7 žil uložená pevně (např. CGSG, CYH)</t>
  </si>
  <si>
    <t>400980423</t>
  </si>
  <si>
    <t>8500228820.01R</t>
  </si>
  <si>
    <t>Kabel flexibilní dvoulinka CYH V03VH-H 2× 2,5 rudá/černá pro rozvody z labor.zdroje pro zásuvky 0-24V ve studentských stolech</t>
  </si>
  <si>
    <t>-1330674264</t>
  </si>
  <si>
    <t>741130061.01R</t>
  </si>
  <si>
    <t>Ukončení vodič izolovaný do 2,5 mm2 lisováním kabelového oka pro připojení konektoru zás.0-24V se smršťovací bužírkou</t>
  </si>
  <si>
    <t>-1476941957</t>
  </si>
  <si>
    <t>34567018</t>
  </si>
  <si>
    <t>oko kabelové Cu lisovací lehčené 2,5x3</t>
  </si>
  <si>
    <t>1397322341</t>
  </si>
  <si>
    <t>741130061.02R</t>
  </si>
  <si>
    <t xml:space="preserve">montáž a zapojení zásuvky labor.zdoje 0-24V v lavici  na připravené vodiče s lisovácím  okem, bez uvedení do provozu </t>
  </si>
  <si>
    <t>190104866</t>
  </si>
  <si>
    <t>34567018.01R</t>
  </si>
  <si>
    <t xml:space="preserve">zásuvka laboratorního zdroje 0-24V v lavici žáků, katedře  s 2x bezpečnostní zdířkou (rudá/černá) v provedení modulu 45x45mm, možnost připojení kabelovým okem</t>
  </si>
  <si>
    <t>913347095</t>
  </si>
  <si>
    <t>741134031.01R</t>
  </si>
  <si>
    <t>test vodičů po ukončení kabelů s ověřením správnosti zapojení pro počet žil do 5x2, zámků a zás.0-24V</t>
  </si>
  <si>
    <t>-5589225</t>
  </si>
  <si>
    <t>-2092912729</t>
  </si>
  <si>
    <t>-1640905233</t>
  </si>
  <si>
    <t>34571466</t>
  </si>
  <si>
    <t>krabice do dutých stěn PVC přístrojová kruhová D 70mm dvojnásobná</t>
  </si>
  <si>
    <t>-1110394720</t>
  </si>
  <si>
    <t xml:space="preserve">nový silový přívod z rozvaděče na chodbě  do rozvaděče v učebně a z učebny do rozvaděče v kabinetu</t>
  </si>
  <si>
    <t>741310201</t>
  </si>
  <si>
    <t>Montáž spínač (polo)zapuštěný šroubové připojení 1-jednopólový se zapojením vodičů</t>
  </si>
  <si>
    <t>1285406592</t>
  </si>
  <si>
    <t>Montáž spínačů jedno nebo dvoupólových polozapuštěných nebo zapuštěných se zapojením vodičů šroubové připojení, pro prostředí normální spínačů, řazení 1-jednopólových</t>
  </si>
  <si>
    <t>34539064.01R</t>
  </si>
  <si>
    <t>spínač jednopólový, řazení 1, s krytem, bez rámečku, bílý</t>
  </si>
  <si>
    <t>-1571930777</t>
  </si>
  <si>
    <t>741310238</t>
  </si>
  <si>
    <t>Montáž přepínač (polo)zapuštěný šroubové připojení 6+6 -dvojitý střídavý se zapojením vodičů</t>
  </si>
  <si>
    <t>1373845220</t>
  </si>
  <si>
    <t>Montáž spínačů jedno nebo dvoupólových polozapuštěných nebo zapuštěných se zapojením vodičů šroubové připojení, pro prostředí normální přepínačů, řazení 6+6-dvojitých střídavých</t>
  </si>
  <si>
    <t>34539072.01R</t>
  </si>
  <si>
    <t>přepínač střídavý dvojitý, řazení 6+6(6+1), s krytem, bez rámečku bílý</t>
  </si>
  <si>
    <t>-777780734</t>
  </si>
  <si>
    <t>61-7 - ZŠ Ivanovice na Hané - Jazyková učebna dv. č. 14</t>
  </si>
  <si>
    <t>61.7.1 - jazyková učebna dv. č. 14 - stavba</t>
  </si>
  <si>
    <t>48564169</t>
  </si>
  <si>
    <t>-428195806</t>
  </si>
  <si>
    <t>-2085115293</t>
  </si>
  <si>
    <t>-965693128</t>
  </si>
  <si>
    <t>-1294545888</t>
  </si>
  <si>
    <t>-1753115415</t>
  </si>
  <si>
    <t>325593280</t>
  </si>
  <si>
    <t>1704846781</t>
  </si>
  <si>
    <t>-604847665</t>
  </si>
  <si>
    <t>254716295</t>
  </si>
  <si>
    <t>-218582029</t>
  </si>
  <si>
    <t>1293115089</t>
  </si>
  <si>
    <t>498627838</t>
  </si>
  <si>
    <t>-654409813</t>
  </si>
  <si>
    <t>-796503441</t>
  </si>
  <si>
    <t>-1010877247</t>
  </si>
  <si>
    <t>-503296091</t>
  </si>
  <si>
    <t>VKLP000.R</t>
  </si>
  <si>
    <t>vnitřní kazetová klimatizace do podhledu ,1x vnitřní jednotka a 1x venkovní jednotka, kabelový ovladač, odvod kondenzátu z vnitřní jednotky, žlab plastový, propojovací Cu potrubí, tichý chod, klimatizace vhodná do učeben</t>
  </si>
  <si>
    <t>-938907250</t>
  </si>
  <si>
    <t xml:space="preserve">1x vnitřní stropní čtyčcestná kazetová klimatizační jednotka vhodná do učeben montovaná do podhledu min. Qch 1,9 - 8,0 kW, Qtop 1,3 - 11,3 kW, A+++, hladina akustického tlaku max. 32 dB(A), rozsah teplot pro chlazení -15/32 °C, pro topení -27/+15 °C, krycí panel pro rovnoměrný proud vzduchu, límec pro překrytí klimatizace vyčnívající z podhledu . 1x venkovní jednotka min. Qch 1,9 - 8,0 kW, Qtop 1,3 - 11,3 kW, 230V A+++, twin rotary kompresor, hladina akustického tlaku max. 48 dB(A), SCOP 5,24, SEER 8,96, konzole venkovní jednotky pozinkovaná 500 mm.  Kabelový ovladač, odvod kondenzátu z vnitřní jednotky, žlab plastový, propojovací Cu potrubí, kabeláž propojovací a komunikačni, sifon s kuličkou PT 100.
Dodávka a montáž bude obsahovat veškeré potřebné prvky pro připojení a ukotvení.</t>
  </si>
  <si>
    <t>783266555</t>
  </si>
  <si>
    <t>DMRL000.R</t>
  </si>
  <si>
    <t>Dodávka a montáž rohových lišt</t>
  </si>
  <si>
    <t>20364053</t>
  </si>
  <si>
    <t>VRS0000.R</t>
  </si>
  <si>
    <t>Dodávka a montáž vnitřní žaluzie k světlíku</t>
  </si>
  <si>
    <t>-1545342324</t>
  </si>
  <si>
    <t xml:space="preserve">Dodávka a montáž vnitřní žaluzie  k světlíku. Ruční ovládání vedle dveří</t>
  </si>
  <si>
    <t>Dodávka a montáž vnitřních rolet, 2390x2040</t>
  </si>
  <si>
    <t>61.7.2 - jazyková učebna dv. č. 14 - elektro</t>
  </si>
  <si>
    <t>741320105</t>
  </si>
  <si>
    <t>Montáž jističů jednopólových nn do 25 A ve skříni se zapojením vodičů</t>
  </si>
  <si>
    <t>886585819</t>
  </si>
  <si>
    <t>Montáž jističů se zapojením vodičů jednopólových nn do 25 A ve skříni</t>
  </si>
  <si>
    <t>35822124</t>
  </si>
  <si>
    <t>jistič 1-pólový 16 A vypínací charakteristika C vypínací schopnost 10 kA</t>
  </si>
  <si>
    <t>317119820</t>
  </si>
  <si>
    <t>741112112</t>
  </si>
  <si>
    <t>Montáž rozvodka nástěnná plastová čtyřhranná vodič D do 6 mm2</t>
  </si>
  <si>
    <t>-876947834</t>
  </si>
  <si>
    <t>Montáž krabic elektroinstalačních bez napojení na trubky a lišty, demontáže a montáže víčka a přístroje rozvodek se zapojením vodičů na svorkovnici nástěnných plastových čtyřhranných pro vodiče Ø 6 mm2</t>
  </si>
  <si>
    <t>34571482.01R</t>
  </si>
  <si>
    <t>el.inst.krabice se šroubovacími vývodkami provedení PVC s krytím IP 67 DUR s 5P svorkovnicí, montáž na povrch pro klimatizaci</t>
  </si>
  <si>
    <t>-1892169598</t>
  </si>
  <si>
    <t>el.inst.krabice se šroubovacími vývodkami provedení PVC s krytím IP 67 DUR s 5P svorkovnicí, montáž na povrch</t>
  </si>
  <si>
    <t>91213.01R</t>
  </si>
  <si>
    <t>krabice pod omítku PVC odbočná čtvercová KT250 s víčkem</t>
  </si>
  <si>
    <t>2085082431</t>
  </si>
  <si>
    <t>61-8,9 - ZŠ Ivanovice na Hané - Učebna chemie a kabinet chemie</t>
  </si>
  <si>
    <t>61.8.1 - učebna chemie - stavba</t>
  </si>
  <si>
    <t>429681698</t>
  </si>
  <si>
    <t>2021186480</t>
  </si>
  <si>
    <t>Bourací práce spojené s vybouráním světlíku</t>
  </si>
  <si>
    <t>Vodoinstalační práce spojené s přívodem vody a odpadu do středového tunelu, digestoře a umyvadla včetně jejich zapojení:
Natažení přívodu vody a odpadu celkem 12m
Připojení dřezu s dřezovou baterií 6ks
Demontáž rozvodů teplé, studené vody a odpadu 21 m, keramické výlevky včetně baterií 11ks</t>
  </si>
  <si>
    <t>1433261350</t>
  </si>
  <si>
    <t>-1927033562</t>
  </si>
  <si>
    <t>-1149793014</t>
  </si>
  <si>
    <t>-1389064263</t>
  </si>
  <si>
    <t>1039611945</t>
  </si>
  <si>
    <t>283464702</t>
  </si>
  <si>
    <t>1660459494</t>
  </si>
  <si>
    <t>845227530</t>
  </si>
  <si>
    <t>-1048173815</t>
  </si>
  <si>
    <t>-338707220</t>
  </si>
  <si>
    <t>-263857591</t>
  </si>
  <si>
    <t>1630199625</t>
  </si>
  <si>
    <t>1813309680</t>
  </si>
  <si>
    <t>-850802805</t>
  </si>
  <si>
    <t>-1927456067</t>
  </si>
  <si>
    <t>2062144498</t>
  </si>
  <si>
    <t>-776688479</t>
  </si>
  <si>
    <t>-678964231</t>
  </si>
  <si>
    <t>725073198</t>
  </si>
  <si>
    <t>OD00000.R</t>
  </si>
  <si>
    <t>Odsávání digestoře</t>
  </si>
  <si>
    <t>-365179828</t>
  </si>
  <si>
    <t xml:space="preserve">odsávání digestoře obsahující plastové HT potrubí D 125 vč. tvarovek, plastové HT potrubí D 160 vč. tvarovek, samolepící kaučuková izolace tl 25 mm s AL polepem, uzavírací nerezová těsná klapka se servopohonem D125, plastová samotížná žaluzie D160, kotevní a montážní materiál. Dodávka a montáž bude obsahovat veškeré potřebné prvky pro připojení a ukotvení. </t>
  </si>
  <si>
    <t>-1119348432</t>
  </si>
  <si>
    <t>Demontáž stávajícího plynového potrubí, celkem 21m</t>
  </si>
  <si>
    <t>-782202337</t>
  </si>
  <si>
    <t>1733278372</t>
  </si>
  <si>
    <t>Renovace stupínku pod katedrou, opravení poničených částí a příprava pro nalepení nové podlahové krytiny. Cena včetně materiálu a montáže.
Rozšíření stupínku směrem do učebny o 750mm
Konstrukce z dřevěných hranolů opláštěných 2x OSB deskami tl 22mm</t>
  </si>
  <si>
    <t>Dodávka a montáž vnitřních rolet bez vodících lišt 2450x2040mm</t>
  </si>
  <si>
    <t>61.9.1 - kabinet chemie - stavba</t>
  </si>
  <si>
    <t>-1995710886</t>
  </si>
  <si>
    <t>-2094210855</t>
  </si>
  <si>
    <t>-1906197230</t>
  </si>
  <si>
    <t>DMUB000.R.1</t>
  </si>
  <si>
    <t>-947625826</t>
  </si>
  <si>
    <t>Vodoinstalační práce spojené s posunutím vody a odpadu a instalací nového dřezu posunutého o 20cm</t>
  </si>
  <si>
    <t>498912673</t>
  </si>
  <si>
    <t>1910619030</t>
  </si>
  <si>
    <t>370341782</t>
  </si>
  <si>
    <t>-782233576</t>
  </si>
  <si>
    <t>-283160075</t>
  </si>
  <si>
    <t>1819124236</t>
  </si>
  <si>
    <t>-1107759627</t>
  </si>
  <si>
    <t>-591424789</t>
  </si>
  <si>
    <t>-952863830</t>
  </si>
  <si>
    <t>833144134</t>
  </si>
  <si>
    <t>344178793</t>
  </si>
  <si>
    <t>-1012065395</t>
  </si>
  <si>
    <t>-1307115464</t>
  </si>
  <si>
    <t>-1570735278</t>
  </si>
  <si>
    <t>61.8,9.2 - učebna chemie, kabinet chemie - elektro</t>
  </si>
  <si>
    <t>741110102.02R</t>
  </si>
  <si>
    <t>Montáž kabelového žlabu pro silnoproud drátěného 100/50 mm</t>
  </si>
  <si>
    <t>453207124</t>
  </si>
  <si>
    <t>00075600.02R</t>
  </si>
  <si>
    <t>žlab kabelový drátěný galvanicky zinkovaný 100/50mm</t>
  </si>
  <si>
    <t>992399633</t>
  </si>
  <si>
    <t>741110122.01R</t>
  </si>
  <si>
    <t>Montáž nosníku s konzolami nebo závitovými tyčemi pro silnoproud šířky 100 mm</t>
  </si>
  <si>
    <t>1646962364</t>
  </si>
  <si>
    <t>Montáž nosníku s konzolami nebo závitovými tyčemi pro slaboproud šířky 100 mm</t>
  </si>
  <si>
    <t>00075387.01R</t>
  </si>
  <si>
    <t>nosník kabelového žlabu drátěného žárově zinkovaný 100mm</t>
  </si>
  <si>
    <t>-290628425</t>
  </si>
  <si>
    <t>0007538.01R</t>
  </si>
  <si>
    <t>sada upevňovacích prvků pro montáž nosníku drátožlabu</t>
  </si>
  <si>
    <t>309041800</t>
  </si>
  <si>
    <t>hmoždinka, vrut, podložka</t>
  </si>
  <si>
    <t>0007538.02R</t>
  </si>
  <si>
    <t>spojka pro instalační kanál drátěný</t>
  </si>
  <si>
    <t>230561593</t>
  </si>
  <si>
    <t>741231012.02R</t>
  </si>
  <si>
    <t>Montáž svorka - ochranného pospojování v trase drátožlabu se zapoj.vod.</t>
  </si>
  <si>
    <t>-732952405</t>
  </si>
  <si>
    <t>0007538.05R</t>
  </si>
  <si>
    <t>spojka uzemňovací mosazná jednošroubová pro vodič do 25mm2, připojení kanál drátěný k doplňkovému uzemnění</t>
  </si>
  <si>
    <t>2094227534</t>
  </si>
  <si>
    <t>834346574</t>
  </si>
  <si>
    <t>0007538.04R</t>
  </si>
  <si>
    <t>přepážka oddělení vedení plechová v-50mm pro instalační kanál drátěný, včetně upevňovacích prvků</t>
  </si>
  <si>
    <t>-482231201</t>
  </si>
  <si>
    <t>8500228818.01R</t>
  </si>
  <si>
    <t xml:space="preserve">Kabel flexibilní dvoulinka CYH V03VH-H 2× 1,5 rudá/černá  pro rozvody ovládání el.zámků 12V do studentských stolů</t>
  </si>
  <si>
    <t>-2138973888</t>
  </si>
  <si>
    <t>741130111.01R</t>
  </si>
  <si>
    <t>Ukončení šňůra přívodní pro el.12V zámek lavic 2x0,35 až 4 mm2 se zapojením páčkovou svorkovnici bez uvedení zámku do provozu</t>
  </si>
  <si>
    <t>199539817</t>
  </si>
  <si>
    <t>34562693</t>
  </si>
  <si>
    <t>svorkovnice krabicová bezšroubová jednopólová pro 2 vodiče 0,5-2,5mm2, 400V 24A</t>
  </si>
  <si>
    <t>1093585239</t>
  </si>
  <si>
    <t>741112021</t>
  </si>
  <si>
    <t>Montáž krabice nástěnná plastová čtyřhranná do 100x100 mm</t>
  </si>
  <si>
    <t>-172572282</t>
  </si>
  <si>
    <t>Montáž krabic elektroinstalačních bez napojení na trubky a lišty, demontáže a montáže víčka a přístroje protahovacích nebo odbočných nástěnných plastových čtyřhranných, vel. do 100x100 mm</t>
  </si>
  <si>
    <t>34571476</t>
  </si>
  <si>
    <t>krabice lištová PVC přístrojová čtvercová 80x80mm hluboká</t>
  </si>
  <si>
    <t>2026428088</t>
  </si>
  <si>
    <t>741110005.01R</t>
  </si>
  <si>
    <t>montáž atipických úchytů pro montáž trubek a podlahové krabice pro silnoproudé rozvody v konstrukci stupínku pod katedrou.</t>
  </si>
  <si>
    <t>1169597082</t>
  </si>
  <si>
    <t>741110063</t>
  </si>
  <si>
    <t>Montáž trubka plastová ohebná D přes 35 mm uložená pod omítku</t>
  </si>
  <si>
    <t>1234586633</t>
  </si>
  <si>
    <t>Montáž trubek elektroinstalačních s nasunutím nebo našroubováním do krabic plastových ohebných, uložených pod omítku, vnější Ø přes 35 mm</t>
  </si>
  <si>
    <t>61-10,11 - ZŠ Ivanovice na Hané - Učebna fyziky dv. č. 6 a kabinet fyziky</t>
  </si>
  <si>
    <t>61.10.1 - učebna fyziky dv. č. 6 - stavba</t>
  </si>
  <si>
    <t>1230005222</t>
  </si>
  <si>
    <t>2082505333</t>
  </si>
  <si>
    <t>829581920</t>
  </si>
  <si>
    <t>-597825</t>
  </si>
  <si>
    <t>-54375347</t>
  </si>
  <si>
    <t>1586105379</t>
  </si>
  <si>
    <t>-1175873349</t>
  </si>
  <si>
    <t>-1206889202</t>
  </si>
  <si>
    <t>-1249871308</t>
  </si>
  <si>
    <t>1771725865</t>
  </si>
  <si>
    <t>254614299</t>
  </si>
  <si>
    <t>565967776</t>
  </si>
  <si>
    <t>-383908894</t>
  </si>
  <si>
    <t>-342777520</t>
  </si>
  <si>
    <t>-503847688</t>
  </si>
  <si>
    <t>191277813</t>
  </si>
  <si>
    <t>-1730986349</t>
  </si>
  <si>
    <t>-1799924339</t>
  </si>
  <si>
    <t>1508967151</t>
  </si>
  <si>
    <t>-1337940023</t>
  </si>
  <si>
    <t>587596480</t>
  </si>
  <si>
    <t>300423229</t>
  </si>
  <si>
    <t xml:space="preserve">Dodávka a montáž vnitřního blackout zatemnění (totální blackout)
</t>
  </si>
  <si>
    <t>61.11.1 - kabinet fyziky - stavba</t>
  </si>
  <si>
    <t>642945111</t>
  </si>
  <si>
    <t>Osazování protipožárních nebo protiplynových zárubní dveří jednokřídlových do 2,5 m2</t>
  </si>
  <si>
    <t>-737480075</t>
  </si>
  <si>
    <t>Osazování ocelových zárubní protipožárních nebo protiplynových dveří do vynechaného otvoru, s obetonováním, dveří jednokřídlových do 2,5 m2</t>
  </si>
  <si>
    <t>55331557</t>
  </si>
  <si>
    <t>zárubeň jednokřídlá ocelová pro zdění s protipožární úpravou tl stěny 75-100mm rozměru 800/1970, 2100mm</t>
  </si>
  <si>
    <t>-1250648563</t>
  </si>
  <si>
    <t>968072455</t>
  </si>
  <si>
    <t>Vybourání kovových dveřních zárubní pl do 2 m2</t>
  </si>
  <si>
    <t>1227163185</t>
  </si>
  <si>
    <t>Vybourání kovových rámů oken s křídly, dveřních zárubní, vrat, stěn, ostění nebo obkladů dveřních zárubní, plochy do 2 m2</t>
  </si>
  <si>
    <t>766660021</t>
  </si>
  <si>
    <t>Montáž dveřních křídel otvíravých jednokřídlových š do 0,8 m požárních do ocelové zárubně</t>
  </si>
  <si>
    <t>1520587417</t>
  </si>
  <si>
    <t>Montáž dveřních křídel dřevěných nebo plastových otevíravých do ocelové zárubně protipožárních jednokřídlových, šířky do 800 mm</t>
  </si>
  <si>
    <t>61162098</t>
  </si>
  <si>
    <t>dveře jednokřídlé dřevotřískové protipožární EI (EW) 30 D3 povrch laminátový plné 800x1970-2100mm</t>
  </si>
  <si>
    <t>1620067874</t>
  </si>
  <si>
    <t>185421532</t>
  </si>
  <si>
    <t>1545870257</t>
  </si>
  <si>
    <t>-573419868</t>
  </si>
  <si>
    <t>-732918136</t>
  </si>
  <si>
    <t>260011284</t>
  </si>
  <si>
    <t>-1496355891</t>
  </si>
  <si>
    <t>168561773</t>
  </si>
  <si>
    <t>-48458912</t>
  </si>
  <si>
    <t>-1279736650</t>
  </si>
  <si>
    <t>-1252911568</t>
  </si>
  <si>
    <t>947691681</t>
  </si>
  <si>
    <t>1331609721</t>
  </si>
  <si>
    <t>176064224</t>
  </si>
  <si>
    <t xml:space="preserve">61.10,11.2 - učebna fyziky dv. č. 6, kabinet fyziky - elektro </t>
  </si>
  <si>
    <t>633876676</t>
  </si>
  <si>
    <t>1100251250.01R</t>
  </si>
  <si>
    <t>trubka elektroinstalační ohebná ocelová 1250N 25/20,2mm s hustým rýhováním pro odstínění a uložení silových kabelů v podlaze</t>
  </si>
  <si>
    <t>-1506165162</t>
  </si>
  <si>
    <t>61-12 - ZŠ Ivanovice na Hané - Kabinet informatiky dv. č. 16</t>
  </si>
  <si>
    <t>61.12.1 - kabinet informatiky dv. č. 16 - stavba</t>
  </si>
  <si>
    <t>1476307308</t>
  </si>
  <si>
    <t>-1207550060</t>
  </si>
  <si>
    <t>bourací práce spojené s přívodem vody z kabinetu o patro níže</t>
  </si>
  <si>
    <t>-915308908</t>
  </si>
  <si>
    <t>Vodoinstalační práce spojené s přívodem vody a odpadu 2bm + zapojení dřezu a dřezové baterie</t>
  </si>
  <si>
    <t>579303767</t>
  </si>
  <si>
    <t>-2089526161</t>
  </si>
  <si>
    <t>-684858969</t>
  </si>
  <si>
    <t>1574470966</t>
  </si>
  <si>
    <t>-105412212</t>
  </si>
  <si>
    <t>1670264294</t>
  </si>
  <si>
    <t>1077002622</t>
  </si>
  <si>
    <t>-1906670516</t>
  </si>
  <si>
    <t>-1173350381</t>
  </si>
  <si>
    <t>348111742</t>
  </si>
  <si>
    <t>1396669990</t>
  </si>
  <si>
    <t>293859824</t>
  </si>
  <si>
    <t>1145751458</t>
  </si>
  <si>
    <t>69751200</t>
  </si>
  <si>
    <t>lišta kobercová 50x7mm</t>
  </si>
  <si>
    <t>-1591173052</t>
  </si>
  <si>
    <t>776421711</t>
  </si>
  <si>
    <t>Vložení nařezaných pásků z podlahoviny do lišt</t>
  </si>
  <si>
    <t>-2027818106</t>
  </si>
  <si>
    <t>Montáž lišt vložení pásků z podlahoviny do lišt včetně nařezání</t>
  </si>
  <si>
    <t>RMAT0001.R</t>
  </si>
  <si>
    <t>pásy ze zátěžového koberce pro obvodovou lištu</t>
  </si>
  <si>
    <t>654789934</t>
  </si>
  <si>
    <t>podlahovina</t>
  </si>
  <si>
    <t>DMZK000.R</t>
  </si>
  <si>
    <t>Dodávka zátěžového koberce</t>
  </si>
  <si>
    <t>865447277</t>
  </si>
  <si>
    <t>SDKK000.R</t>
  </si>
  <si>
    <t>Dodávka a montáž akustického SDK kastlu na zakrytí stávajícího odsávání</t>
  </si>
  <si>
    <t>1579882612</t>
  </si>
  <si>
    <t>Dodávka a montáž akustické obložení potrubí VZT - akustické SDK desky a aku. minerální vata tl. 50mm
Rozměry kastlu 680x740 mm, výška 3200 mm</t>
  </si>
  <si>
    <t>61.12.2 - kabinet informatiky dv. č. 16 - elektro</t>
  </si>
  <si>
    <t>35711009</t>
  </si>
  <si>
    <t>rozvodnice zapuštěná, plné dveře, IP41, 36 modulárních jednotek (18x2), vč. N/pE</t>
  </si>
  <si>
    <t>-1392538279</t>
  </si>
  <si>
    <t>35822173.02R</t>
  </si>
  <si>
    <t>-639842123</t>
  </si>
  <si>
    <t>535301831</t>
  </si>
  <si>
    <t>61-13 - ZŠ Ivanovice na Hané - Cvičná kuchyň dv. č. 36</t>
  </si>
  <si>
    <t>61.13.1 - cvičná kuchyň dv. č. 36 - stavba</t>
  </si>
  <si>
    <t>-1710162929</t>
  </si>
  <si>
    <t>55331558</t>
  </si>
  <si>
    <t>zárubeň jednokřídlá ocelová pro zdění s protipožární úpravou tl stěny 75-100mm rozměru 900/1970, 2100mm</t>
  </si>
  <si>
    <t>1573145204</t>
  </si>
  <si>
    <t>Demontáž stávajícího nábytkového vybavení včetně SDK příček</t>
  </si>
  <si>
    <t>324401861</t>
  </si>
  <si>
    <t>766660022</t>
  </si>
  <si>
    <t>Montáž dveřních křídel otvíravých jednokřídlových š přes 0,8 m požárních do ocelové zárubně</t>
  </si>
  <si>
    <t>-279857025</t>
  </si>
  <si>
    <t>Montáž dveřních křídel dřevěných nebo plastových otevíravých do ocelové zárubně protipožárních jednokřídlových, šířky přes 800 mm</t>
  </si>
  <si>
    <t>61165314</t>
  </si>
  <si>
    <t>dveře jednokřídlé dřevotřískové protipožární EI (EW) 30 D3 povrch laminátový plné 900x1970-2100mm</t>
  </si>
  <si>
    <t>-1111359978</t>
  </si>
  <si>
    <t>-823109891</t>
  </si>
  <si>
    <t>1497683686</t>
  </si>
  <si>
    <t>-347633450</t>
  </si>
  <si>
    <t>-837733655</t>
  </si>
  <si>
    <t>1914933001</t>
  </si>
  <si>
    <t>-1425070126</t>
  </si>
  <si>
    <t>-676259656</t>
  </si>
  <si>
    <t>-270505612</t>
  </si>
  <si>
    <t>-1685338272</t>
  </si>
  <si>
    <t>-277941271</t>
  </si>
  <si>
    <t>2124850547</t>
  </si>
  <si>
    <t>1455462249</t>
  </si>
  <si>
    <t>2124161735</t>
  </si>
  <si>
    <t>MSDKPPO.R</t>
  </si>
  <si>
    <t xml:space="preserve">Montáž SDK příček s požární odolností EI 30 DP1 </t>
  </si>
  <si>
    <t>-1056875048</t>
  </si>
  <si>
    <t xml:space="preserve">Montáž SDK příček s požární odolností EI 30 DP1 viz PD </t>
  </si>
  <si>
    <t>61.13.2 - cvičná kuchyň dv. č. 36 - elektro</t>
  </si>
  <si>
    <t>35094.02R</t>
  </si>
  <si>
    <t>hlavní vypínač 3fázový 63A modulový na DIN</t>
  </si>
  <si>
    <t>-424868050</t>
  </si>
  <si>
    <t>35711020.01R</t>
  </si>
  <si>
    <t>rozvodnice nástěnná, oceloplechová, plné dveře, IP30, 120 modulárních jednotek, 5x24M vč. N/pE, bílá</t>
  </si>
  <si>
    <t>510664739</t>
  </si>
  <si>
    <t>35831372.08R</t>
  </si>
  <si>
    <t>sada upevňovacích prvků pro montáž rozvaděče oceloplech. na stěnu</t>
  </si>
  <si>
    <t>-1907532704</t>
  </si>
  <si>
    <t>-2100202177</t>
  </si>
  <si>
    <t>35822401</t>
  </si>
  <si>
    <t>jistič 3-pólový 16 A vypínací charakteristika B vypínací schopnost 10 kA</t>
  </si>
  <si>
    <t>1240262887</t>
  </si>
  <si>
    <t>741321043</t>
  </si>
  <si>
    <t>Montáž proudových chráničů čtyřpólových nn do 63 A ve skříni se zapojením vodičů</t>
  </si>
  <si>
    <t>1369957255</t>
  </si>
  <si>
    <t>Montáž proudových chráničů se zapojením vodičů čtyřpólových nn do 63 A ve skříni</t>
  </si>
  <si>
    <t>35889206.01R</t>
  </si>
  <si>
    <t>chránič proudový 4pólový 63A pracovního proudu 0,03A 10kA</t>
  </si>
  <si>
    <t>1388423830</t>
  </si>
  <si>
    <t>741231012.01R</t>
  </si>
  <si>
    <t>Montáž svorkovnice HOP do rozvaděčů - ochranná se zapoj.vod.</t>
  </si>
  <si>
    <t>-1811115939</t>
  </si>
  <si>
    <t>8500187472.04R</t>
  </si>
  <si>
    <t>svorkovnice HOP pospojování možnost připojení 15x2,5-50mm,</t>
  </si>
  <si>
    <t>-1806761359</t>
  </si>
  <si>
    <t>741231001</t>
  </si>
  <si>
    <t>Montáž svorkovnice do rozvaděčů - řadová vodič do 2,5 mm2 se zapojením vodičů</t>
  </si>
  <si>
    <t>1732823494</t>
  </si>
  <si>
    <t>Montáž svorkovnic do rozváděčů s popisnými štítky se zapojením vodičů na jedné straně řadových, průřezové plochy vodičů do 2,5 mm2</t>
  </si>
  <si>
    <t>8500001.01R</t>
  </si>
  <si>
    <t>svorkovnice řadová 2,5mm s bočnicí a propojovací svorkou</t>
  </si>
  <si>
    <t>-1355527268</t>
  </si>
  <si>
    <t>8500001.02R</t>
  </si>
  <si>
    <t>upevňovací koncový člen pro svorkovnice řadová</t>
  </si>
  <si>
    <t>1025481238</t>
  </si>
  <si>
    <t>741112061.01R</t>
  </si>
  <si>
    <t xml:space="preserve">Montáž krabice přístrojová zapuštěná plastová kruhová do 100x100 s víčkem a vývodem trubky se zapojením vodičů  pro varnou desku</t>
  </si>
  <si>
    <t>1173829525</t>
  </si>
  <si>
    <t>34562692.02R</t>
  </si>
  <si>
    <t>krabice kulatá vestavná s příslušenstvím pro připojení varné desky</t>
  </si>
  <si>
    <t>-610575961</t>
  </si>
  <si>
    <t>krabice kulatá vestavná pro připojení varné desky. Součástí je svorkovnice krabicová šroubovací pětipólová pro 5x4 vodiče 1,5-4,0mm2,víčko, trubka D=32 pro vývod kabelu, kabel 3m CGSG 5x2,5</t>
  </si>
  <si>
    <t>763101812</t>
  </si>
  <si>
    <t>Vyřezání otvoru v SDK desce v příčce nebo předsazené stěně jednoduché opláštění přes 0,01 do 0,02 m2</t>
  </si>
  <si>
    <t>-1080773138</t>
  </si>
  <si>
    <t>Vyřezání otvoru v sádrokartonové desce v příčkách nebo v předsazených stěnách s jednoduchým opláštěním velikosti otvoru přes 0,01 do 0,02 m2</t>
  </si>
  <si>
    <t>34571464</t>
  </si>
  <si>
    <t>krabice do dutých stěn PVC přístrojová kruhová D 70mm mělká</t>
  </si>
  <si>
    <t>-1522045542</t>
  </si>
  <si>
    <t>34571467</t>
  </si>
  <si>
    <t>krabice do dutých stěn PVC přístrojová kruhová D 70mm trojnásobná</t>
  </si>
  <si>
    <t>-565486544</t>
  </si>
  <si>
    <t>741110513</t>
  </si>
  <si>
    <t>Montáž lišta a kanálek vkládací šířky přes 120 do 180 mm s víčkem</t>
  </si>
  <si>
    <t>625175682</t>
  </si>
  <si>
    <t>Montáž lišt a kanálků elektroinstalačních se spojkami, ohyby a rohy a s nasunutím do krabic vkládacích s víčkem, šířky do přes 120 do 180 mm</t>
  </si>
  <si>
    <t>345713065.10R</t>
  </si>
  <si>
    <t>kanál elektroinstalační hranatý PVC 130x65mm</t>
  </si>
  <si>
    <t>2145160653</t>
  </si>
  <si>
    <t>345713065.16R</t>
  </si>
  <si>
    <t>kryt odbočný kanálu elektroinstalační hranatý PVC 130x65mm</t>
  </si>
  <si>
    <t>-307351589</t>
  </si>
  <si>
    <t>741122641</t>
  </si>
  <si>
    <t>Montáž kabel Cu plný kulatý žíla 5x1,5 až 2,5 mm2 uložený pevně (např. CYKY)</t>
  </si>
  <si>
    <t>774817601</t>
  </si>
  <si>
    <t>Montáž kabelů měděných bez ukončení uložených pevně plných kulatých nebo bezhalogenových (např. CYKY) počtu a průřezu žil 5x1,5 až 2,5 mm2</t>
  </si>
  <si>
    <t>34111094</t>
  </si>
  <si>
    <t>kabel instalační jádro Cu plné izolace PVC plášť PVC 450/750V (CYKY) 5x2,5mm2</t>
  </si>
  <si>
    <t>-1702716563</t>
  </si>
  <si>
    <t>741122645.01R</t>
  </si>
  <si>
    <t>Montáž kabel Cu plný kulatý žíla 5x25 až 35 mm2 uložený pevně (např. CYKY) ve ztížených podmínkách stáv.podhledů</t>
  </si>
  <si>
    <t>1651053046</t>
  </si>
  <si>
    <t>34113134</t>
  </si>
  <si>
    <t>kabel silový jádro Cu izolace PVC plášť PVC 0,6/1kV (1-CYKY) 5x25mm2</t>
  </si>
  <si>
    <t>-1517534521</t>
  </si>
  <si>
    <t>741120301.02R</t>
  </si>
  <si>
    <t xml:space="preserve">Montáž vodič Cu izolovaný plný a laněný s PVC pláštěm žíla 16-35 mm2 pevně (např. CY, CHAH-V) ve ztížených podmínkách </t>
  </si>
  <si>
    <t>1290025701</t>
  </si>
  <si>
    <t>Montáž vodičů izolovaných měděných bez ukončení uložených pevně plných a laněných s PVC pláštěm, bezhalogenových, ohniodolných (např. CY, CHAH-V) průřezu žíly 16-35 mm2 ve ztížených podmínkách stropních podhledů a stávajících tras školy.</t>
  </si>
  <si>
    <t>34141028.02R</t>
  </si>
  <si>
    <t>vodič propojovací flexibilní jádro Cu lanované izolace PVC zeleno/žlutý 450/750V (H07V-K) 1x35mm2</t>
  </si>
  <si>
    <t>415368476</t>
  </si>
  <si>
    <t>35822173.04R</t>
  </si>
  <si>
    <t>jistič 3-pólový 63 A vypínací charakteristika C vypínací schopnost 10 kA</t>
  </si>
  <si>
    <t>-99895278</t>
  </si>
  <si>
    <t>741130061</t>
  </si>
  <si>
    <t>Ukončení vodič izolovaný do 25 mm2 nastřelení kabelového oka</t>
  </si>
  <si>
    <t>377124552</t>
  </si>
  <si>
    <t>Ukončení vodičů izolovaných s označením a zapojením nastřelením kabelového oka se smršťovací záklopkou nebo páskou, průřezu žíly do 25 mm2</t>
  </si>
  <si>
    <t>34567040</t>
  </si>
  <si>
    <t>oko kabelové Cu lisovací lehčené 25x8</t>
  </si>
  <si>
    <t>-69442792</t>
  </si>
  <si>
    <t>763101811.03R</t>
  </si>
  <si>
    <t>Zaměření, vyřezání a úprava vstupních protahovacích otvorů v SDK stěně stěně s přípravou svislé trasy v dutině stěny s výplní izolační vaty pro zatažení kabelů nebo trubek na pozici zás./vyp. do délky 4m</t>
  </si>
  <si>
    <t>hod</t>
  </si>
  <si>
    <t>-154786656</t>
  </si>
  <si>
    <t xml:space="preserve">61-14,15,16 - ZŠ Ivanovice na Hané - chodba 1. NP,  2. NP, 3. NP </t>
  </si>
  <si>
    <t>61.14.1 - chodba 1. NP - stavba</t>
  </si>
  <si>
    <t>1458416345</t>
  </si>
  <si>
    <t>-1047094194</t>
  </si>
  <si>
    <t>200351158</t>
  </si>
  <si>
    <t>706508434</t>
  </si>
  <si>
    <t>-1198369743</t>
  </si>
  <si>
    <t>-414441313</t>
  </si>
  <si>
    <t>-253339618</t>
  </si>
  <si>
    <t>-238600859</t>
  </si>
  <si>
    <t>1840135643</t>
  </si>
  <si>
    <t>-1296425341</t>
  </si>
  <si>
    <t>-72085354</t>
  </si>
  <si>
    <t>-1170112186</t>
  </si>
  <si>
    <t>1363600043</t>
  </si>
  <si>
    <t>596450933</t>
  </si>
  <si>
    <t>-1680859120</t>
  </si>
  <si>
    <t>7760030.R</t>
  </si>
  <si>
    <t>Adhézní můstek, dodávka a montáž</t>
  </si>
  <si>
    <t>-934057710</t>
  </si>
  <si>
    <t>-1096854835</t>
  </si>
  <si>
    <t>921206794</t>
  </si>
  <si>
    <t>-1425674460</t>
  </si>
  <si>
    <t>7836600.R</t>
  </si>
  <si>
    <t>Přetření olejového nátěru, základní vrstva, přetmelení a krycí vrstva</t>
  </si>
  <si>
    <t>115561969</t>
  </si>
  <si>
    <t>375491390</t>
  </si>
  <si>
    <t>714475097</t>
  </si>
  <si>
    <t>61.14.2 - chodba 1. NP - elektro</t>
  </si>
  <si>
    <t>741313815</t>
  </si>
  <si>
    <t>Demontáž spínačů nástěnných normálních do 10 A šroubových se zachováním funkčnosti přes 2 do 4 svorek</t>
  </si>
  <si>
    <t>1652406563</t>
  </si>
  <si>
    <t>Demontáž spínačů se zachováním funkčnosti nástěnných, pro prostředí normální do 10 A šroubové připojení přes 2 svorky do 4 svorek</t>
  </si>
  <si>
    <t>741310239</t>
  </si>
  <si>
    <t>Montáž přepínač (polo)zapuštěný šroubové připojení 7-křížový se zapojením vodičů</t>
  </si>
  <si>
    <t>1398327265</t>
  </si>
  <si>
    <t>Montáž spínačů jedno nebo dvoupólových polozapuštěných nebo zapuštěných se zapojením vodičů šroubové připojení, pro prostředí normální přepínačů, řazení 7-křížových</t>
  </si>
  <si>
    <t>34535004.01R</t>
  </si>
  <si>
    <t>přepínač křížový zápustný s krytem, řazení 7,bez rámečku</t>
  </si>
  <si>
    <t>872793642</t>
  </si>
  <si>
    <t>741311807.25R</t>
  </si>
  <si>
    <t xml:space="preserve">Ve stávajících rozvodech na chodbě vyhledání svorek napájení stávajícího okruhu světel.  Přepojení do nových svítidel se zajištěním dočasného odpojení.</t>
  </si>
  <si>
    <t>2069604464</t>
  </si>
  <si>
    <t xml:space="preserve">Ve stávajících rozvodech na chodbě vyhledání svorek napájení stávajícího okruhu světel,  Přepojení do nového rozvaděče v učebně se zajištěním dočasného odpojení.</t>
  </si>
  <si>
    <t>34825003.05R</t>
  </si>
  <si>
    <t>drobný montážní materiál přepojení stávajícího okruhu svítidel</t>
  </si>
  <si>
    <t>1442233979</t>
  </si>
  <si>
    <t xml:space="preserve">svítidlo interiérové stropní přisazené kruhové stmívatelné LED  900-1500lm</t>
  </si>
  <si>
    <t>61.15.1 - chodba 2. NP - stavba</t>
  </si>
  <si>
    <t>157014403</t>
  </si>
  <si>
    <t>1169955620</t>
  </si>
  <si>
    <t>vybourání luxferů 1600x1600 a 1000/800</t>
  </si>
  <si>
    <t>-1092328274</t>
  </si>
  <si>
    <t>Dveře vnitřní hladké plné jednokřídlé</t>
  </si>
  <si>
    <t>2057789378</t>
  </si>
  <si>
    <t>2055183988</t>
  </si>
  <si>
    <t>-90207864</t>
  </si>
  <si>
    <t>-341055448</t>
  </si>
  <si>
    <t>-813653300</t>
  </si>
  <si>
    <t>-1124928583</t>
  </si>
  <si>
    <t>1329401560</t>
  </si>
  <si>
    <t>-1148892170</t>
  </si>
  <si>
    <t>-1143021173</t>
  </si>
  <si>
    <t>-489304322</t>
  </si>
  <si>
    <t>964035605</t>
  </si>
  <si>
    <t>-1238044667</t>
  </si>
  <si>
    <t>Nátěr zárubní
2x 1970/800
1x 1500/1970</t>
  </si>
  <si>
    <t>DMNVP01.R</t>
  </si>
  <si>
    <t>Dodávka a montáž fixního světlíku 1600x1600 s požární odolností EI 30 DP1</t>
  </si>
  <si>
    <t>-1708601511</t>
  </si>
  <si>
    <t>Dodávka a montáž fixního světlíku neotvíravého s požární odolností EI 30 DP1. Rozměry světlíku 1600x1600 mm</t>
  </si>
  <si>
    <t>-133605581</t>
  </si>
  <si>
    <t>DMNVP10.R</t>
  </si>
  <si>
    <t>-1206881674</t>
  </si>
  <si>
    <t>Dodávka a montáž nadsvětlíku neotvíravého včetně plastové části nad světlíkem. Rozměry světlíku 1000x800 mm.
Bezpečnostní sklo 800 mm, plast 200 mm s žaluzií s ovládáním vedle dveří</t>
  </si>
  <si>
    <t>766663916</t>
  </si>
  <si>
    <t>Oprava dveřních křídel z tvrdého dřeva - seříznutí křídla</t>
  </si>
  <si>
    <t>-2038632720</t>
  </si>
  <si>
    <t>Oprava dveřních křídel dřevěných ruční seříznutí dveřních křídel z tvrdého dřeva</t>
  </si>
  <si>
    <t>61.15.2 - chodba 2. NP - elektro</t>
  </si>
  <si>
    <t>61.16.1 - chodba 3. NP - stavba</t>
  </si>
  <si>
    <t>vybourání 3 ks luxferů 1000/800</t>
  </si>
  <si>
    <t>Nátěr zárubní
5x 1970/800
1x 1500/1970</t>
  </si>
  <si>
    <t>DMNVP02.R</t>
  </si>
  <si>
    <t>Dodávka a montáž nadsvětlíku včetně plastové části nad světlíkem s roletou</t>
  </si>
  <si>
    <t>-1422046031</t>
  </si>
  <si>
    <t>Dodávka a montáž nadsvětlíku neotvíravého včetně plastové části nad světlíkem. Rozměry světlíku 1000x800 mm.
Bezpečnostní sklo 800 mm, plast 200 mm
S roletou s ovládáním na katedře</t>
  </si>
  <si>
    <t>-159623422</t>
  </si>
  <si>
    <t>61.16.2 - chodba 3. NP - elektro</t>
  </si>
  <si>
    <t>61-17 - ZŠ Ivanovice na Hané - WC pro handicapované</t>
  </si>
  <si>
    <t>61.17.1 - WC pro handicapované - stavba</t>
  </si>
  <si>
    <t xml:space="preserve">    771 - Podlahy z dlaždic</t>
  </si>
  <si>
    <t>-1783228543</t>
  </si>
  <si>
    <t>Bourání vnitřních příček</t>
  </si>
  <si>
    <t>271921864</t>
  </si>
  <si>
    <t>-2116893994</t>
  </si>
  <si>
    <t>1557915715</t>
  </si>
  <si>
    <t>1116631706</t>
  </si>
  <si>
    <t>-1204159126</t>
  </si>
  <si>
    <t>997241538</t>
  </si>
  <si>
    <t>Nakládání nebo překládání suti</t>
  </si>
  <si>
    <t>646356651</t>
  </si>
  <si>
    <t>Doprava vybouraných hmot, konstrukcí nebo suti pro dráhy kolejové nakládání nebo překládání suti</t>
  </si>
  <si>
    <t>Uložení odpadu směsné stavební a demoliční, včetně kontejneru</t>
  </si>
  <si>
    <t>-1511619672</t>
  </si>
  <si>
    <t>725110811</t>
  </si>
  <si>
    <t>Demontáž klozetů splachovacích s nádrží</t>
  </si>
  <si>
    <t>-769647102</t>
  </si>
  <si>
    <t>Demontáž klozetů splachovacíchch s nádrží nebo tlakovým splachovačem</t>
  </si>
  <si>
    <t>725119122</t>
  </si>
  <si>
    <t>Montáž klozetových mís kombi</t>
  </si>
  <si>
    <t>1189795698</t>
  </si>
  <si>
    <t>Zařízení záchodů montáž klozetových mís kombi</t>
  </si>
  <si>
    <t>725219102</t>
  </si>
  <si>
    <t>Montáž umyvadla připevněného na šrouby do zdiva</t>
  </si>
  <si>
    <t>631974700</t>
  </si>
  <si>
    <t>Umyvadla montáž umyvadel ostatních typů na šrouby</t>
  </si>
  <si>
    <t>7250010.R</t>
  </si>
  <si>
    <t>Soubor instalatérských prací a materiálu spojených s instalací ZTI</t>
  </si>
  <si>
    <t>-184894964</t>
  </si>
  <si>
    <t>Soubor instalatérských prací a materiálu spojených s instalací ZTI včetně posunutí umyvadla</t>
  </si>
  <si>
    <t>-1449555821</t>
  </si>
  <si>
    <t>1943265186</t>
  </si>
  <si>
    <t>-943911570</t>
  </si>
  <si>
    <t>5533000.R</t>
  </si>
  <si>
    <t xml:space="preserve">Zárubeň ocelová pro zdění </t>
  </si>
  <si>
    <t>1297253026</t>
  </si>
  <si>
    <t>Zárubeň ocelová pro zdění H 100 900 L/P</t>
  </si>
  <si>
    <t>771</t>
  </si>
  <si>
    <t>Podlahy z dlaždic</t>
  </si>
  <si>
    <t>771121011</t>
  </si>
  <si>
    <t>Nátěr penetrační na podlahu</t>
  </si>
  <si>
    <t>-87898632</t>
  </si>
  <si>
    <t>Příprava podkladu před provedením dlažby nátěr penetrační na podlahu</t>
  </si>
  <si>
    <t>771151025</t>
  </si>
  <si>
    <t>Samonivelační stěrka podlah pevnosti 30 MPa tl přes 10 do 12 mm</t>
  </si>
  <si>
    <t>1195984323</t>
  </si>
  <si>
    <t>Příprava podkladu před provedením dlažby samonivelační stěrka min. pevnosti 30 MPa, tloušťky přes 10 do 12 mm</t>
  </si>
  <si>
    <t>771574113</t>
  </si>
  <si>
    <t>Montáž podlah keramických hladkých lepených cementovým flexibilním lepidlem přes 12 do 19 ks/m2</t>
  </si>
  <si>
    <t>564710570</t>
  </si>
  <si>
    <t>Montáž podlah z dlaždic keramických lepených cementovým flexibilním lepidlem hladkých, tloušťky do 10 mm přes 12 do 19 ks/m2</t>
  </si>
  <si>
    <t>7700018.R</t>
  </si>
  <si>
    <t>Provedení hydroizolace</t>
  </si>
  <si>
    <t>104865097</t>
  </si>
  <si>
    <t>7710010.R</t>
  </si>
  <si>
    <t xml:space="preserve">Dlažba keramická </t>
  </si>
  <si>
    <t>-514113264</t>
  </si>
  <si>
    <t>771577152</t>
  </si>
  <si>
    <t>Příplatek k montáži podlah keramických do malty za omezený prostor</t>
  </si>
  <si>
    <t>-229787042</t>
  </si>
  <si>
    <t>Montáž podlah z dlaždic keramických kladených do malty Příplatek k cenám za podlahy v omezeném prostoru</t>
  </si>
  <si>
    <t>-451066552</t>
  </si>
  <si>
    <t>769255022</t>
  </si>
  <si>
    <t>-1747842738</t>
  </si>
  <si>
    <t>1701056026</t>
  </si>
  <si>
    <t>7810000.R</t>
  </si>
  <si>
    <t>Zapravení po demontáži obkladů</t>
  </si>
  <si>
    <t>-996550908</t>
  </si>
  <si>
    <t>-830526386</t>
  </si>
  <si>
    <t>1510595271</t>
  </si>
  <si>
    <t>-734703478</t>
  </si>
  <si>
    <t>-679566092</t>
  </si>
  <si>
    <t>-2071632329</t>
  </si>
  <si>
    <t>1999454737</t>
  </si>
  <si>
    <t>432786025</t>
  </si>
  <si>
    <t>7840007.R</t>
  </si>
  <si>
    <t>403529034</t>
  </si>
  <si>
    <t>1730121505</t>
  </si>
  <si>
    <t>KKIN000.R</t>
  </si>
  <si>
    <t>klozet kombi invalidní</t>
  </si>
  <si>
    <t>-593310236</t>
  </si>
  <si>
    <t>DMMD000.R</t>
  </si>
  <si>
    <t>Dodávka a montáž madla dveří</t>
  </si>
  <si>
    <t>524207677</t>
  </si>
  <si>
    <t>952923954</t>
  </si>
  <si>
    <t>UPIVP00.R</t>
  </si>
  <si>
    <t>Umyvadlo pro invalidy včetně příslušenství</t>
  </si>
  <si>
    <t>-235018485</t>
  </si>
  <si>
    <t>MDSN000.R</t>
  </si>
  <si>
    <t>Madlo dvojité sklopné nerez</t>
  </si>
  <si>
    <t>1861779510</t>
  </si>
  <si>
    <t>Madlo dvojité sklopné, nerez</t>
  </si>
  <si>
    <t>MDPN000.R</t>
  </si>
  <si>
    <t>madlo dvojité pevné nerez</t>
  </si>
  <si>
    <t>21503488</t>
  </si>
  <si>
    <t>madlo dvojité pevné, nerez</t>
  </si>
  <si>
    <t>BATUMH0.R</t>
  </si>
  <si>
    <t>baterie umyvadlová pro handicapovné dodávka a montáž</t>
  </si>
  <si>
    <t>-755830379</t>
  </si>
  <si>
    <t>SDK00001.R</t>
  </si>
  <si>
    <t>SDK příčka 100mm</t>
  </si>
  <si>
    <t>-960345638</t>
  </si>
  <si>
    <t>SDK příčka tlouštky 100mmviz. PD</t>
  </si>
  <si>
    <t>61.17.2 - WC pro handicapované - elektro</t>
  </si>
  <si>
    <t xml:space="preserve">      741.01 - Silnoproudé rozvody WC handicapovaní</t>
  </si>
  <si>
    <t xml:space="preserve">      741.02 - nový silový přívod z rozvaděče na chodbě  do WC handicapovaní</t>
  </si>
  <si>
    <t xml:space="preserve">      741.05 - nouzový signalizační systém na WC pro handicapované osoby </t>
  </si>
  <si>
    <t>Silnoproudé rozvody WC handicapovaní</t>
  </si>
  <si>
    <t xml:space="preserve">nový silový přívod z rozvaděče na chodbě  do WC handicapovaní</t>
  </si>
  <si>
    <t>741372112.07R</t>
  </si>
  <si>
    <t>Montáž svítidlo LED interiérové přisazené hranaté nebo kruhové přes 0,09 do 0,36 m2 se zapojením vodičů s přípravou</t>
  </si>
  <si>
    <t>1446261739</t>
  </si>
  <si>
    <t>Montáž svítidel s integrovaným zdrojem LED se zapojením vodičů interiérových vestavných stropních panelových hranatých nebo kruhových, plochy přes 0,09 do 0,36 m2, s úpravou a prodloužením vývodů, osazení krabice se svorkovnicí na vývod svítidla, úprava konstrukce podhledu pro osazení svítidla s připadným přeložením pozic minerálních stropních čtverců, přesun svítidel na lešení se zajištěním proti poškození.</t>
  </si>
  <si>
    <t>34825003.02R</t>
  </si>
  <si>
    <t>svítidlo interiérové nástěnné/stropní přisazené kruhové D 300-450mm 1900-2500lm, celoplast. IP54, 4000K</t>
  </si>
  <si>
    <t>1885960440</t>
  </si>
  <si>
    <t>741.05</t>
  </si>
  <si>
    <t xml:space="preserve">nouzový signalizační systém na WC pro handicapované osoby </t>
  </si>
  <si>
    <t>742350001</t>
  </si>
  <si>
    <t>Montáž signalizačního světla s elektronikou a akustickou signalizací k zařízení pro ZTP</t>
  </si>
  <si>
    <t>-797023494</t>
  </si>
  <si>
    <t>Montáž zařízení pro tělesně postižené signalizačního světla s akustickou signalizací</t>
  </si>
  <si>
    <t>34535107</t>
  </si>
  <si>
    <t>sada pro nouzovou signalizaci s modulem s opticko-akustickým alarmem tlačítko signální tahové resetovací tlačítko transformátor včetně rámečků 230V IP20</t>
  </si>
  <si>
    <t>240084104</t>
  </si>
  <si>
    <t>742350002</t>
  </si>
  <si>
    <t>Montáž potvrzovacího tlačítka k zařízení pro ZTP</t>
  </si>
  <si>
    <t>1497440169</t>
  </si>
  <si>
    <t>Montáž zařízení pro tělesně postižené potvrzovacího tlačítka</t>
  </si>
  <si>
    <t>742350003</t>
  </si>
  <si>
    <t>Montáž volacího tlačítka do výšky 900 mm a táhla do výšky 150 mm k zařízení pro ZTP</t>
  </si>
  <si>
    <t>1822709842</t>
  </si>
  <si>
    <t>Montáž zařízení pro tělesně postižené volacího tlačítka do výšky 900 mm a táhla do výšky 150 mm</t>
  </si>
  <si>
    <t>742350004</t>
  </si>
  <si>
    <t>Montáž napájecího zdroje 24 V k zařízení pro ZTP</t>
  </si>
  <si>
    <t>-213090202</t>
  </si>
  <si>
    <t>Montáž zařízení pro tělesně postižené napájecího zdroje 24 V</t>
  </si>
  <si>
    <t>742350006</t>
  </si>
  <si>
    <t>Montáž instalační krabice pro DHM</t>
  </si>
  <si>
    <t>641282574</t>
  </si>
  <si>
    <t>Montáž zařízení pro tělesně postižené instalační krabice pro DHM</t>
  </si>
  <si>
    <t>742360421</t>
  </si>
  <si>
    <t>Kontrola a otestování rozvodného vedení</t>
  </si>
  <si>
    <t>-1359907932</t>
  </si>
  <si>
    <t>Montáž systému pacient-sestra nastavení a oživení systému kontrola a otestování rozvodného vedení</t>
  </si>
  <si>
    <t>741124703</t>
  </si>
  <si>
    <t>Montáž kabel Cu stíněný ovládací žíly 2 až 19x1 mm2 uložený volně (např. JYTY)</t>
  </si>
  <si>
    <t>-586269092</t>
  </si>
  <si>
    <t>Montáž kabelů měděných ovládacích bez ukončení uložených volně stíněných ovládacích s plným jádrem (např. JYTY) počtu a průměru žil 2 až 19x1 mm2</t>
  </si>
  <si>
    <t>34113151</t>
  </si>
  <si>
    <t>kabel ovládací průmyslový stíněný laminovanou Al fólií s příložným Cu drátem jádro Cu plné izolace PVC plášť PVC 250V (JYTY) 7x1,00mm2</t>
  </si>
  <si>
    <t>1192564053</t>
  </si>
  <si>
    <t>61-18,19,20 - ZŠ Ivanovice na Hané - WC 1.NP, 2.NP, 3.NP</t>
  </si>
  <si>
    <t>61.18.1 - WC 1.NP - stavba</t>
  </si>
  <si>
    <t>-500882673</t>
  </si>
  <si>
    <t>103799776</t>
  </si>
  <si>
    <t>1152838318</t>
  </si>
  <si>
    <t>737657937</t>
  </si>
  <si>
    <t>Bourání vnitřních příček viz. projektová dokumentace</t>
  </si>
  <si>
    <t>Soubor instalatérských prací a materiálu spojených s instalací ZTI včetně úpravy přívodu vody viz. projektová dokumentace</t>
  </si>
  <si>
    <t>-2054180908</t>
  </si>
  <si>
    <t>-114164485</t>
  </si>
  <si>
    <t>KKIN001.R</t>
  </si>
  <si>
    <t>klozet kombi</t>
  </si>
  <si>
    <t>1327431851</t>
  </si>
  <si>
    <t>SDK0000.R</t>
  </si>
  <si>
    <t>Dodávka a montáž SDK kastlu na zakrytí stávajícího odvětrávání kanalizace</t>
  </si>
  <si>
    <t>-1211764081</t>
  </si>
  <si>
    <t>-1882392109</t>
  </si>
  <si>
    <t>-1634055314</t>
  </si>
  <si>
    <t>SDK příčka tlouštky 100 mm viz. PD</t>
  </si>
  <si>
    <t>SDK00002.R</t>
  </si>
  <si>
    <t>SDK příčka 150mm</t>
  </si>
  <si>
    <t>-2112552656</t>
  </si>
  <si>
    <t>zesílená SDK příčka tlouštky 150mm pro uchycení umyvadla viz PD</t>
  </si>
  <si>
    <t>VSP0000.R</t>
  </si>
  <si>
    <t>úprava vstupního prahu na WC</t>
  </si>
  <si>
    <t>1065034042</t>
  </si>
  <si>
    <t>oprava vstupního prahu na WC</t>
  </si>
  <si>
    <t>61.18.2 - WC 1.NP - elektro</t>
  </si>
  <si>
    <t xml:space="preserve">      741.01 - Silnoproudé rozvody </t>
  </si>
  <si>
    <t xml:space="preserve">Silnoproudé rozvody </t>
  </si>
  <si>
    <t>741311807.21R</t>
  </si>
  <si>
    <t>Demontáž části stávající silnoproudé elektroinstalace pro přesun vypínačů a svítidel se zachováním funkčnosti v prostorech WC</t>
  </si>
  <si>
    <t>-1753174136</t>
  </si>
  <si>
    <t>741310214</t>
  </si>
  <si>
    <t>Montáž ovladač (polo)zapuštěný šroubové připojení 1/0So-zapínací s orientační doutnavkou se zapojením vodičů</t>
  </si>
  <si>
    <t>1973148738</t>
  </si>
  <si>
    <t>Montáž spínačů jedno nebo dvoupólových polozapuštěných nebo zapuštěných se zapojením vodičů šroubové připojení, pro prostředí normální ovladačů, řazení 1/0So-tlačítkových zapínacích s orientační doutnavkou</t>
  </si>
  <si>
    <t>34535010.01R</t>
  </si>
  <si>
    <t>ovladač zapínací s orientační doutnavkou kompletní, zápustný, řazení 1/0So, šroubové svorky včetně LED doutnavky a krytu, bez rámečku</t>
  </si>
  <si>
    <t>1318469778</t>
  </si>
  <si>
    <t>61.19.1 - WC 2.NP - stavba</t>
  </si>
  <si>
    <t>-1680347165</t>
  </si>
  <si>
    <t>Soubor instalatérských prací a materiálu spojených s instalací ZTI včetně úpravy přívodu vody viz. projektová dokumentace
Přívod vody k pisoárům - 15m
přívod vody k WC - 12m
Přívod vody k odpadu a umyvadlům 0,5m</t>
  </si>
  <si>
    <t>49117483</t>
  </si>
  <si>
    <t>KKIN002.R</t>
  </si>
  <si>
    <t xml:space="preserve">Pisoár </t>
  </si>
  <si>
    <t>-871032586</t>
  </si>
  <si>
    <t>Pisoár - Concept 100 normus s rad. splachovačem včetně zdroje</t>
  </si>
  <si>
    <t>-925356478</t>
  </si>
  <si>
    <t>VK00000.R</t>
  </si>
  <si>
    <t>Výlevka keramická</t>
  </si>
  <si>
    <t>-915207584</t>
  </si>
  <si>
    <t>61.19.2 - WC 2.NP - elektro</t>
  </si>
  <si>
    <t>61.20.1 - WC 3.NP - stavba</t>
  </si>
  <si>
    <t>Soubor instalatérských prací a materiálu spojených s instalací ZTI včetně úpravy přívodu vody viz. projektová dokumentace
Přívod vody k pisoárům - 15m
Přívod vody k WC - 12m
Přívod vody k odpadu a umyvadlům 0,5m</t>
  </si>
  <si>
    <t>SDK0001.R</t>
  </si>
  <si>
    <t>Zesílená SDK předstěna tloušťky 12cm, dodávka a montáž</t>
  </si>
  <si>
    <t>-1942989732</t>
  </si>
  <si>
    <t>Zesílená SDK předstěna pro uchycení umyvadel, dodávka a montáž 1600x3240</t>
  </si>
  <si>
    <t>61.20.2 - WC 3.NP - elektro</t>
  </si>
  <si>
    <t>61.21.1 - Poradenské pracoviště</t>
  </si>
  <si>
    <t xml:space="preserve">Demontáž stávajícího umyvadla </t>
  </si>
  <si>
    <t>Vodoinstalační práce spojené s demontáží umyvadla a přívodem vody a odpadu do kabinetu o patro výš vedle potrubí VZT 5 mb</t>
  </si>
  <si>
    <t>Dodávka a montáž SDK kastlu na zakrytí stávajícího odsávání.
Rozměry kastlu 680x740 mm, výška 3200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</si>
</sst>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styles" Target="styles.xml" /><Relationship Id="rId39" Type="http://schemas.openxmlformats.org/officeDocument/2006/relationships/theme" Target="theme/theme1.xml" /><Relationship Id="rId40" Type="http://schemas.openxmlformats.org/officeDocument/2006/relationships/calcChain" Target="calcChain.xml" /><Relationship Id="rId4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61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Rekonstrukce silno a slaboproudé instalace, dobudování WC pro imobilní aj., ZŠ Ivanovice na Hané, ul. Tyršova 218/4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ZŠ Ivanovice na Hané, okres Vyškov p. o.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4. 2. 2025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ROUND(AG95+AG98+AG102+AG107+AG110+AG114+AG118+AG121+AG124+AG131+AG134+AG141,2)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ROUND(AS95+AS98+AS102+AS107+AS110+AS114+AS118+AS121+AS124+AS131+AS134+AS141,2)</f>
        <v>0</v>
      </c>
      <c r="AT94" s="111">
        <f>ROUND(SUM(AV94:AW94),2)</f>
        <v>0</v>
      </c>
      <c r="AU94" s="112">
        <f>ROUND(AU95+AU98+AU102+AU107+AU110+AU114+AU118+AU121+AU124+AU131+AU134+AU141,5)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ROUND(AZ95+AZ98+AZ102+AZ107+AZ110+AZ114+AZ118+AZ121+AZ124+AZ131+AZ134+AZ141,2)</f>
        <v>0</v>
      </c>
      <c r="BA94" s="111">
        <f>ROUND(BA95+BA98+BA102+BA107+BA110+BA114+BA118+BA121+BA124+BA131+BA134+BA141,2)</f>
        <v>0</v>
      </c>
      <c r="BB94" s="111">
        <f>ROUND(BB95+BB98+BB102+BB107+BB110+BB114+BB118+BB121+BB124+BB131+BB134+BB141,2)</f>
        <v>0</v>
      </c>
      <c r="BC94" s="111">
        <f>ROUND(BC95+BC98+BC102+BC107+BC110+BC114+BC118+BC121+BC124+BC131+BC134+BC141,2)</f>
        <v>0</v>
      </c>
      <c r="BD94" s="113">
        <f>ROUND(BD95+BD98+BD102+BD107+BD110+BD114+BD118+BD121+BD124+BD131+BD134+BD141,2)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24.75" customHeight="1">
      <c r="A95" s="7"/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ROUND(SUM(AG96:AG97),2)</f>
        <v>0</v>
      </c>
      <c r="AH95" s="119"/>
      <c r="AI95" s="119"/>
      <c r="AJ95" s="119"/>
      <c r="AK95" s="119"/>
      <c r="AL95" s="119"/>
      <c r="AM95" s="119"/>
      <c r="AN95" s="121">
        <f>SUM(AG95,AT95)</f>
        <v>0</v>
      </c>
      <c r="AO95" s="119"/>
      <c r="AP95" s="119"/>
      <c r="AQ95" s="122" t="s">
        <v>80</v>
      </c>
      <c r="AR95" s="123"/>
      <c r="AS95" s="124">
        <f>ROUND(SUM(AS96:AS97),2)</f>
        <v>0</v>
      </c>
      <c r="AT95" s="125">
        <f>ROUND(SUM(AV95:AW95),2)</f>
        <v>0</v>
      </c>
      <c r="AU95" s="126">
        <f>ROUND(SUM(AU96:AU97),5)</f>
        <v>0</v>
      </c>
      <c r="AV95" s="125">
        <f>ROUND(AZ95*L29,2)</f>
        <v>0</v>
      </c>
      <c r="AW95" s="125">
        <f>ROUND(BA95*L30,2)</f>
        <v>0</v>
      </c>
      <c r="AX95" s="125">
        <f>ROUND(BB95*L29,2)</f>
        <v>0</v>
      </c>
      <c r="AY95" s="125">
        <f>ROUND(BC95*L30,2)</f>
        <v>0</v>
      </c>
      <c r="AZ95" s="125">
        <f>ROUND(SUM(AZ96:AZ97),2)</f>
        <v>0</v>
      </c>
      <c r="BA95" s="125">
        <f>ROUND(SUM(BA96:BA97),2)</f>
        <v>0</v>
      </c>
      <c r="BB95" s="125">
        <f>ROUND(SUM(BB96:BB97),2)</f>
        <v>0</v>
      </c>
      <c r="BC95" s="125">
        <f>ROUND(SUM(BC96:BC97),2)</f>
        <v>0</v>
      </c>
      <c r="BD95" s="127">
        <f>ROUND(SUM(BD96:BD97),2)</f>
        <v>0</v>
      </c>
      <c r="BE95" s="7"/>
      <c r="BS95" s="128" t="s">
        <v>73</v>
      </c>
      <c r="BT95" s="128" t="s">
        <v>81</v>
      </c>
      <c r="BU95" s="128" t="s">
        <v>75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4" customFormat="1" ht="16.5" customHeight="1">
      <c r="A96" s="129" t="s">
        <v>84</v>
      </c>
      <c r="B96" s="67"/>
      <c r="C96" s="130"/>
      <c r="D96" s="130"/>
      <c r="E96" s="131" t="s">
        <v>85</v>
      </c>
      <c r="F96" s="131"/>
      <c r="G96" s="131"/>
      <c r="H96" s="131"/>
      <c r="I96" s="131"/>
      <c r="J96" s="130"/>
      <c r="K96" s="131" t="s">
        <v>86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2">
        <f>'61.1.1 - učebna informati...'!J34</f>
        <v>0</v>
      </c>
      <c r="AH96" s="130"/>
      <c r="AI96" s="130"/>
      <c r="AJ96" s="130"/>
      <c r="AK96" s="130"/>
      <c r="AL96" s="130"/>
      <c r="AM96" s="130"/>
      <c r="AN96" s="132">
        <f>SUM(AG96,AT96)</f>
        <v>0</v>
      </c>
      <c r="AO96" s="130"/>
      <c r="AP96" s="130"/>
      <c r="AQ96" s="133" t="s">
        <v>87</v>
      </c>
      <c r="AR96" s="69"/>
      <c r="AS96" s="134">
        <v>0</v>
      </c>
      <c r="AT96" s="135">
        <f>ROUND(SUM(AV96:AW96),2)</f>
        <v>0</v>
      </c>
      <c r="AU96" s="136">
        <f>'61.1.1 - učebna informati...'!P144</f>
        <v>0</v>
      </c>
      <c r="AV96" s="135">
        <f>'61.1.1 - učebna informati...'!J37</f>
        <v>0</v>
      </c>
      <c r="AW96" s="135">
        <f>'61.1.1 - učebna informati...'!J38</f>
        <v>0</v>
      </c>
      <c r="AX96" s="135">
        <f>'61.1.1 - učebna informati...'!J39</f>
        <v>0</v>
      </c>
      <c r="AY96" s="135">
        <f>'61.1.1 - učebna informati...'!J40</f>
        <v>0</v>
      </c>
      <c r="AZ96" s="135">
        <f>'61.1.1 - učebna informati...'!F37</f>
        <v>0</v>
      </c>
      <c r="BA96" s="135">
        <f>'61.1.1 - učebna informati...'!F38</f>
        <v>0</v>
      </c>
      <c r="BB96" s="135">
        <f>'61.1.1 - učebna informati...'!F39</f>
        <v>0</v>
      </c>
      <c r="BC96" s="135">
        <f>'61.1.1 - učebna informati...'!F40</f>
        <v>0</v>
      </c>
      <c r="BD96" s="137">
        <f>'61.1.1 - učebna informati...'!F41</f>
        <v>0</v>
      </c>
      <c r="BE96" s="4"/>
      <c r="BT96" s="138" t="s">
        <v>83</v>
      </c>
      <c r="BV96" s="138" t="s">
        <v>76</v>
      </c>
      <c r="BW96" s="138" t="s">
        <v>88</v>
      </c>
      <c r="BX96" s="138" t="s">
        <v>82</v>
      </c>
      <c r="CL96" s="138" t="s">
        <v>1</v>
      </c>
    </row>
    <row r="97" s="4" customFormat="1" ht="16.5" customHeight="1">
      <c r="A97" s="129" t="s">
        <v>84</v>
      </c>
      <c r="B97" s="67"/>
      <c r="C97" s="130"/>
      <c r="D97" s="130"/>
      <c r="E97" s="131" t="s">
        <v>89</v>
      </c>
      <c r="F97" s="131"/>
      <c r="G97" s="131"/>
      <c r="H97" s="131"/>
      <c r="I97" s="131"/>
      <c r="J97" s="130"/>
      <c r="K97" s="131" t="s">
        <v>90</v>
      </c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2">
        <f>'61.1.2 - učebna informati...'!J34</f>
        <v>0</v>
      </c>
      <c r="AH97" s="130"/>
      <c r="AI97" s="130"/>
      <c r="AJ97" s="130"/>
      <c r="AK97" s="130"/>
      <c r="AL97" s="130"/>
      <c r="AM97" s="130"/>
      <c r="AN97" s="132">
        <f>SUM(AG97,AT97)</f>
        <v>0</v>
      </c>
      <c r="AO97" s="130"/>
      <c r="AP97" s="130"/>
      <c r="AQ97" s="133" t="s">
        <v>87</v>
      </c>
      <c r="AR97" s="69"/>
      <c r="AS97" s="134">
        <v>0</v>
      </c>
      <c r="AT97" s="135">
        <f>ROUND(SUM(AV97:AW97),2)</f>
        <v>0</v>
      </c>
      <c r="AU97" s="136">
        <f>'61.1.2 - učebna informati...'!P144</f>
        <v>0</v>
      </c>
      <c r="AV97" s="135">
        <f>'61.1.2 - učebna informati...'!J37</f>
        <v>0</v>
      </c>
      <c r="AW97" s="135">
        <f>'61.1.2 - učebna informati...'!J38</f>
        <v>0</v>
      </c>
      <c r="AX97" s="135">
        <f>'61.1.2 - učebna informati...'!J39</f>
        <v>0</v>
      </c>
      <c r="AY97" s="135">
        <f>'61.1.2 - učebna informati...'!J40</f>
        <v>0</v>
      </c>
      <c r="AZ97" s="135">
        <f>'61.1.2 - učebna informati...'!F37</f>
        <v>0</v>
      </c>
      <c r="BA97" s="135">
        <f>'61.1.2 - učebna informati...'!F38</f>
        <v>0</v>
      </c>
      <c r="BB97" s="135">
        <f>'61.1.2 - učebna informati...'!F39</f>
        <v>0</v>
      </c>
      <c r="BC97" s="135">
        <f>'61.1.2 - učebna informati...'!F40</f>
        <v>0</v>
      </c>
      <c r="BD97" s="137">
        <f>'61.1.2 - učebna informati...'!F41</f>
        <v>0</v>
      </c>
      <c r="BE97" s="4"/>
      <c r="BT97" s="138" t="s">
        <v>83</v>
      </c>
      <c r="BV97" s="138" t="s">
        <v>76</v>
      </c>
      <c r="BW97" s="138" t="s">
        <v>91</v>
      </c>
      <c r="BX97" s="138" t="s">
        <v>82</v>
      </c>
      <c r="CL97" s="138" t="s">
        <v>1</v>
      </c>
    </row>
    <row r="98" s="7" customFormat="1" ht="37.5" customHeight="1">
      <c r="A98" s="7"/>
      <c r="B98" s="116"/>
      <c r="C98" s="117"/>
      <c r="D98" s="118" t="s">
        <v>92</v>
      </c>
      <c r="E98" s="118"/>
      <c r="F98" s="118"/>
      <c r="G98" s="118"/>
      <c r="H98" s="118"/>
      <c r="I98" s="119"/>
      <c r="J98" s="118" t="s">
        <v>93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ROUND(SUM(AG99:AG101),2)</f>
        <v>0</v>
      </c>
      <c r="AH98" s="119"/>
      <c r="AI98" s="119"/>
      <c r="AJ98" s="119"/>
      <c r="AK98" s="119"/>
      <c r="AL98" s="119"/>
      <c r="AM98" s="119"/>
      <c r="AN98" s="121">
        <f>SUM(AG98,AT98)</f>
        <v>0</v>
      </c>
      <c r="AO98" s="119"/>
      <c r="AP98" s="119"/>
      <c r="AQ98" s="122" t="s">
        <v>80</v>
      </c>
      <c r="AR98" s="123"/>
      <c r="AS98" s="124">
        <f>ROUND(SUM(AS99:AS101),2)</f>
        <v>0</v>
      </c>
      <c r="AT98" s="125">
        <f>ROUND(SUM(AV98:AW98),2)</f>
        <v>0</v>
      </c>
      <c r="AU98" s="126">
        <f>ROUND(SUM(AU99:AU101),5)</f>
        <v>0</v>
      </c>
      <c r="AV98" s="125">
        <f>ROUND(AZ98*L29,2)</f>
        <v>0</v>
      </c>
      <c r="AW98" s="125">
        <f>ROUND(BA98*L30,2)</f>
        <v>0</v>
      </c>
      <c r="AX98" s="125">
        <f>ROUND(BB98*L29,2)</f>
        <v>0</v>
      </c>
      <c r="AY98" s="125">
        <f>ROUND(BC98*L30,2)</f>
        <v>0</v>
      </c>
      <c r="AZ98" s="125">
        <f>ROUND(SUM(AZ99:AZ101),2)</f>
        <v>0</v>
      </c>
      <c r="BA98" s="125">
        <f>ROUND(SUM(BA99:BA101),2)</f>
        <v>0</v>
      </c>
      <c r="BB98" s="125">
        <f>ROUND(SUM(BB99:BB101),2)</f>
        <v>0</v>
      </c>
      <c r="BC98" s="125">
        <f>ROUND(SUM(BC99:BC101),2)</f>
        <v>0</v>
      </c>
      <c r="BD98" s="127">
        <f>ROUND(SUM(BD99:BD101),2)</f>
        <v>0</v>
      </c>
      <c r="BE98" s="7"/>
      <c r="BS98" s="128" t="s">
        <v>73</v>
      </c>
      <c r="BT98" s="128" t="s">
        <v>81</v>
      </c>
      <c r="BU98" s="128" t="s">
        <v>75</v>
      </c>
      <c r="BV98" s="128" t="s">
        <v>76</v>
      </c>
      <c r="BW98" s="128" t="s">
        <v>94</v>
      </c>
      <c r="BX98" s="128" t="s">
        <v>5</v>
      </c>
      <c r="CL98" s="128" t="s">
        <v>1</v>
      </c>
      <c r="CM98" s="128" t="s">
        <v>83</v>
      </c>
    </row>
    <row r="99" s="4" customFormat="1" ht="16.5" customHeight="1">
      <c r="A99" s="129" t="s">
        <v>84</v>
      </c>
      <c r="B99" s="67"/>
      <c r="C99" s="130"/>
      <c r="D99" s="130"/>
      <c r="E99" s="131" t="s">
        <v>95</v>
      </c>
      <c r="F99" s="131"/>
      <c r="G99" s="131"/>
      <c r="H99" s="131"/>
      <c r="I99" s="131"/>
      <c r="J99" s="130"/>
      <c r="K99" s="131" t="s">
        <v>96</v>
      </c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2">
        <f>'61.2.1 - jazyková učebna ...'!J34</f>
        <v>0</v>
      </c>
      <c r="AH99" s="130"/>
      <c r="AI99" s="130"/>
      <c r="AJ99" s="130"/>
      <c r="AK99" s="130"/>
      <c r="AL99" s="130"/>
      <c r="AM99" s="130"/>
      <c r="AN99" s="132">
        <f>SUM(AG99,AT99)</f>
        <v>0</v>
      </c>
      <c r="AO99" s="130"/>
      <c r="AP99" s="130"/>
      <c r="AQ99" s="133" t="s">
        <v>87</v>
      </c>
      <c r="AR99" s="69"/>
      <c r="AS99" s="134">
        <v>0</v>
      </c>
      <c r="AT99" s="135">
        <f>ROUND(SUM(AV99:AW99),2)</f>
        <v>0</v>
      </c>
      <c r="AU99" s="136">
        <f>'61.2.1 - jazyková učebna ...'!P142</f>
        <v>0</v>
      </c>
      <c r="AV99" s="135">
        <f>'61.2.1 - jazyková učebna ...'!J37</f>
        <v>0</v>
      </c>
      <c r="AW99" s="135">
        <f>'61.2.1 - jazyková učebna ...'!J38</f>
        <v>0</v>
      </c>
      <c r="AX99" s="135">
        <f>'61.2.1 - jazyková učebna ...'!J39</f>
        <v>0</v>
      </c>
      <c r="AY99" s="135">
        <f>'61.2.1 - jazyková učebna ...'!J40</f>
        <v>0</v>
      </c>
      <c r="AZ99" s="135">
        <f>'61.2.1 - jazyková učebna ...'!F37</f>
        <v>0</v>
      </c>
      <c r="BA99" s="135">
        <f>'61.2.1 - jazyková učebna ...'!F38</f>
        <v>0</v>
      </c>
      <c r="BB99" s="135">
        <f>'61.2.1 - jazyková učebna ...'!F39</f>
        <v>0</v>
      </c>
      <c r="BC99" s="135">
        <f>'61.2.1 - jazyková učebna ...'!F40</f>
        <v>0</v>
      </c>
      <c r="BD99" s="137">
        <f>'61.2.1 - jazyková učebna ...'!F41</f>
        <v>0</v>
      </c>
      <c r="BE99" s="4"/>
      <c r="BT99" s="138" t="s">
        <v>83</v>
      </c>
      <c r="BV99" s="138" t="s">
        <v>76</v>
      </c>
      <c r="BW99" s="138" t="s">
        <v>97</v>
      </c>
      <c r="BX99" s="138" t="s">
        <v>94</v>
      </c>
      <c r="CL99" s="138" t="s">
        <v>1</v>
      </c>
    </row>
    <row r="100" s="4" customFormat="1" ht="16.5" customHeight="1">
      <c r="A100" s="129" t="s">
        <v>84</v>
      </c>
      <c r="B100" s="67"/>
      <c r="C100" s="130"/>
      <c r="D100" s="130"/>
      <c r="E100" s="131" t="s">
        <v>98</v>
      </c>
      <c r="F100" s="131"/>
      <c r="G100" s="131"/>
      <c r="H100" s="131"/>
      <c r="I100" s="131"/>
      <c r="J100" s="130"/>
      <c r="K100" s="131" t="s">
        <v>99</v>
      </c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2">
        <f>'61.3.1 - kabinet jazykové...'!J34</f>
        <v>0</v>
      </c>
      <c r="AH100" s="130"/>
      <c r="AI100" s="130"/>
      <c r="AJ100" s="130"/>
      <c r="AK100" s="130"/>
      <c r="AL100" s="130"/>
      <c r="AM100" s="130"/>
      <c r="AN100" s="132">
        <f>SUM(AG100,AT100)</f>
        <v>0</v>
      </c>
      <c r="AO100" s="130"/>
      <c r="AP100" s="130"/>
      <c r="AQ100" s="133" t="s">
        <v>87</v>
      </c>
      <c r="AR100" s="69"/>
      <c r="AS100" s="134">
        <v>0</v>
      </c>
      <c r="AT100" s="135">
        <f>ROUND(SUM(AV100:AW100),2)</f>
        <v>0</v>
      </c>
      <c r="AU100" s="136">
        <f>'61.3.1 - kabinet jazykové...'!P139</f>
        <v>0</v>
      </c>
      <c r="AV100" s="135">
        <f>'61.3.1 - kabinet jazykové...'!J37</f>
        <v>0</v>
      </c>
      <c r="AW100" s="135">
        <f>'61.3.1 - kabinet jazykové...'!J38</f>
        <v>0</v>
      </c>
      <c r="AX100" s="135">
        <f>'61.3.1 - kabinet jazykové...'!J39</f>
        <v>0</v>
      </c>
      <c r="AY100" s="135">
        <f>'61.3.1 - kabinet jazykové...'!J40</f>
        <v>0</v>
      </c>
      <c r="AZ100" s="135">
        <f>'61.3.1 - kabinet jazykové...'!F37</f>
        <v>0</v>
      </c>
      <c r="BA100" s="135">
        <f>'61.3.1 - kabinet jazykové...'!F38</f>
        <v>0</v>
      </c>
      <c r="BB100" s="135">
        <f>'61.3.1 - kabinet jazykové...'!F39</f>
        <v>0</v>
      </c>
      <c r="BC100" s="135">
        <f>'61.3.1 - kabinet jazykové...'!F40</f>
        <v>0</v>
      </c>
      <c r="BD100" s="137">
        <f>'61.3.1 - kabinet jazykové...'!F41</f>
        <v>0</v>
      </c>
      <c r="BE100" s="4"/>
      <c r="BT100" s="138" t="s">
        <v>83</v>
      </c>
      <c r="BV100" s="138" t="s">
        <v>76</v>
      </c>
      <c r="BW100" s="138" t="s">
        <v>100</v>
      </c>
      <c r="BX100" s="138" t="s">
        <v>94</v>
      </c>
      <c r="CL100" s="138" t="s">
        <v>1</v>
      </c>
    </row>
    <row r="101" s="4" customFormat="1" ht="23.25" customHeight="1">
      <c r="A101" s="129" t="s">
        <v>84</v>
      </c>
      <c r="B101" s="67"/>
      <c r="C101" s="130"/>
      <c r="D101" s="130"/>
      <c r="E101" s="131" t="s">
        <v>101</v>
      </c>
      <c r="F101" s="131"/>
      <c r="G101" s="131"/>
      <c r="H101" s="131"/>
      <c r="I101" s="131"/>
      <c r="J101" s="130"/>
      <c r="K101" s="131" t="s">
        <v>102</v>
      </c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2">
        <f>'61.2,3.2 - jazyková učebn...'!J34</f>
        <v>0</v>
      </c>
      <c r="AH101" s="130"/>
      <c r="AI101" s="130"/>
      <c r="AJ101" s="130"/>
      <c r="AK101" s="130"/>
      <c r="AL101" s="130"/>
      <c r="AM101" s="130"/>
      <c r="AN101" s="132">
        <f>SUM(AG101,AT101)</f>
        <v>0</v>
      </c>
      <c r="AO101" s="130"/>
      <c r="AP101" s="130"/>
      <c r="AQ101" s="133" t="s">
        <v>87</v>
      </c>
      <c r="AR101" s="69"/>
      <c r="AS101" s="134">
        <v>0</v>
      </c>
      <c r="AT101" s="135">
        <f>ROUND(SUM(AV101:AW101),2)</f>
        <v>0</v>
      </c>
      <c r="AU101" s="136">
        <f>'61.2,3.2 - jazyková učebn...'!P144</f>
        <v>0</v>
      </c>
      <c r="AV101" s="135">
        <f>'61.2,3.2 - jazyková učebn...'!J37</f>
        <v>0</v>
      </c>
      <c r="AW101" s="135">
        <f>'61.2,3.2 - jazyková učebn...'!J38</f>
        <v>0</v>
      </c>
      <c r="AX101" s="135">
        <f>'61.2,3.2 - jazyková učebn...'!J39</f>
        <v>0</v>
      </c>
      <c r="AY101" s="135">
        <f>'61.2,3.2 - jazyková učebn...'!J40</f>
        <v>0</v>
      </c>
      <c r="AZ101" s="135">
        <f>'61.2,3.2 - jazyková učebn...'!F37</f>
        <v>0</v>
      </c>
      <c r="BA101" s="135">
        <f>'61.2,3.2 - jazyková učebn...'!F38</f>
        <v>0</v>
      </c>
      <c r="BB101" s="135">
        <f>'61.2,3.2 - jazyková učebn...'!F39</f>
        <v>0</v>
      </c>
      <c r="BC101" s="135">
        <f>'61.2,3.2 - jazyková učebn...'!F40</f>
        <v>0</v>
      </c>
      <c r="BD101" s="137">
        <f>'61.2,3.2 - jazyková učebn...'!F41</f>
        <v>0</v>
      </c>
      <c r="BE101" s="4"/>
      <c r="BT101" s="138" t="s">
        <v>83</v>
      </c>
      <c r="BV101" s="138" t="s">
        <v>76</v>
      </c>
      <c r="BW101" s="138" t="s">
        <v>103</v>
      </c>
      <c r="BX101" s="138" t="s">
        <v>94</v>
      </c>
      <c r="CL101" s="138" t="s">
        <v>1</v>
      </c>
    </row>
    <row r="102" s="7" customFormat="1" ht="37.5" customHeight="1">
      <c r="A102" s="7"/>
      <c r="B102" s="116"/>
      <c r="C102" s="117"/>
      <c r="D102" s="118" t="s">
        <v>104</v>
      </c>
      <c r="E102" s="118"/>
      <c r="F102" s="118"/>
      <c r="G102" s="118"/>
      <c r="H102" s="118"/>
      <c r="I102" s="119"/>
      <c r="J102" s="118" t="s">
        <v>105</v>
      </c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20">
        <f>ROUND(SUM(AG103:AG106),2)</f>
        <v>0</v>
      </c>
      <c r="AH102" s="119"/>
      <c r="AI102" s="119"/>
      <c r="AJ102" s="119"/>
      <c r="AK102" s="119"/>
      <c r="AL102" s="119"/>
      <c r="AM102" s="119"/>
      <c r="AN102" s="121">
        <f>SUM(AG102,AT102)</f>
        <v>0</v>
      </c>
      <c r="AO102" s="119"/>
      <c r="AP102" s="119"/>
      <c r="AQ102" s="122" t="s">
        <v>80</v>
      </c>
      <c r="AR102" s="123"/>
      <c r="AS102" s="124">
        <f>ROUND(SUM(AS103:AS106),2)</f>
        <v>0</v>
      </c>
      <c r="AT102" s="125">
        <f>ROUND(SUM(AV102:AW102),2)</f>
        <v>0</v>
      </c>
      <c r="AU102" s="126">
        <f>ROUND(SUM(AU103:AU106),5)</f>
        <v>0</v>
      </c>
      <c r="AV102" s="125">
        <f>ROUND(AZ102*L29,2)</f>
        <v>0</v>
      </c>
      <c r="AW102" s="125">
        <f>ROUND(BA102*L30,2)</f>
        <v>0</v>
      </c>
      <c r="AX102" s="125">
        <f>ROUND(BB102*L29,2)</f>
        <v>0</v>
      </c>
      <c r="AY102" s="125">
        <f>ROUND(BC102*L30,2)</f>
        <v>0</v>
      </c>
      <c r="AZ102" s="125">
        <f>ROUND(SUM(AZ103:AZ106),2)</f>
        <v>0</v>
      </c>
      <c r="BA102" s="125">
        <f>ROUND(SUM(BA103:BA106),2)</f>
        <v>0</v>
      </c>
      <c r="BB102" s="125">
        <f>ROUND(SUM(BB103:BB106),2)</f>
        <v>0</v>
      </c>
      <c r="BC102" s="125">
        <f>ROUND(SUM(BC103:BC106),2)</f>
        <v>0</v>
      </c>
      <c r="BD102" s="127">
        <f>ROUND(SUM(BD103:BD106),2)</f>
        <v>0</v>
      </c>
      <c r="BE102" s="7"/>
      <c r="BS102" s="128" t="s">
        <v>73</v>
      </c>
      <c r="BT102" s="128" t="s">
        <v>81</v>
      </c>
      <c r="BU102" s="128" t="s">
        <v>75</v>
      </c>
      <c r="BV102" s="128" t="s">
        <v>76</v>
      </c>
      <c r="BW102" s="128" t="s">
        <v>106</v>
      </c>
      <c r="BX102" s="128" t="s">
        <v>5</v>
      </c>
      <c r="CL102" s="128" t="s">
        <v>1</v>
      </c>
      <c r="CM102" s="128" t="s">
        <v>83</v>
      </c>
    </row>
    <row r="103" s="4" customFormat="1" ht="16.5" customHeight="1">
      <c r="A103" s="129" t="s">
        <v>84</v>
      </c>
      <c r="B103" s="67"/>
      <c r="C103" s="130"/>
      <c r="D103" s="130"/>
      <c r="E103" s="131" t="s">
        <v>107</v>
      </c>
      <c r="F103" s="131"/>
      <c r="G103" s="131"/>
      <c r="H103" s="131"/>
      <c r="I103" s="131"/>
      <c r="J103" s="130"/>
      <c r="K103" s="131" t="s">
        <v>108</v>
      </c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2">
        <f>'61.4.1 - učebna přírodopi...'!J34</f>
        <v>0</v>
      </c>
      <c r="AH103" s="130"/>
      <c r="AI103" s="130"/>
      <c r="AJ103" s="130"/>
      <c r="AK103" s="130"/>
      <c r="AL103" s="130"/>
      <c r="AM103" s="130"/>
      <c r="AN103" s="132">
        <f>SUM(AG103,AT103)</f>
        <v>0</v>
      </c>
      <c r="AO103" s="130"/>
      <c r="AP103" s="130"/>
      <c r="AQ103" s="133" t="s">
        <v>87</v>
      </c>
      <c r="AR103" s="69"/>
      <c r="AS103" s="134">
        <v>0</v>
      </c>
      <c r="AT103" s="135">
        <f>ROUND(SUM(AV103:AW103),2)</f>
        <v>0</v>
      </c>
      <c r="AU103" s="136">
        <f>'61.4.1 - učebna přírodopi...'!P143</f>
        <v>0</v>
      </c>
      <c r="AV103" s="135">
        <f>'61.4.1 - učebna přírodopi...'!J37</f>
        <v>0</v>
      </c>
      <c r="AW103" s="135">
        <f>'61.4.1 - učebna přírodopi...'!J38</f>
        <v>0</v>
      </c>
      <c r="AX103" s="135">
        <f>'61.4.1 - učebna přírodopi...'!J39</f>
        <v>0</v>
      </c>
      <c r="AY103" s="135">
        <f>'61.4.1 - učebna přírodopi...'!J40</f>
        <v>0</v>
      </c>
      <c r="AZ103" s="135">
        <f>'61.4.1 - učebna přírodopi...'!F37</f>
        <v>0</v>
      </c>
      <c r="BA103" s="135">
        <f>'61.4.1 - učebna přírodopi...'!F38</f>
        <v>0</v>
      </c>
      <c r="BB103" s="135">
        <f>'61.4.1 - učebna přírodopi...'!F39</f>
        <v>0</v>
      </c>
      <c r="BC103" s="135">
        <f>'61.4.1 - učebna přírodopi...'!F40</f>
        <v>0</v>
      </c>
      <c r="BD103" s="137">
        <f>'61.4.1 - učebna přírodopi...'!F41</f>
        <v>0</v>
      </c>
      <c r="BE103" s="4"/>
      <c r="BT103" s="138" t="s">
        <v>83</v>
      </c>
      <c r="BV103" s="138" t="s">
        <v>76</v>
      </c>
      <c r="BW103" s="138" t="s">
        <v>109</v>
      </c>
      <c r="BX103" s="138" t="s">
        <v>106</v>
      </c>
      <c r="CL103" s="138" t="s">
        <v>1</v>
      </c>
    </row>
    <row r="104" s="4" customFormat="1" ht="16.5" customHeight="1">
      <c r="A104" s="129" t="s">
        <v>84</v>
      </c>
      <c r="B104" s="67"/>
      <c r="C104" s="130"/>
      <c r="D104" s="130"/>
      <c r="E104" s="131" t="s">
        <v>110</v>
      </c>
      <c r="F104" s="131"/>
      <c r="G104" s="131"/>
      <c r="H104" s="131"/>
      <c r="I104" s="131"/>
      <c r="J104" s="130"/>
      <c r="K104" s="131" t="s">
        <v>111</v>
      </c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2">
        <f>'61.5.1 - kabinet přírodop...'!J34</f>
        <v>0</v>
      </c>
      <c r="AH104" s="130"/>
      <c r="AI104" s="130"/>
      <c r="AJ104" s="130"/>
      <c r="AK104" s="130"/>
      <c r="AL104" s="130"/>
      <c r="AM104" s="130"/>
      <c r="AN104" s="132">
        <f>SUM(AG104,AT104)</f>
        <v>0</v>
      </c>
      <c r="AO104" s="130"/>
      <c r="AP104" s="130"/>
      <c r="AQ104" s="133" t="s">
        <v>87</v>
      </c>
      <c r="AR104" s="69"/>
      <c r="AS104" s="134">
        <v>0</v>
      </c>
      <c r="AT104" s="135">
        <f>ROUND(SUM(AV104:AW104),2)</f>
        <v>0</v>
      </c>
      <c r="AU104" s="136">
        <f>'61.5.1 - kabinet přírodop...'!P143</f>
        <v>0</v>
      </c>
      <c r="AV104" s="135">
        <f>'61.5.1 - kabinet přírodop...'!J37</f>
        <v>0</v>
      </c>
      <c r="AW104" s="135">
        <f>'61.5.1 - kabinet přírodop...'!J38</f>
        <v>0</v>
      </c>
      <c r="AX104" s="135">
        <f>'61.5.1 - kabinet přírodop...'!J39</f>
        <v>0</v>
      </c>
      <c r="AY104" s="135">
        <f>'61.5.1 - kabinet přírodop...'!J40</f>
        <v>0</v>
      </c>
      <c r="AZ104" s="135">
        <f>'61.5.1 - kabinet přírodop...'!F37</f>
        <v>0</v>
      </c>
      <c r="BA104" s="135">
        <f>'61.5.1 - kabinet přírodop...'!F38</f>
        <v>0</v>
      </c>
      <c r="BB104" s="135">
        <f>'61.5.1 - kabinet přírodop...'!F39</f>
        <v>0</v>
      </c>
      <c r="BC104" s="135">
        <f>'61.5.1 - kabinet přírodop...'!F40</f>
        <v>0</v>
      </c>
      <c r="BD104" s="137">
        <f>'61.5.1 - kabinet přírodop...'!F41</f>
        <v>0</v>
      </c>
      <c r="BE104" s="4"/>
      <c r="BT104" s="138" t="s">
        <v>83</v>
      </c>
      <c r="BV104" s="138" t="s">
        <v>76</v>
      </c>
      <c r="BW104" s="138" t="s">
        <v>112</v>
      </c>
      <c r="BX104" s="138" t="s">
        <v>106</v>
      </c>
      <c r="CL104" s="138" t="s">
        <v>1</v>
      </c>
    </row>
    <row r="105" s="4" customFormat="1" ht="16.5" customHeight="1">
      <c r="A105" s="129" t="s">
        <v>84</v>
      </c>
      <c r="B105" s="67"/>
      <c r="C105" s="130"/>
      <c r="D105" s="130"/>
      <c r="E105" s="131" t="s">
        <v>113</v>
      </c>
      <c r="F105" s="131"/>
      <c r="G105" s="131"/>
      <c r="H105" s="131"/>
      <c r="I105" s="131"/>
      <c r="J105" s="130"/>
      <c r="K105" s="131" t="s">
        <v>114</v>
      </c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2">
        <f>'61.6.1 - kabinet jazyků d...'!J34</f>
        <v>0</v>
      </c>
      <c r="AH105" s="130"/>
      <c r="AI105" s="130"/>
      <c r="AJ105" s="130"/>
      <c r="AK105" s="130"/>
      <c r="AL105" s="130"/>
      <c r="AM105" s="130"/>
      <c r="AN105" s="132">
        <f>SUM(AG105,AT105)</f>
        <v>0</v>
      </c>
      <c r="AO105" s="130"/>
      <c r="AP105" s="130"/>
      <c r="AQ105" s="133" t="s">
        <v>87</v>
      </c>
      <c r="AR105" s="69"/>
      <c r="AS105" s="134">
        <v>0</v>
      </c>
      <c r="AT105" s="135">
        <f>ROUND(SUM(AV105:AW105),2)</f>
        <v>0</v>
      </c>
      <c r="AU105" s="136">
        <f>'61.6.1 - kabinet jazyků d...'!P143</f>
        <v>0</v>
      </c>
      <c r="AV105" s="135">
        <f>'61.6.1 - kabinet jazyků d...'!J37</f>
        <v>0</v>
      </c>
      <c r="AW105" s="135">
        <f>'61.6.1 - kabinet jazyků d...'!J38</f>
        <v>0</v>
      </c>
      <c r="AX105" s="135">
        <f>'61.6.1 - kabinet jazyků d...'!J39</f>
        <v>0</v>
      </c>
      <c r="AY105" s="135">
        <f>'61.6.1 - kabinet jazyků d...'!J40</f>
        <v>0</v>
      </c>
      <c r="AZ105" s="135">
        <f>'61.6.1 - kabinet jazyků d...'!F37</f>
        <v>0</v>
      </c>
      <c r="BA105" s="135">
        <f>'61.6.1 - kabinet jazyků d...'!F38</f>
        <v>0</v>
      </c>
      <c r="BB105" s="135">
        <f>'61.6.1 - kabinet jazyků d...'!F39</f>
        <v>0</v>
      </c>
      <c r="BC105" s="135">
        <f>'61.6.1 - kabinet jazyků d...'!F40</f>
        <v>0</v>
      </c>
      <c r="BD105" s="137">
        <f>'61.6.1 - kabinet jazyků d...'!F41</f>
        <v>0</v>
      </c>
      <c r="BE105" s="4"/>
      <c r="BT105" s="138" t="s">
        <v>83</v>
      </c>
      <c r="BV105" s="138" t="s">
        <v>76</v>
      </c>
      <c r="BW105" s="138" t="s">
        <v>115</v>
      </c>
      <c r="BX105" s="138" t="s">
        <v>106</v>
      </c>
      <c r="CL105" s="138" t="s">
        <v>1</v>
      </c>
    </row>
    <row r="106" s="4" customFormat="1" ht="23.25" customHeight="1">
      <c r="A106" s="129" t="s">
        <v>84</v>
      </c>
      <c r="B106" s="67"/>
      <c r="C106" s="130"/>
      <c r="D106" s="130"/>
      <c r="E106" s="131" t="s">
        <v>116</v>
      </c>
      <c r="F106" s="131"/>
      <c r="G106" s="131"/>
      <c r="H106" s="131"/>
      <c r="I106" s="131"/>
      <c r="J106" s="130"/>
      <c r="K106" s="131" t="s">
        <v>117</v>
      </c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2">
        <f>'61.4,5,6.2 - učebna příro...'!J34</f>
        <v>0</v>
      </c>
      <c r="AH106" s="130"/>
      <c r="AI106" s="130"/>
      <c r="AJ106" s="130"/>
      <c r="AK106" s="130"/>
      <c r="AL106" s="130"/>
      <c r="AM106" s="130"/>
      <c r="AN106" s="132">
        <f>SUM(AG106,AT106)</f>
        <v>0</v>
      </c>
      <c r="AO106" s="130"/>
      <c r="AP106" s="130"/>
      <c r="AQ106" s="133" t="s">
        <v>87</v>
      </c>
      <c r="AR106" s="69"/>
      <c r="AS106" s="134">
        <v>0</v>
      </c>
      <c r="AT106" s="135">
        <f>ROUND(SUM(AV106:AW106),2)</f>
        <v>0</v>
      </c>
      <c r="AU106" s="136">
        <f>'61.4,5,6.2 - učebna příro...'!P144</f>
        <v>0</v>
      </c>
      <c r="AV106" s="135">
        <f>'61.4,5,6.2 - učebna příro...'!J37</f>
        <v>0</v>
      </c>
      <c r="AW106" s="135">
        <f>'61.4,5,6.2 - učebna příro...'!J38</f>
        <v>0</v>
      </c>
      <c r="AX106" s="135">
        <f>'61.4,5,6.2 - učebna příro...'!J39</f>
        <v>0</v>
      </c>
      <c r="AY106" s="135">
        <f>'61.4,5,6.2 - učebna příro...'!J40</f>
        <v>0</v>
      </c>
      <c r="AZ106" s="135">
        <f>'61.4,5,6.2 - učebna příro...'!F37</f>
        <v>0</v>
      </c>
      <c r="BA106" s="135">
        <f>'61.4,5,6.2 - učebna příro...'!F38</f>
        <v>0</v>
      </c>
      <c r="BB106" s="135">
        <f>'61.4,5,6.2 - učebna příro...'!F39</f>
        <v>0</v>
      </c>
      <c r="BC106" s="135">
        <f>'61.4,5,6.2 - učebna příro...'!F40</f>
        <v>0</v>
      </c>
      <c r="BD106" s="137">
        <f>'61.4,5,6.2 - učebna příro...'!F41</f>
        <v>0</v>
      </c>
      <c r="BE106" s="4"/>
      <c r="BT106" s="138" t="s">
        <v>83</v>
      </c>
      <c r="BV106" s="138" t="s">
        <v>76</v>
      </c>
      <c r="BW106" s="138" t="s">
        <v>118</v>
      </c>
      <c r="BX106" s="138" t="s">
        <v>106</v>
      </c>
      <c r="CL106" s="138" t="s">
        <v>1</v>
      </c>
    </row>
    <row r="107" s="7" customFormat="1" ht="24.75" customHeight="1">
      <c r="A107" s="7"/>
      <c r="B107" s="116"/>
      <c r="C107" s="117"/>
      <c r="D107" s="118" t="s">
        <v>119</v>
      </c>
      <c r="E107" s="118"/>
      <c r="F107" s="118"/>
      <c r="G107" s="118"/>
      <c r="H107" s="118"/>
      <c r="I107" s="119"/>
      <c r="J107" s="118" t="s">
        <v>120</v>
      </c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20">
        <f>ROUND(SUM(AG108:AG109),2)</f>
        <v>0</v>
      </c>
      <c r="AH107" s="119"/>
      <c r="AI107" s="119"/>
      <c r="AJ107" s="119"/>
      <c r="AK107" s="119"/>
      <c r="AL107" s="119"/>
      <c r="AM107" s="119"/>
      <c r="AN107" s="121">
        <f>SUM(AG107,AT107)</f>
        <v>0</v>
      </c>
      <c r="AO107" s="119"/>
      <c r="AP107" s="119"/>
      <c r="AQ107" s="122" t="s">
        <v>80</v>
      </c>
      <c r="AR107" s="123"/>
      <c r="AS107" s="124">
        <f>ROUND(SUM(AS108:AS109),2)</f>
        <v>0</v>
      </c>
      <c r="AT107" s="125">
        <f>ROUND(SUM(AV107:AW107),2)</f>
        <v>0</v>
      </c>
      <c r="AU107" s="126">
        <f>ROUND(SUM(AU108:AU109),5)</f>
        <v>0</v>
      </c>
      <c r="AV107" s="125">
        <f>ROUND(AZ107*L29,2)</f>
        <v>0</v>
      </c>
      <c r="AW107" s="125">
        <f>ROUND(BA107*L30,2)</f>
        <v>0</v>
      </c>
      <c r="AX107" s="125">
        <f>ROUND(BB107*L29,2)</f>
        <v>0</v>
      </c>
      <c r="AY107" s="125">
        <f>ROUND(BC107*L30,2)</f>
        <v>0</v>
      </c>
      <c r="AZ107" s="125">
        <f>ROUND(SUM(AZ108:AZ109),2)</f>
        <v>0</v>
      </c>
      <c r="BA107" s="125">
        <f>ROUND(SUM(BA108:BA109),2)</f>
        <v>0</v>
      </c>
      <c r="BB107" s="125">
        <f>ROUND(SUM(BB108:BB109),2)</f>
        <v>0</v>
      </c>
      <c r="BC107" s="125">
        <f>ROUND(SUM(BC108:BC109),2)</f>
        <v>0</v>
      </c>
      <c r="BD107" s="127">
        <f>ROUND(SUM(BD108:BD109),2)</f>
        <v>0</v>
      </c>
      <c r="BE107" s="7"/>
      <c r="BS107" s="128" t="s">
        <v>73</v>
      </c>
      <c r="BT107" s="128" t="s">
        <v>81</v>
      </c>
      <c r="BU107" s="128" t="s">
        <v>75</v>
      </c>
      <c r="BV107" s="128" t="s">
        <v>76</v>
      </c>
      <c r="BW107" s="128" t="s">
        <v>121</v>
      </c>
      <c r="BX107" s="128" t="s">
        <v>5</v>
      </c>
      <c r="CL107" s="128" t="s">
        <v>1</v>
      </c>
      <c r="CM107" s="128" t="s">
        <v>83</v>
      </c>
    </row>
    <row r="108" s="4" customFormat="1" ht="16.5" customHeight="1">
      <c r="A108" s="129" t="s">
        <v>84</v>
      </c>
      <c r="B108" s="67"/>
      <c r="C108" s="130"/>
      <c r="D108" s="130"/>
      <c r="E108" s="131" t="s">
        <v>122</v>
      </c>
      <c r="F108" s="131"/>
      <c r="G108" s="131"/>
      <c r="H108" s="131"/>
      <c r="I108" s="131"/>
      <c r="J108" s="130"/>
      <c r="K108" s="131" t="s">
        <v>123</v>
      </c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2">
        <f>'61.7.1 - jazyková učebna ...'!J34</f>
        <v>0</v>
      </c>
      <c r="AH108" s="130"/>
      <c r="AI108" s="130"/>
      <c r="AJ108" s="130"/>
      <c r="AK108" s="130"/>
      <c r="AL108" s="130"/>
      <c r="AM108" s="130"/>
      <c r="AN108" s="132">
        <f>SUM(AG108,AT108)</f>
        <v>0</v>
      </c>
      <c r="AO108" s="130"/>
      <c r="AP108" s="130"/>
      <c r="AQ108" s="133" t="s">
        <v>87</v>
      </c>
      <c r="AR108" s="69"/>
      <c r="AS108" s="134">
        <v>0</v>
      </c>
      <c r="AT108" s="135">
        <f>ROUND(SUM(AV108:AW108),2)</f>
        <v>0</v>
      </c>
      <c r="AU108" s="136">
        <f>'61.7.1 - jazyková učebna ...'!P143</f>
        <v>0</v>
      </c>
      <c r="AV108" s="135">
        <f>'61.7.1 - jazyková učebna ...'!J37</f>
        <v>0</v>
      </c>
      <c r="AW108" s="135">
        <f>'61.7.1 - jazyková učebna ...'!J38</f>
        <v>0</v>
      </c>
      <c r="AX108" s="135">
        <f>'61.7.1 - jazyková učebna ...'!J39</f>
        <v>0</v>
      </c>
      <c r="AY108" s="135">
        <f>'61.7.1 - jazyková učebna ...'!J40</f>
        <v>0</v>
      </c>
      <c r="AZ108" s="135">
        <f>'61.7.1 - jazyková učebna ...'!F37</f>
        <v>0</v>
      </c>
      <c r="BA108" s="135">
        <f>'61.7.1 - jazyková učebna ...'!F38</f>
        <v>0</v>
      </c>
      <c r="BB108" s="135">
        <f>'61.7.1 - jazyková učebna ...'!F39</f>
        <v>0</v>
      </c>
      <c r="BC108" s="135">
        <f>'61.7.1 - jazyková učebna ...'!F40</f>
        <v>0</v>
      </c>
      <c r="BD108" s="137">
        <f>'61.7.1 - jazyková učebna ...'!F41</f>
        <v>0</v>
      </c>
      <c r="BE108" s="4"/>
      <c r="BT108" s="138" t="s">
        <v>83</v>
      </c>
      <c r="BV108" s="138" t="s">
        <v>76</v>
      </c>
      <c r="BW108" s="138" t="s">
        <v>124</v>
      </c>
      <c r="BX108" s="138" t="s">
        <v>121</v>
      </c>
      <c r="CL108" s="138" t="s">
        <v>1</v>
      </c>
    </row>
    <row r="109" s="4" customFormat="1" ht="16.5" customHeight="1">
      <c r="A109" s="129" t="s">
        <v>84</v>
      </c>
      <c r="B109" s="67"/>
      <c r="C109" s="130"/>
      <c r="D109" s="130"/>
      <c r="E109" s="131" t="s">
        <v>125</v>
      </c>
      <c r="F109" s="131"/>
      <c r="G109" s="131"/>
      <c r="H109" s="131"/>
      <c r="I109" s="131"/>
      <c r="J109" s="130"/>
      <c r="K109" s="131" t="s">
        <v>126</v>
      </c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2">
        <f>'61.7.2 - jazyková učebna ...'!J34</f>
        <v>0</v>
      </c>
      <c r="AH109" s="130"/>
      <c r="AI109" s="130"/>
      <c r="AJ109" s="130"/>
      <c r="AK109" s="130"/>
      <c r="AL109" s="130"/>
      <c r="AM109" s="130"/>
      <c r="AN109" s="132">
        <f>SUM(AG109,AT109)</f>
        <v>0</v>
      </c>
      <c r="AO109" s="130"/>
      <c r="AP109" s="130"/>
      <c r="AQ109" s="133" t="s">
        <v>87</v>
      </c>
      <c r="AR109" s="69"/>
      <c r="AS109" s="134">
        <v>0</v>
      </c>
      <c r="AT109" s="135">
        <f>ROUND(SUM(AV109:AW109),2)</f>
        <v>0</v>
      </c>
      <c r="AU109" s="136">
        <f>'61.7.2 - jazyková učebna ...'!P144</f>
        <v>0</v>
      </c>
      <c r="AV109" s="135">
        <f>'61.7.2 - jazyková učebna ...'!J37</f>
        <v>0</v>
      </c>
      <c r="AW109" s="135">
        <f>'61.7.2 - jazyková učebna ...'!J38</f>
        <v>0</v>
      </c>
      <c r="AX109" s="135">
        <f>'61.7.2 - jazyková učebna ...'!J39</f>
        <v>0</v>
      </c>
      <c r="AY109" s="135">
        <f>'61.7.2 - jazyková učebna ...'!J40</f>
        <v>0</v>
      </c>
      <c r="AZ109" s="135">
        <f>'61.7.2 - jazyková učebna ...'!F37</f>
        <v>0</v>
      </c>
      <c r="BA109" s="135">
        <f>'61.7.2 - jazyková učebna ...'!F38</f>
        <v>0</v>
      </c>
      <c r="BB109" s="135">
        <f>'61.7.2 - jazyková učebna ...'!F39</f>
        <v>0</v>
      </c>
      <c r="BC109" s="135">
        <f>'61.7.2 - jazyková učebna ...'!F40</f>
        <v>0</v>
      </c>
      <c r="BD109" s="137">
        <f>'61.7.2 - jazyková učebna ...'!F41</f>
        <v>0</v>
      </c>
      <c r="BE109" s="4"/>
      <c r="BT109" s="138" t="s">
        <v>83</v>
      </c>
      <c r="BV109" s="138" t="s">
        <v>76</v>
      </c>
      <c r="BW109" s="138" t="s">
        <v>127</v>
      </c>
      <c r="BX109" s="138" t="s">
        <v>121</v>
      </c>
      <c r="CL109" s="138" t="s">
        <v>1</v>
      </c>
    </row>
    <row r="110" s="7" customFormat="1" ht="24.75" customHeight="1">
      <c r="A110" s="7"/>
      <c r="B110" s="116"/>
      <c r="C110" s="117"/>
      <c r="D110" s="118" t="s">
        <v>128</v>
      </c>
      <c r="E110" s="118"/>
      <c r="F110" s="118"/>
      <c r="G110" s="118"/>
      <c r="H110" s="118"/>
      <c r="I110" s="119"/>
      <c r="J110" s="118" t="s">
        <v>129</v>
      </c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20">
        <f>ROUND(SUM(AG111:AG113),2)</f>
        <v>0</v>
      </c>
      <c r="AH110" s="119"/>
      <c r="AI110" s="119"/>
      <c r="AJ110" s="119"/>
      <c r="AK110" s="119"/>
      <c r="AL110" s="119"/>
      <c r="AM110" s="119"/>
      <c r="AN110" s="121">
        <f>SUM(AG110,AT110)</f>
        <v>0</v>
      </c>
      <c r="AO110" s="119"/>
      <c r="AP110" s="119"/>
      <c r="AQ110" s="122" t="s">
        <v>80</v>
      </c>
      <c r="AR110" s="123"/>
      <c r="AS110" s="124">
        <f>ROUND(SUM(AS111:AS113),2)</f>
        <v>0</v>
      </c>
      <c r="AT110" s="125">
        <f>ROUND(SUM(AV110:AW110),2)</f>
        <v>0</v>
      </c>
      <c r="AU110" s="126">
        <f>ROUND(SUM(AU111:AU113),5)</f>
        <v>0</v>
      </c>
      <c r="AV110" s="125">
        <f>ROUND(AZ110*L29,2)</f>
        <v>0</v>
      </c>
      <c r="AW110" s="125">
        <f>ROUND(BA110*L30,2)</f>
        <v>0</v>
      </c>
      <c r="AX110" s="125">
        <f>ROUND(BB110*L29,2)</f>
        <v>0</v>
      </c>
      <c r="AY110" s="125">
        <f>ROUND(BC110*L30,2)</f>
        <v>0</v>
      </c>
      <c r="AZ110" s="125">
        <f>ROUND(SUM(AZ111:AZ113),2)</f>
        <v>0</v>
      </c>
      <c r="BA110" s="125">
        <f>ROUND(SUM(BA111:BA113),2)</f>
        <v>0</v>
      </c>
      <c r="BB110" s="125">
        <f>ROUND(SUM(BB111:BB113),2)</f>
        <v>0</v>
      </c>
      <c r="BC110" s="125">
        <f>ROUND(SUM(BC111:BC113),2)</f>
        <v>0</v>
      </c>
      <c r="BD110" s="127">
        <f>ROUND(SUM(BD111:BD113),2)</f>
        <v>0</v>
      </c>
      <c r="BE110" s="7"/>
      <c r="BS110" s="128" t="s">
        <v>73</v>
      </c>
      <c r="BT110" s="128" t="s">
        <v>81</v>
      </c>
      <c r="BU110" s="128" t="s">
        <v>75</v>
      </c>
      <c r="BV110" s="128" t="s">
        <v>76</v>
      </c>
      <c r="BW110" s="128" t="s">
        <v>130</v>
      </c>
      <c r="BX110" s="128" t="s">
        <v>5</v>
      </c>
      <c r="CL110" s="128" t="s">
        <v>1</v>
      </c>
      <c r="CM110" s="128" t="s">
        <v>83</v>
      </c>
    </row>
    <row r="111" s="4" customFormat="1" ht="16.5" customHeight="1">
      <c r="A111" s="129" t="s">
        <v>84</v>
      </c>
      <c r="B111" s="67"/>
      <c r="C111" s="130"/>
      <c r="D111" s="130"/>
      <c r="E111" s="131" t="s">
        <v>131</v>
      </c>
      <c r="F111" s="131"/>
      <c r="G111" s="131"/>
      <c r="H111" s="131"/>
      <c r="I111" s="131"/>
      <c r="J111" s="130"/>
      <c r="K111" s="131" t="s">
        <v>132</v>
      </c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2">
        <f>'61.8.1 - učebna chemie - ...'!J34</f>
        <v>0</v>
      </c>
      <c r="AH111" s="130"/>
      <c r="AI111" s="130"/>
      <c r="AJ111" s="130"/>
      <c r="AK111" s="130"/>
      <c r="AL111" s="130"/>
      <c r="AM111" s="130"/>
      <c r="AN111" s="132">
        <f>SUM(AG111,AT111)</f>
        <v>0</v>
      </c>
      <c r="AO111" s="130"/>
      <c r="AP111" s="130"/>
      <c r="AQ111" s="133" t="s">
        <v>87</v>
      </c>
      <c r="AR111" s="69"/>
      <c r="AS111" s="134">
        <v>0</v>
      </c>
      <c r="AT111" s="135">
        <f>ROUND(SUM(AV111:AW111),2)</f>
        <v>0</v>
      </c>
      <c r="AU111" s="136">
        <f>'61.8.1 - učebna chemie - ...'!P143</f>
        <v>0</v>
      </c>
      <c r="AV111" s="135">
        <f>'61.8.1 - učebna chemie - ...'!J37</f>
        <v>0</v>
      </c>
      <c r="AW111" s="135">
        <f>'61.8.1 - učebna chemie - ...'!J38</f>
        <v>0</v>
      </c>
      <c r="AX111" s="135">
        <f>'61.8.1 - učebna chemie - ...'!J39</f>
        <v>0</v>
      </c>
      <c r="AY111" s="135">
        <f>'61.8.1 - učebna chemie - ...'!J40</f>
        <v>0</v>
      </c>
      <c r="AZ111" s="135">
        <f>'61.8.1 - učebna chemie - ...'!F37</f>
        <v>0</v>
      </c>
      <c r="BA111" s="135">
        <f>'61.8.1 - učebna chemie - ...'!F38</f>
        <v>0</v>
      </c>
      <c r="BB111" s="135">
        <f>'61.8.1 - učebna chemie - ...'!F39</f>
        <v>0</v>
      </c>
      <c r="BC111" s="135">
        <f>'61.8.1 - učebna chemie - ...'!F40</f>
        <v>0</v>
      </c>
      <c r="BD111" s="137">
        <f>'61.8.1 - učebna chemie - ...'!F41</f>
        <v>0</v>
      </c>
      <c r="BE111" s="4"/>
      <c r="BT111" s="138" t="s">
        <v>83</v>
      </c>
      <c r="BV111" s="138" t="s">
        <v>76</v>
      </c>
      <c r="BW111" s="138" t="s">
        <v>133</v>
      </c>
      <c r="BX111" s="138" t="s">
        <v>130</v>
      </c>
      <c r="CL111" s="138" t="s">
        <v>1</v>
      </c>
    </row>
    <row r="112" s="4" customFormat="1" ht="16.5" customHeight="1">
      <c r="A112" s="129" t="s">
        <v>84</v>
      </c>
      <c r="B112" s="67"/>
      <c r="C112" s="130"/>
      <c r="D112" s="130"/>
      <c r="E112" s="131" t="s">
        <v>134</v>
      </c>
      <c r="F112" s="131"/>
      <c r="G112" s="131"/>
      <c r="H112" s="131"/>
      <c r="I112" s="131"/>
      <c r="J112" s="130"/>
      <c r="K112" s="131" t="s">
        <v>135</v>
      </c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2">
        <f>'61.9.1 - kabinet chemie -...'!J34</f>
        <v>0</v>
      </c>
      <c r="AH112" s="130"/>
      <c r="AI112" s="130"/>
      <c r="AJ112" s="130"/>
      <c r="AK112" s="130"/>
      <c r="AL112" s="130"/>
      <c r="AM112" s="130"/>
      <c r="AN112" s="132">
        <f>SUM(AG112,AT112)</f>
        <v>0</v>
      </c>
      <c r="AO112" s="130"/>
      <c r="AP112" s="130"/>
      <c r="AQ112" s="133" t="s">
        <v>87</v>
      </c>
      <c r="AR112" s="69"/>
      <c r="AS112" s="134">
        <v>0</v>
      </c>
      <c r="AT112" s="135">
        <f>ROUND(SUM(AV112:AW112),2)</f>
        <v>0</v>
      </c>
      <c r="AU112" s="136">
        <f>'61.9.1 - kabinet chemie -...'!P143</f>
        <v>0</v>
      </c>
      <c r="AV112" s="135">
        <f>'61.9.1 - kabinet chemie -...'!J37</f>
        <v>0</v>
      </c>
      <c r="AW112" s="135">
        <f>'61.9.1 - kabinet chemie -...'!J38</f>
        <v>0</v>
      </c>
      <c r="AX112" s="135">
        <f>'61.9.1 - kabinet chemie -...'!J39</f>
        <v>0</v>
      </c>
      <c r="AY112" s="135">
        <f>'61.9.1 - kabinet chemie -...'!J40</f>
        <v>0</v>
      </c>
      <c r="AZ112" s="135">
        <f>'61.9.1 - kabinet chemie -...'!F37</f>
        <v>0</v>
      </c>
      <c r="BA112" s="135">
        <f>'61.9.1 - kabinet chemie -...'!F38</f>
        <v>0</v>
      </c>
      <c r="BB112" s="135">
        <f>'61.9.1 - kabinet chemie -...'!F39</f>
        <v>0</v>
      </c>
      <c r="BC112" s="135">
        <f>'61.9.1 - kabinet chemie -...'!F40</f>
        <v>0</v>
      </c>
      <c r="BD112" s="137">
        <f>'61.9.1 - kabinet chemie -...'!F41</f>
        <v>0</v>
      </c>
      <c r="BE112" s="4"/>
      <c r="BT112" s="138" t="s">
        <v>83</v>
      </c>
      <c r="BV112" s="138" t="s">
        <v>76</v>
      </c>
      <c r="BW112" s="138" t="s">
        <v>136</v>
      </c>
      <c r="BX112" s="138" t="s">
        <v>130</v>
      </c>
      <c r="CL112" s="138" t="s">
        <v>1</v>
      </c>
    </row>
    <row r="113" s="4" customFormat="1" ht="16.5" customHeight="1">
      <c r="A113" s="129" t="s">
        <v>84</v>
      </c>
      <c r="B113" s="67"/>
      <c r="C113" s="130"/>
      <c r="D113" s="130"/>
      <c r="E113" s="131" t="s">
        <v>137</v>
      </c>
      <c r="F113" s="131"/>
      <c r="G113" s="131"/>
      <c r="H113" s="131"/>
      <c r="I113" s="131"/>
      <c r="J113" s="130"/>
      <c r="K113" s="131" t="s">
        <v>138</v>
      </c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2">
        <f>'61.8,9.2 - učebna chemie,...'!J34</f>
        <v>0</v>
      </c>
      <c r="AH113" s="130"/>
      <c r="AI113" s="130"/>
      <c r="AJ113" s="130"/>
      <c r="AK113" s="130"/>
      <c r="AL113" s="130"/>
      <c r="AM113" s="130"/>
      <c r="AN113" s="132">
        <f>SUM(AG113,AT113)</f>
        <v>0</v>
      </c>
      <c r="AO113" s="130"/>
      <c r="AP113" s="130"/>
      <c r="AQ113" s="133" t="s">
        <v>87</v>
      </c>
      <c r="AR113" s="69"/>
      <c r="AS113" s="134">
        <v>0</v>
      </c>
      <c r="AT113" s="135">
        <f>ROUND(SUM(AV113:AW113),2)</f>
        <v>0</v>
      </c>
      <c r="AU113" s="136">
        <f>'61.8,9.2 - učebna chemie,...'!P144</f>
        <v>0</v>
      </c>
      <c r="AV113" s="135">
        <f>'61.8,9.2 - učebna chemie,...'!J37</f>
        <v>0</v>
      </c>
      <c r="AW113" s="135">
        <f>'61.8,9.2 - učebna chemie,...'!J38</f>
        <v>0</v>
      </c>
      <c r="AX113" s="135">
        <f>'61.8,9.2 - učebna chemie,...'!J39</f>
        <v>0</v>
      </c>
      <c r="AY113" s="135">
        <f>'61.8,9.2 - učebna chemie,...'!J40</f>
        <v>0</v>
      </c>
      <c r="AZ113" s="135">
        <f>'61.8,9.2 - učebna chemie,...'!F37</f>
        <v>0</v>
      </c>
      <c r="BA113" s="135">
        <f>'61.8,9.2 - učebna chemie,...'!F38</f>
        <v>0</v>
      </c>
      <c r="BB113" s="135">
        <f>'61.8,9.2 - učebna chemie,...'!F39</f>
        <v>0</v>
      </c>
      <c r="BC113" s="135">
        <f>'61.8,9.2 - učebna chemie,...'!F40</f>
        <v>0</v>
      </c>
      <c r="BD113" s="137">
        <f>'61.8,9.2 - učebna chemie,...'!F41</f>
        <v>0</v>
      </c>
      <c r="BE113" s="4"/>
      <c r="BT113" s="138" t="s">
        <v>83</v>
      </c>
      <c r="BV113" s="138" t="s">
        <v>76</v>
      </c>
      <c r="BW113" s="138" t="s">
        <v>139</v>
      </c>
      <c r="BX113" s="138" t="s">
        <v>130</v>
      </c>
      <c r="CL113" s="138" t="s">
        <v>1</v>
      </c>
    </row>
    <row r="114" s="7" customFormat="1" ht="24.75" customHeight="1">
      <c r="A114" s="7"/>
      <c r="B114" s="116"/>
      <c r="C114" s="117"/>
      <c r="D114" s="118" t="s">
        <v>140</v>
      </c>
      <c r="E114" s="118"/>
      <c r="F114" s="118"/>
      <c r="G114" s="118"/>
      <c r="H114" s="118"/>
      <c r="I114" s="119"/>
      <c r="J114" s="118" t="s">
        <v>141</v>
      </c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20">
        <f>ROUND(SUM(AG115:AG117),2)</f>
        <v>0</v>
      </c>
      <c r="AH114" s="119"/>
      <c r="AI114" s="119"/>
      <c r="AJ114" s="119"/>
      <c r="AK114" s="119"/>
      <c r="AL114" s="119"/>
      <c r="AM114" s="119"/>
      <c r="AN114" s="121">
        <f>SUM(AG114,AT114)</f>
        <v>0</v>
      </c>
      <c r="AO114" s="119"/>
      <c r="AP114" s="119"/>
      <c r="AQ114" s="122" t="s">
        <v>80</v>
      </c>
      <c r="AR114" s="123"/>
      <c r="AS114" s="124">
        <f>ROUND(SUM(AS115:AS117),2)</f>
        <v>0</v>
      </c>
      <c r="AT114" s="125">
        <f>ROUND(SUM(AV114:AW114),2)</f>
        <v>0</v>
      </c>
      <c r="AU114" s="126">
        <f>ROUND(SUM(AU115:AU117),5)</f>
        <v>0</v>
      </c>
      <c r="AV114" s="125">
        <f>ROUND(AZ114*L29,2)</f>
        <v>0</v>
      </c>
      <c r="AW114" s="125">
        <f>ROUND(BA114*L30,2)</f>
        <v>0</v>
      </c>
      <c r="AX114" s="125">
        <f>ROUND(BB114*L29,2)</f>
        <v>0</v>
      </c>
      <c r="AY114" s="125">
        <f>ROUND(BC114*L30,2)</f>
        <v>0</v>
      </c>
      <c r="AZ114" s="125">
        <f>ROUND(SUM(AZ115:AZ117),2)</f>
        <v>0</v>
      </c>
      <c r="BA114" s="125">
        <f>ROUND(SUM(BA115:BA117),2)</f>
        <v>0</v>
      </c>
      <c r="BB114" s="125">
        <f>ROUND(SUM(BB115:BB117),2)</f>
        <v>0</v>
      </c>
      <c r="BC114" s="125">
        <f>ROUND(SUM(BC115:BC117),2)</f>
        <v>0</v>
      </c>
      <c r="BD114" s="127">
        <f>ROUND(SUM(BD115:BD117),2)</f>
        <v>0</v>
      </c>
      <c r="BE114" s="7"/>
      <c r="BS114" s="128" t="s">
        <v>73</v>
      </c>
      <c r="BT114" s="128" t="s">
        <v>81</v>
      </c>
      <c r="BU114" s="128" t="s">
        <v>75</v>
      </c>
      <c r="BV114" s="128" t="s">
        <v>76</v>
      </c>
      <c r="BW114" s="128" t="s">
        <v>142</v>
      </c>
      <c r="BX114" s="128" t="s">
        <v>5</v>
      </c>
      <c r="CL114" s="128" t="s">
        <v>1</v>
      </c>
      <c r="CM114" s="128" t="s">
        <v>83</v>
      </c>
    </row>
    <row r="115" s="4" customFormat="1" ht="16.5" customHeight="1">
      <c r="A115" s="129" t="s">
        <v>84</v>
      </c>
      <c r="B115" s="67"/>
      <c r="C115" s="130"/>
      <c r="D115" s="130"/>
      <c r="E115" s="131" t="s">
        <v>143</v>
      </c>
      <c r="F115" s="131"/>
      <c r="G115" s="131"/>
      <c r="H115" s="131"/>
      <c r="I115" s="131"/>
      <c r="J115" s="130"/>
      <c r="K115" s="131" t="s">
        <v>144</v>
      </c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2">
        <f>'61.10.1 - učebna fyziky d...'!J34</f>
        <v>0</v>
      </c>
      <c r="AH115" s="130"/>
      <c r="AI115" s="130"/>
      <c r="AJ115" s="130"/>
      <c r="AK115" s="130"/>
      <c r="AL115" s="130"/>
      <c r="AM115" s="130"/>
      <c r="AN115" s="132">
        <f>SUM(AG115,AT115)</f>
        <v>0</v>
      </c>
      <c r="AO115" s="130"/>
      <c r="AP115" s="130"/>
      <c r="AQ115" s="133" t="s">
        <v>87</v>
      </c>
      <c r="AR115" s="69"/>
      <c r="AS115" s="134">
        <v>0</v>
      </c>
      <c r="AT115" s="135">
        <f>ROUND(SUM(AV115:AW115),2)</f>
        <v>0</v>
      </c>
      <c r="AU115" s="136">
        <f>'61.10.1 - učebna fyziky d...'!P141</f>
        <v>0</v>
      </c>
      <c r="AV115" s="135">
        <f>'61.10.1 - učebna fyziky d...'!J37</f>
        <v>0</v>
      </c>
      <c r="AW115" s="135">
        <f>'61.10.1 - učebna fyziky d...'!J38</f>
        <v>0</v>
      </c>
      <c r="AX115" s="135">
        <f>'61.10.1 - učebna fyziky d...'!J39</f>
        <v>0</v>
      </c>
      <c r="AY115" s="135">
        <f>'61.10.1 - učebna fyziky d...'!J40</f>
        <v>0</v>
      </c>
      <c r="AZ115" s="135">
        <f>'61.10.1 - učebna fyziky d...'!F37</f>
        <v>0</v>
      </c>
      <c r="BA115" s="135">
        <f>'61.10.1 - učebna fyziky d...'!F38</f>
        <v>0</v>
      </c>
      <c r="BB115" s="135">
        <f>'61.10.1 - učebna fyziky d...'!F39</f>
        <v>0</v>
      </c>
      <c r="BC115" s="135">
        <f>'61.10.1 - učebna fyziky d...'!F40</f>
        <v>0</v>
      </c>
      <c r="BD115" s="137">
        <f>'61.10.1 - učebna fyziky d...'!F41</f>
        <v>0</v>
      </c>
      <c r="BE115" s="4"/>
      <c r="BT115" s="138" t="s">
        <v>83</v>
      </c>
      <c r="BV115" s="138" t="s">
        <v>76</v>
      </c>
      <c r="BW115" s="138" t="s">
        <v>145</v>
      </c>
      <c r="BX115" s="138" t="s">
        <v>142</v>
      </c>
      <c r="CL115" s="138" t="s">
        <v>1</v>
      </c>
    </row>
    <row r="116" s="4" customFormat="1" ht="16.5" customHeight="1">
      <c r="A116" s="129" t="s">
        <v>84</v>
      </c>
      <c r="B116" s="67"/>
      <c r="C116" s="130"/>
      <c r="D116" s="130"/>
      <c r="E116" s="131" t="s">
        <v>146</v>
      </c>
      <c r="F116" s="131"/>
      <c r="G116" s="131"/>
      <c r="H116" s="131"/>
      <c r="I116" s="131"/>
      <c r="J116" s="130"/>
      <c r="K116" s="131" t="s">
        <v>147</v>
      </c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2">
        <f>'61.11.1 - kabinet fyziky ...'!J34</f>
        <v>0</v>
      </c>
      <c r="AH116" s="130"/>
      <c r="AI116" s="130"/>
      <c r="AJ116" s="130"/>
      <c r="AK116" s="130"/>
      <c r="AL116" s="130"/>
      <c r="AM116" s="130"/>
      <c r="AN116" s="132">
        <f>SUM(AG116,AT116)</f>
        <v>0</v>
      </c>
      <c r="AO116" s="130"/>
      <c r="AP116" s="130"/>
      <c r="AQ116" s="133" t="s">
        <v>87</v>
      </c>
      <c r="AR116" s="69"/>
      <c r="AS116" s="134">
        <v>0</v>
      </c>
      <c r="AT116" s="135">
        <f>ROUND(SUM(AV116:AW116),2)</f>
        <v>0</v>
      </c>
      <c r="AU116" s="136">
        <f>'61.11.1 - kabinet fyziky ...'!P141</f>
        <v>0</v>
      </c>
      <c r="AV116" s="135">
        <f>'61.11.1 - kabinet fyziky ...'!J37</f>
        <v>0</v>
      </c>
      <c r="AW116" s="135">
        <f>'61.11.1 - kabinet fyziky ...'!J38</f>
        <v>0</v>
      </c>
      <c r="AX116" s="135">
        <f>'61.11.1 - kabinet fyziky ...'!J39</f>
        <v>0</v>
      </c>
      <c r="AY116" s="135">
        <f>'61.11.1 - kabinet fyziky ...'!J40</f>
        <v>0</v>
      </c>
      <c r="AZ116" s="135">
        <f>'61.11.1 - kabinet fyziky ...'!F37</f>
        <v>0</v>
      </c>
      <c r="BA116" s="135">
        <f>'61.11.1 - kabinet fyziky ...'!F38</f>
        <v>0</v>
      </c>
      <c r="BB116" s="135">
        <f>'61.11.1 - kabinet fyziky ...'!F39</f>
        <v>0</v>
      </c>
      <c r="BC116" s="135">
        <f>'61.11.1 - kabinet fyziky ...'!F40</f>
        <v>0</v>
      </c>
      <c r="BD116" s="137">
        <f>'61.11.1 - kabinet fyziky ...'!F41</f>
        <v>0</v>
      </c>
      <c r="BE116" s="4"/>
      <c r="BT116" s="138" t="s">
        <v>83</v>
      </c>
      <c r="BV116" s="138" t="s">
        <v>76</v>
      </c>
      <c r="BW116" s="138" t="s">
        <v>148</v>
      </c>
      <c r="BX116" s="138" t="s">
        <v>142</v>
      </c>
      <c r="CL116" s="138" t="s">
        <v>1</v>
      </c>
    </row>
    <row r="117" s="4" customFormat="1" ht="23.25" customHeight="1">
      <c r="A117" s="129" t="s">
        <v>84</v>
      </c>
      <c r="B117" s="67"/>
      <c r="C117" s="130"/>
      <c r="D117" s="130"/>
      <c r="E117" s="131" t="s">
        <v>149</v>
      </c>
      <c r="F117" s="131"/>
      <c r="G117" s="131"/>
      <c r="H117" s="131"/>
      <c r="I117" s="131"/>
      <c r="J117" s="130"/>
      <c r="K117" s="131" t="s">
        <v>150</v>
      </c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2">
        <f>'61.10,11.2 - učebna fyzik...'!J34</f>
        <v>0</v>
      </c>
      <c r="AH117" s="130"/>
      <c r="AI117" s="130"/>
      <c r="AJ117" s="130"/>
      <c r="AK117" s="130"/>
      <c r="AL117" s="130"/>
      <c r="AM117" s="130"/>
      <c r="AN117" s="132">
        <f>SUM(AG117,AT117)</f>
        <v>0</v>
      </c>
      <c r="AO117" s="130"/>
      <c r="AP117" s="130"/>
      <c r="AQ117" s="133" t="s">
        <v>87</v>
      </c>
      <c r="AR117" s="69"/>
      <c r="AS117" s="134">
        <v>0</v>
      </c>
      <c r="AT117" s="135">
        <f>ROUND(SUM(AV117:AW117),2)</f>
        <v>0</v>
      </c>
      <c r="AU117" s="136">
        <f>'61.10,11.2 - učebna fyzik...'!P144</f>
        <v>0</v>
      </c>
      <c r="AV117" s="135">
        <f>'61.10,11.2 - učebna fyzik...'!J37</f>
        <v>0</v>
      </c>
      <c r="AW117" s="135">
        <f>'61.10,11.2 - učebna fyzik...'!J38</f>
        <v>0</v>
      </c>
      <c r="AX117" s="135">
        <f>'61.10,11.2 - učebna fyzik...'!J39</f>
        <v>0</v>
      </c>
      <c r="AY117" s="135">
        <f>'61.10,11.2 - učebna fyzik...'!J40</f>
        <v>0</v>
      </c>
      <c r="AZ117" s="135">
        <f>'61.10,11.2 - učebna fyzik...'!F37</f>
        <v>0</v>
      </c>
      <c r="BA117" s="135">
        <f>'61.10,11.2 - učebna fyzik...'!F38</f>
        <v>0</v>
      </c>
      <c r="BB117" s="135">
        <f>'61.10,11.2 - učebna fyzik...'!F39</f>
        <v>0</v>
      </c>
      <c r="BC117" s="135">
        <f>'61.10,11.2 - učebna fyzik...'!F40</f>
        <v>0</v>
      </c>
      <c r="BD117" s="137">
        <f>'61.10,11.2 - učebna fyzik...'!F41</f>
        <v>0</v>
      </c>
      <c r="BE117" s="4"/>
      <c r="BT117" s="138" t="s">
        <v>83</v>
      </c>
      <c r="BV117" s="138" t="s">
        <v>76</v>
      </c>
      <c r="BW117" s="138" t="s">
        <v>151</v>
      </c>
      <c r="BX117" s="138" t="s">
        <v>142</v>
      </c>
      <c r="CL117" s="138" t="s">
        <v>1</v>
      </c>
    </row>
    <row r="118" s="7" customFormat="1" ht="24.75" customHeight="1">
      <c r="A118" s="7"/>
      <c r="B118" s="116"/>
      <c r="C118" s="117"/>
      <c r="D118" s="118" t="s">
        <v>152</v>
      </c>
      <c r="E118" s="118"/>
      <c r="F118" s="118"/>
      <c r="G118" s="118"/>
      <c r="H118" s="118"/>
      <c r="I118" s="119"/>
      <c r="J118" s="118" t="s">
        <v>153</v>
      </c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20">
        <f>ROUND(SUM(AG119:AG120),2)</f>
        <v>0</v>
      </c>
      <c r="AH118" s="119"/>
      <c r="AI118" s="119"/>
      <c r="AJ118" s="119"/>
      <c r="AK118" s="119"/>
      <c r="AL118" s="119"/>
      <c r="AM118" s="119"/>
      <c r="AN118" s="121">
        <f>SUM(AG118,AT118)</f>
        <v>0</v>
      </c>
      <c r="AO118" s="119"/>
      <c r="AP118" s="119"/>
      <c r="AQ118" s="122" t="s">
        <v>80</v>
      </c>
      <c r="AR118" s="123"/>
      <c r="AS118" s="124">
        <f>ROUND(SUM(AS119:AS120),2)</f>
        <v>0</v>
      </c>
      <c r="AT118" s="125">
        <f>ROUND(SUM(AV118:AW118),2)</f>
        <v>0</v>
      </c>
      <c r="AU118" s="126">
        <f>ROUND(SUM(AU119:AU120),5)</f>
        <v>0</v>
      </c>
      <c r="AV118" s="125">
        <f>ROUND(AZ118*L29,2)</f>
        <v>0</v>
      </c>
      <c r="AW118" s="125">
        <f>ROUND(BA118*L30,2)</f>
        <v>0</v>
      </c>
      <c r="AX118" s="125">
        <f>ROUND(BB118*L29,2)</f>
        <v>0</v>
      </c>
      <c r="AY118" s="125">
        <f>ROUND(BC118*L30,2)</f>
        <v>0</v>
      </c>
      <c r="AZ118" s="125">
        <f>ROUND(SUM(AZ119:AZ120),2)</f>
        <v>0</v>
      </c>
      <c r="BA118" s="125">
        <f>ROUND(SUM(BA119:BA120),2)</f>
        <v>0</v>
      </c>
      <c r="BB118" s="125">
        <f>ROUND(SUM(BB119:BB120),2)</f>
        <v>0</v>
      </c>
      <c r="BC118" s="125">
        <f>ROUND(SUM(BC119:BC120),2)</f>
        <v>0</v>
      </c>
      <c r="BD118" s="127">
        <f>ROUND(SUM(BD119:BD120),2)</f>
        <v>0</v>
      </c>
      <c r="BE118" s="7"/>
      <c r="BS118" s="128" t="s">
        <v>73</v>
      </c>
      <c r="BT118" s="128" t="s">
        <v>81</v>
      </c>
      <c r="BU118" s="128" t="s">
        <v>75</v>
      </c>
      <c r="BV118" s="128" t="s">
        <v>76</v>
      </c>
      <c r="BW118" s="128" t="s">
        <v>154</v>
      </c>
      <c r="BX118" s="128" t="s">
        <v>5</v>
      </c>
      <c r="CL118" s="128" t="s">
        <v>1</v>
      </c>
      <c r="CM118" s="128" t="s">
        <v>83</v>
      </c>
    </row>
    <row r="119" s="4" customFormat="1" ht="16.5" customHeight="1">
      <c r="A119" s="129" t="s">
        <v>84</v>
      </c>
      <c r="B119" s="67"/>
      <c r="C119" s="130"/>
      <c r="D119" s="130"/>
      <c r="E119" s="131" t="s">
        <v>155</v>
      </c>
      <c r="F119" s="131"/>
      <c r="G119" s="131"/>
      <c r="H119" s="131"/>
      <c r="I119" s="131"/>
      <c r="J119" s="130"/>
      <c r="K119" s="131" t="s">
        <v>156</v>
      </c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2">
        <f>'61.12.1 - kabinet informa...'!J34</f>
        <v>0</v>
      </c>
      <c r="AH119" s="130"/>
      <c r="AI119" s="130"/>
      <c r="AJ119" s="130"/>
      <c r="AK119" s="130"/>
      <c r="AL119" s="130"/>
      <c r="AM119" s="130"/>
      <c r="AN119" s="132">
        <f>SUM(AG119,AT119)</f>
        <v>0</v>
      </c>
      <c r="AO119" s="130"/>
      <c r="AP119" s="130"/>
      <c r="AQ119" s="133" t="s">
        <v>87</v>
      </c>
      <c r="AR119" s="69"/>
      <c r="AS119" s="134">
        <v>0</v>
      </c>
      <c r="AT119" s="135">
        <f>ROUND(SUM(AV119:AW119),2)</f>
        <v>0</v>
      </c>
      <c r="AU119" s="136">
        <f>'61.12.1 - kabinet informa...'!P142</f>
        <v>0</v>
      </c>
      <c r="AV119" s="135">
        <f>'61.12.1 - kabinet informa...'!J37</f>
        <v>0</v>
      </c>
      <c r="AW119" s="135">
        <f>'61.12.1 - kabinet informa...'!J38</f>
        <v>0</v>
      </c>
      <c r="AX119" s="135">
        <f>'61.12.1 - kabinet informa...'!J39</f>
        <v>0</v>
      </c>
      <c r="AY119" s="135">
        <f>'61.12.1 - kabinet informa...'!J40</f>
        <v>0</v>
      </c>
      <c r="AZ119" s="135">
        <f>'61.12.1 - kabinet informa...'!F37</f>
        <v>0</v>
      </c>
      <c r="BA119" s="135">
        <f>'61.12.1 - kabinet informa...'!F38</f>
        <v>0</v>
      </c>
      <c r="BB119" s="135">
        <f>'61.12.1 - kabinet informa...'!F39</f>
        <v>0</v>
      </c>
      <c r="BC119" s="135">
        <f>'61.12.1 - kabinet informa...'!F40</f>
        <v>0</v>
      </c>
      <c r="BD119" s="137">
        <f>'61.12.1 - kabinet informa...'!F41</f>
        <v>0</v>
      </c>
      <c r="BE119" s="4"/>
      <c r="BT119" s="138" t="s">
        <v>83</v>
      </c>
      <c r="BV119" s="138" t="s">
        <v>76</v>
      </c>
      <c r="BW119" s="138" t="s">
        <v>157</v>
      </c>
      <c r="BX119" s="138" t="s">
        <v>154</v>
      </c>
      <c r="CL119" s="138" t="s">
        <v>1</v>
      </c>
    </row>
    <row r="120" s="4" customFormat="1" ht="16.5" customHeight="1">
      <c r="A120" s="129" t="s">
        <v>84</v>
      </c>
      <c r="B120" s="67"/>
      <c r="C120" s="130"/>
      <c r="D120" s="130"/>
      <c r="E120" s="131" t="s">
        <v>158</v>
      </c>
      <c r="F120" s="131"/>
      <c r="G120" s="131"/>
      <c r="H120" s="131"/>
      <c r="I120" s="131"/>
      <c r="J120" s="130"/>
      <c r="K120" s="131" t="s">
        <v>159</v>
      </c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2">
        <f>'61.12.2 - kabinet informa...'!J34</f>
        <v>0</v>
      </c>
      <c r="AH120" s="130"/>
      <c r="AI120" s="130"/>
      <c r="AJ120" s="130"/>
      <c r="AK120" s="130"/>
      <c r="AL120" s="130"/>
      <c r="AM120" s="130"/>
      <c r="AN120" s="132">
        <f>SUM(AG120,AT120)</f>
        <v>0</v>
      </c>
      <c r="AO120" s="130"/>
      <c r="AP120" s="130"/>
      <c r="AQ120" s="133" t="s">
        <v>87</v>
      </c>
      <c r="AR120" s="69"/>
      <c r="AS120" s="134">
        <v>0</v>
      </c>
      <c r="AT120" s="135">
        <f>ROUND(SUM(AV120:AW120),2)</f>
        <v>0</v>
      </c>
      <c r="AU120" s="136">
        <f>'61.12.2 - kabinet informa...'!P142</f>
        <v>0</v>
      </c>
      <c r="AV120" s="135">
        <f>'61.12.2 - kabinet informa...'!J37</f>
        <v>0</v>
      </c>
      <c r="AW120" s="135">
        <f>'61.12.2 - kabinet informa...'!J38</f>
        <v>0</v>
      </c>
      <c r="AX120" s="135">
        <f>'61.12.2 - kabinet informa...'!J39</f>
        <v>0</v>
      </c>
      <c r="AY120" s="135">
        <f>'61.12.2 - kabinet informa...'!J40</f>
        <v>0</v>
      </c>
      <c r="AZ120" s="135">
        <f>'61.12.2 - kabinet informa...'!F37</f>
        <v>0</v>
      </c>
      <c r="BA120" s="135">
        <f>'61.12.2 - kabinet informa...'!F38</f>
        <v>0</v>
      </c>
      <c r="BB120" s="135">
        <f>'61.12.2 - kabinet informa...'!F39</f>
        <v>0</v>
      </c>
      <c r="BC120" s="135">
        <f>'61.12.2 - kabinet informa...'!F40</f>
        <v>0</v>
      </c>
      <c r="BD120" s="137">
        <f>'61.12.2 - kabinet informa...'!F41</f>
        <v>0</v>
      </c>
      <c r="BE120" s="4"/>
      <c r="BT120" s="138" t="s">
        <v>83</v>
      </c>
      <c r="BV120" s="138" t="s">
        <v>76</v>
      </c>
      <c r="BW120" s="138" t="s">
        <v>160</v>
      </c>
      <c r="BX120" s="138" t="s">
        <v>154</v>
      </c>
      <c r="CL120" s="138" t="s">
        <v>1</v>
      </c>
    </row>
    <row r="121" s="7" customFormat="1" ht="24.75" customHeight="1">
      <c r="A121" s="7"/>
      <c r="B121" s="116"/>
      <c r="C121" s="117"/>
      <c r="D121" s="118" t="s">
        <v>161</v>
      </c>
      <c r="E121" s="118"/>
      <c r="F121" s="118"/>
      <c r="G121" s="118"/>
      <c r="H121" s="118"/>
      <c r="I121" s="119"/>
      <c r="J121" s="118" t="s">
        <v>162</v>
      </c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20">
        <f>ROUND(SUM(AG122:AG123),2)</f>
        <v>0</v>
      </c>
      <c r="AH121" s="119"/>
      <c r="AI121" s="119"/>
      <c r="AJ121" s="119"/>
      <c r="AK121" s="119"/>
      <c r="AL121" s="119"/>
      <c r="AM121" s="119"/>
      <c r="AN121" s="121">
        <f>SUM(AG121,AT121)</f>
        <v>0</v>
      </c>
      <c r="AO121" s="119"/>
      <c r="AP121" s="119"/>
      <c r="AQ121" s="122" t="s">
        <v>80</v>
      </c>
      <c r="AR121" s="123"/>
      <c r="AS121" s="124">
        <f>ROUND(SUM(AS122:AS123),2)</f>
        <v>0</v>
      </c>
      <c r="AT121" s="125">
        <f>ROUND(SUM(AV121:AW121),2)</f>
        <v>0</v>
      </c>
      <c r="AU121" s="126">
        <f>ROUND(SUM(AU122:AU123),5)</f>
        <v>0</v>
      </c>
      <c r="AV121" s="125">
        <f>ROUND(AZ121*L29,2)</f>
        <v>0</v>
      </c>
      <c r="AW121" s="125">
        <f>ROUND(BA121*L30,2)</f>
        <v>0</v>
      </c>
      <c r="AX121" s="125">
        <f>ROUND(BB121*L29,2)</f>
        <v>0</v>
      </c>
      <c r="AY121" s="125">
        <f>ROUND(BC121*L30,2)</f>
        <v>0</v>
      </c>
      <c r="AZ121" s="125">
        <f>ROUND(SUM(AZ122:AZ123),2)</f>
        <v>0</v>
      </c>
      <c r="BA121" s="125">
        <f>ROUND(SUM(BA122:BA123),2)</f>
        <v>0</v>
      </c>
      <c r="BB121" s="125">
        <f>ROUND(SUM(BB122:BB123),2)</f>
        <v>0</v>
      </c>
      <c r="BC121" s="125">
        <f>ROUND(SUM(BC122:BC123),2)</f>
        <v>0</v>
      </c>
      <c r="BD121" s="127">
        <f>ROUND(SUM(BD122:BD123),2)</f>
        <v>0</v>
      </c>
      <c r="BE121" s="7"/>
      <c r="BS121" s="128" t="s">
        <v>73</v>
      </c>
      <c r="BT121" s="128" t="s">
        <v>81</v>
      </c>
      <c r="BU121" s="128" t="s">
        <v>75</v>
      </c>
      <c r="BV121" s="128" t="s">
        <v>76</v>
      </c>
      <c r="BW121" s="128" t="s">
        <v>163</v>
      </c>
      <c r="BX121" s="128" t="s">
        <v>5</v>
      </c>
      <c r="CL121" s="128" t="s">
        <v>1</v>
      </c>
      <c r="CM121" s="128" t="s">
        <v>83</v>
      </c>
    </row>
    <row r="122" s="4" customFormat="1" ht="16.5" customHeight="1">
      <c r="A122" s="129" t="s">
        <v>84</v>
      </c>
      <c r="B122" s="67"/>
      <c r="C122" s="130"/>
      <c r="D122" s="130"/>
      <c r="E122" s="131" t="s">
        <v>164</v>
      </c>
      <c r="F122" s="131"/>
      <c r="G122" s="131"/>
      <c r="H122" s="131"/>
      <c r="I122" s="131"/>
      <c r="J122" s="130"/>
      <c r="K122" s="131" t="s">
        <v>165</v>
      </c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2">
        <f>'61.13.1 - cvičná kuchyň d...'!J34</f>
        <v>0</v>
      </c>
      <c r="AH122" s="130"/>
      <c r="AI122" s="130"/>
      <c r="AJ122" s="130"/>
      <c r="AK122" s="130"/>
      <c r="AL122" s="130"/>
      <c r="AM122" s="130"/>
      <c r="AN122" s="132">
        <f>SUM(AG122,AT122)</f>
        <v>0</v>
      </c>
      <c r="AO122" s="130"/>
      <c r="AP122" s="130"/>
      <c r="AQ122" s="133" t="s">
        <v>87</v>
      </c>
      <c r="AR122" s="69"/>
      <c r="AS122" s="134">
        <v>0</v>
      </c>
      <c r="AT122" s="135">
        <f>ROUND(SUM(AV122:AW122),2)</f>
        <v>0</v>
      </c>
      <c r="AU122" s="136">
        <f>'61.13.1 - cvičná kuchyň d...'!P144</f>
        <v>0</v>
      </c>
      <c r="AV122" s="135">
        <f>'61.13.1 - cvičná kuchyň d...'!J37</f>
        <v>0</v>
      </c>
      <c r="AW122" s="135">
        <f>'61.13.1 - cvičná kuchyň d...'!J38</f>
        <v>0</v>
      </c>
      <c r="AX122" s="135">
        <f>'61.13.1 - cvičná kuchyň d...'!J39</f>
        <v>0</v>
      </c>
      <c r="AY122" s="135">
        <f>'61.13.1 - cvičná kuchyň d...'!J40</f>
        <v>0</v>
      </c>
      <c r="AZ122" s="135">
        <f>'61.13.1 - cvičná kuchyň d...'!F37</f>
        <v>0</v>
      </c>
      <c r="BA122" s="135">
        <f>'61.13.1 - cvičná kuchyň d...'!F38</f>
        <v>0</v>
      </c>
      <c r="BB122" s="135">
        <f>'61.13.1 - cvičná kuchyň d...'!F39</f>
        <v>0</v>
      </c>
      <c r="BC122" s="135">
        <f>'61.13.1 - cvičná kuchyň d...'!F40</f>
        <v>0</v>
      </c>
      <c r="BD122" s="137">
        <f>'61.13.1 - cvičná kuchyň d...'!F41</f>
        <v>0</v>
      </c>
      <c r="BE122" s="4"/>
      <c r="BT122" s="138" t="s">
        <v>83</v>
      </c>
      <c r="BV122" s="138" t="s">
        <v>76</v>
      </c>
      <c r="BW122" s="138" t="s">
        <v>166</v>
      </c>
      <c r="BX122" s="138" t="s">
        <v>163</v>
      </c>
      <c r="CL122" s="138" t="s">
        <v>1</v>
      </c>
    </row>
    <row r="123" s="4" customFormat="1" ht="16.5" customHeight="1">
      <c r="A123" s="129" t="s">
        <v>84</v>
      </c>
      <c r="B123" s="67"/>
      <c r="C123" s="130"/>
      <c r="D123" s="130"/>
      <c r="E123" s="131" t="s">
        <v>167</v>
      </c>
      <c r="F123" s="131"/>
      <c r="G123" s="131"/>
      <c r="H123" s="131"/>
      <c r="I123" s="131"/>
      <c r="J123" s="130"/>
      <c r="K123" s="131" t="s">
        <v>168</v>
      </c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2">
        <f>'61.13.2 - cvičná kuchyň d...'!J34</f>
        <v>0</v>
      </c>
      <c r="AH123" s="130"/>
      <c r="AI123" s="130"/>
      <c r="AJ123" s="130"/>
      <c r="AK123" s="130"/>
      <c r="AL123" s="130"/>
      <c r="AM123" s="130"/>
      <c r="AN123" s="132">
        <f>SUM(AG123,AT123)</f>
        <v>0</v>
      </c>
      <c r="AO123" s="130"/>
      <c r="AP123" s="130"/>
      <c r="AQ123" s="133" t="s">
        <v>87</v>
      </c>
      <c r="AR123" s="69"/>
      <c r="AS123" s="134">
        <v>0</v>
      </c>
      <c r="AT123" s="135">
        <f>ROUND(SUM(AV123:AW123),2)</f>
        <v>0</v>
      </c>
      <c r="AU123" s="136">
        <f>'61.13.2 - cvičná kuchyň d...'!P144</f>
        <v>0</v>
      </c>
      <c r="AV123" s="135">
        <f>'61.13.2 - cvičná kuchyň d...'!J37</f>
        <v>0</v>
      </c>
      <c r="AW123" s="135">
        <f>'61.13.2 - cvičná kuchyň d...'!J38</f>
        <v>0</v>
      </c>
      <c r="AX123" s="135">
        <f>'61.13.2 - cvičná kuchyň d...'!J39</f>
        <v>0</v>
      </c>
      <c r="AY123" s="135">
        <f>'61.13.2 - cvičná kuchyň d...'!J40</f>
        <v>0</v>
      </c>
      <c r="AZ123" s="135">
        <f>'61.13.2 - cvičná kuchyň d...'!F37</f>
        <v>0</v>
      </c>
      <c r="BA123" s="135">
        <f>'61.13.2 - cvičná kuchyň d...'!F38</f>
        <v>0</v>
      </c>
      <c r="BB123" s="135">
        <f>'61.13.2 - cvičná kuchyň d...'!F39</f>
        <v>0</v>
      </c>
      <c r="BC123" s="135">
        <f>'61.13.2 - cvičná kuchyň d...'!F40</f>
        <v>0</v>
      </c>
      <c r="BD123" s="137">
        <f>'61.13.2 - cvičná kuchyň d...'!F41</f>
        <v>0</v>
      </c>
      <c r="BE123" s="4"/>
      <c r="BT123" s="138" t="s">
        <v>83</v>
      </c>
      <c r="BV123" s="138" t="s">
        <v>76</v>
      </c>
      <c r="BW123" s="138" t="s">
        <v>169</v>
      </c>
      <c r="BX123" s="138" t="s">
        <v>163</v>
      </c>
      <c r="CL123" s="138" t="s">
        <v>1</v>
      </c>
    </row>
    <row r="124" s="7" customFormat="1" ht="24.75" customHeight="1">
      <c r="A124" s="7"/>
      <c r="B124" s="116"/>
      <c r="C124" s="117"/>
      <c r="D124" s="118" t="s">
        <v>170</v>
      </c>
      <c r="E124" s="118"/>
      <c r="F124" s="118"/>
      <c r="G124" s="118"/>
      <c r="H124" s="118"/>
      <c r="I124" s="119"/>
      <c r="J124" s="118" t="s">
        <v>171</v>
      </c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20">
        <f>ROUND(SUM(AG125:AG130),2)</f>
        <v>0</v>
      </c>
      <c r="AH124" s="119"/>
      <c r="AI124" s="119"/>
      <c r="AJ124" s="119"/>
      <c r="AK124" s="119"/>
      <c r="AL124" s="119"/>
      <c r="AM124" s="119"/>
      <c r="AN124" s="121">
        <f>SUM(AG124,AT124)</f>
        <v>0</v>
      </c>
      <c r="AO124" s="119"/>
      <c r="AP124" s="119"/>
      <c r="AQ124" s="122" t="s">
        <v>80</v>
      </c>
      <c r="AR124" s="123"/>
      <c r="AS124" s="124">
        <f>ROUND(SUM(AS125:AS130),2)</f>
        <v>0</v>
      </c>
      <c r="AT124" s="125">
        <f>ROUND(SUM(AV124:AW124),2)</f>
        <v>0</v>
      </c>
      <c r="AU124" s="126">
        <f>ROUND(SUM(AU125:AU130),5)</f>
        <v>0</v>
      </c>
      <c r="AV124" s="125">
        <f>ROUND(AZ124*L29,2)</f>
        <v>0</v>
      </c>
      <c r="AW124" s="125">
        <f>ROUND(BA124*L30,2)</f>
        <v>0</v>
      </c>
      <c r="AX124" s="125">
        <f>ROUND(BB124*L29,2)</f>
        <v>0</v>
      </c>
      <c r="AY124" s="125">
        <f>ROUND(BC124*L30,2)</f>
        <v>0</v>
      </c>
      <c r="AZ124" s="125">
        <f>ROUND(SUM(AZ125:AZ130),2)</f>
        <v>0</v>
      </c>
      <c r="BA124" s="125">
        <f>ROUND(SUM(BA125:BA130),2)</f>
        <v>0</v>
      </c>
      <c r="BB124" s="125">
        <f>ROUND(SUM(BB125:BB130),2)</f>
        <v>0</v>
      </c>
      <c r="BC124" s="125">
        <f>ROUND(SUM(BC125:BC130),2)</f>
        <v>0</v>
      </c>
      <c r="BD124" s="127">
        <f>ROUND(SUM(BD125:BD130),2)</f>
        <v>0</v>
      </c>
      <c r="BE124" s="7"/>
      <c r="BS124" s="128" t="s">
        <v>73</v>
      </c>
      <c r="BT124" s="128" t="s">
        <v>81</v>
      </c>
      <c r="BU124" s="128" t="s">
        <v>75</v>
      </c>
      <c r="BV124" s="128" t="s">
        <v>76</v>
      </c>
      <c r="BW124" s="128" t="s">
        <v>172</v>
      </c>
      <c r="BX124" s="128" t="s">
        <v>5</v>
      </c>
      <c r="CL124" s="128" t="s">
        <v>1</v>
      </c>
      <c r="CM124" s="128" t="s">
        <v>83</v>
      </c>
    </row>
    <row r="125" s="4" customFormat="1" ht="16.5" customHeight="1">
      <c r="A125" s="129" t="s">
        <v>84</v>
      </c>
      <c r="B125" s="67"/>
      <c r="C125" s="130"/>
      <c r="D125" s="130"/>
      <c r="E125" s="131" t="s">
        <v>173</v>
      </c>
      <c r="F125" s="131"/>
      <c r="G125" s="131"/>
      <c r="H125" s="131"/>
      <c r="I125" s="131"/>
      <c r="J125" s="130"/>
      <c r="K125" s="131" t="s">
        <v>174</v>
      </c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2">
        <f>'61.14.1 - chodba 1. NP - ...'!J34</f>
        <v>0</v>
      </c>
      <c r="AH125" s="130"/>
      <c r="AI125" s="130"/>
      <c r="AJ125" s="130"/>
      <c r="AK125" s="130"/>
      <c r="AL125" s="130"/>
      <c r="AM125" s="130"/>
      <c r="AN125" s="132">
        <f>SUM(AG125,AT125)</f>
        <v>0</v>
      </c>
      <c r="AO125" s="130"/>
      <c r="AP125" s="130"/>
      <c r="AQ125" s="133" t="s">
        <v>87</v>
      </c>
      <c r="AR125" s="69"/>
      <c r="AS125" s="134">
        <v>0</v>
      </c>
      <c r="AT125" s="135">
        <f>ROUND(SUM(AV125:AW125),2)</f>
        <v>0</v>
      </c>
      <c r="AU125" s="136">
        <f>'61.14.1 - chodba 1. NP - ...'!P138</f>
        <v>0</v>
      </c>
      <c r="AV125" s="135">
        <f>'61.14.1 - chodba 1. NP - ...'!J37</f>
        <v>0</v>
      </c>
      <c r="AW125" s="135">
        <f>'61.14.1 - chodba 1. NP - ...'!J38</f>
        <v>0</v>
      </c>
      <c r="AX125" s="135">
        <f>'61.14.1 - chodba 1. NP - ...'!J39</f>
        <v>0</v>
      </c>
      <c r="AY125" s="135">
        <f>'61.14.1 - chodba 1. NP - ...'!J40</f>
        <v>0</v>
      </c>
      <c r="AZ125" s="135">
        <f>'61.14.1 - chodba 1. NP - ...'!F37</f>
        <v>0</v>
      </c>
      <c r="BA125" s="135">
        <f>'61.14.1 - chodba 1. NP - ...'!F38</f>
        <v>0</v>
      </c>
      <c r="BB125" s="135">
        <f>'61.14.1 - chodba 1. NP - ...'!F39</f>
        <v>0</v>
      </c>
      <c r="BC125" s="135">
        <f>'61.14.1 - chodba 1. NP - ...'!F40</f>
        <v>0</v>
      </c>
      <c r="BD125" s="137">
        <f>'61.14.1 - chodba 1. NP - ...'!F41</f>
        <v>0</v>
      </c>
      <c r="BE125" s="4"/>
      <c r="BT125" s="138" t="s">
        <v>83</v>
      </c>
      <c r="BV125" s="138" t="s">
        <v>76</v>
      </c>
      <c r="BW125" s="138" t="s">
        <v>175</v>
      </c>
      <c r="BX125" s="138" t="s">
        <v>172</v>
      </c>
      <c r="CL125" s="138" t="s">
        <v>1</v>
      </c>
    </row>
    <row r="126" s="4" customFormat="1" ht="16.5" customHeight="1">
      <c r="A126" s="129" t="s">
        <v>84</v>
      </c>
      <c r="B126" s="67"/>
      <c r="C126" s="130"/>
      <c r="D126" s="130"/>
      <c r="E126" s="131" t="s">
        <v>176</v>
      </c>
      <c r="F126" s="131"/>
      <c r="G126" s="131"/>
      <c r="H126" s="131"/>
      <c r="I126" s="131"/>
      <c r="J126" s="130"/>
      <c r="K126" s="131" t="s">
        <v>177</v>
      </c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2">
        <f>'61.14.2 - chodba 1. NP - ...'!J34</f>
        <v>0</v>
      </c>
      <c r="AH126" s="130"/>
      <c r="AI126" s="130"/>
      <c r="AJ126" s="130"/>
      <c r="AK126" s="130"/>
      <c r="AL126" s="130"/>
      <c r="AM126" s="130"/>
      <c r="AN126" s="132">
        <f>SUM(AG126,AT126)</f>
        <v>0</v>
      </c>
      <c r="AO126" s="130"/>
      <c r="AP126" s="130"/>
      <c r="AQ126" s="133" t="s">
        <v>87</v>
      </c>
      <c r="AR126" s="69"/>
      <c r="AS126" s="134">
        <v>0</v>
      </c>
      <c r="AT126" s="135">
        <f>ROUND(SUM(AV126:AW126),2)</f>
        <v>0</v>
      </c>
      <c r="AU126" s="136">
        <f>'61.14.2 - chodba 1. NP - ...'!P137</f>
        <v>0</v>
      </c>
      <c r="AV126" s="135">
        <f>'61.14.2 - chodba 1. NP - ...'!J37</f>
        <v>0</v>
      </c>
      <c r="AW126" s="135">
        <f>'61.14.2 - chodba 1. NP - ...'!J38</f>
        <v>0</v>
      </c>
      <c r="AX126" s="135">
        <f>'61.14.2 - chodba 1. NP - ...'!J39</f>
        <v>0</v>
      </c>
      <c r="AY126" s="135">
        <f>'61.14.2 - chodba 1. NP - ...'!J40</f>
        <v>0</v>
      </c>
      <c r="AZ126" s="135">
        <f>'61.14.2 - chodba 1. NP - ...'!F37</f>
        <v>0</v>
      </c>
      <c r="BA126" s="135">
        <f>'61.14.2 - chodba 1. NP - ...'!F38</f>
        <v>0</v>
      </c>
      <c r="BB126" s="135">
        <f>'61.14.2 - chodba 1. NP - ...'!F39</f>
        <v>0</v>
      </c>
      <c r="BC126" s="135">
        <f>'61.14.2 - chodba 1. NP - ...'!F40</f>
        <v>0</v>
      </c>
      <c r="BD126" s="137">
        <f>'61.14.2 - chodba 1. NP - ...'!F41</f>
        <v>0</v>
      </c>
      <c r="BE126" s="4"/>
      <c r="BT126" s="138" t="s">
        <v>83</v>
      </c>
      <c r="BV126" s="138" t="s">
        <v>76</v>
      </c>
      <c r="BW126" s="138" t="s">
        <v>178</v>
      </c>
      <c r="BX126" s="138" t="s">
        <v>172</v>
      </c>
      <c r="CL126" s="138" t="s">
        <v>1</v>
      </c>
    </row>
    <row r="127" s="4" customFormat="1" ht="16.5" customHeight="1">
      <c r="A127" s="129" t="s">
        <v>84</v>
      </c>
      <c r="B127" s="67"/>
      <c r="C127" s="130"/>
      <c r="D127" s="130"/>
      <c r="E127" s="131" t="s">
        <v>179</v>
      </c>
      <c r="F127" s="131"/>
      <c r="G127" s="131"/>
      <c r="H127" s="131"/>
      <c r="I127" s="131"/>
      <c r="J127" s="130"/>
      <c r="K127" s="131" t="s">
        <v>180</v>
      </c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2">
        <f>'61.15.1 - chodba 2. NP - ...'!J34</f>
        <v>0</v>
      </c>
      <c r="AH127" s="130"/>
      <c r="AI127" s="130"/>
      <c r="AJ127" s="130"/>
      <c r="AK127" s="130"/>
      <c r="AL127" s="130"/>
      <c r="AM127" s="130"/>
      <c r="AN127" s="132">
        <f>SUM(AG127,AT127)</f>
        <v>0</v>
      </c>
      <c r="AO127" s="130"/>
      <c r="AP127" s="130"/>
      <c r="AQ127" s="133" t="s">
        <v>87</v>
      </c>
      <c r="AR127" s="69"/>
      <c r="AS127" s="134">
        <v>0</v>
      </c>
      <c r="AT127" s="135">
        <f>ROUND(SUM(AV127:AW127),2)</f>
        <v>0</v>
      </c>
      <c r="AU127" s="136">
        <f>'61.15.1 - chodba 2. NP - ...'!P141</f>
        <v>0</v>
      </c>
      <c r="AV127" s="135">
        <f>'61.15.1 - chodba 2. NP - ...'!J37</f>
        <v>0</v>
      </c>
      <c r="AW127" s="135">
        <f>'61.15.1 - chodba 2. NP - ...'!J38</f>
        <v>0</v>
      </c>
      <c r="AX127" s="135">
        <f>'61.15.1 - chodba 2. NP - ...'!J39</f>
        <v>0</v>
      </c>
      <c r="AY127" s="135">
        <f>'61.15.1 - chodba 2. NP - ...'!J40</f>
        <v>0</v>
      </c>
      <c r="AZ127" s="135">
        <f>'61.15.1 - chodba 2. NP - ...'!F37</f>
        <v>0</v>
      </c>
      <c r="BA127" s="135">
        <f>'61.15.1 - chodba 2. NP - ...'!F38</f>
        <v>0</v>
      </c>
      <c r="BB127" s="135">
        <f>'61.15.1 - chodba 2. NP - ...'!F39</f>
        <v>0</v>
      </c>
      <c r="BC127" s="135">
        <f>'61.15.1 - chodba 2. NP - ...'!F40</f>
        <v>0</v>
      </c>
      <c r="BD127" s="137">
        <f>'61.15.1 - chodba 2. NP - ...'!F41</f>
        <v>0</v>
      </c>
      <c r="BE127" s="4"/>
      <c r="BT127" s="138" t="s">
        <v>83</v>
      </c>
      <c r="BV127" s="138" t="s">
        <v>76</v>
      </c>
      <c r="BW127" s="138" t="s">
        <v>181</v>
      </c>
      <c r="BX127" s="138" t="s">
        <v>172</v>
      </c>
      <c r="CL127" s="138" t="s">
        <v>1</v>
      </c>
    </row>
    <row r="128" s="4" customFormat="1" ht="16.5" customHeight="1">
      <c r="A128" s="129" t="s">
        <v>84</v>
      </c>
      <c r="B128" s="67"/>
      <c r="C128" s="130"/>
      <c r="D128" s="130"/>
      <c r="E128" s="131" t="s">
        <v>182</v>
      </c>
      <c r="F128" s="131"/>
      <c r="G128" s="131"/>
      <c r="H128" s="131"/>
      <c r="I128" s="131"/>
      <c r="J128" s="130"/>
      <c r="K128" s="131" t="s">
        <v>183</v>
      </c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2">
        <f>'61.15.2 - chodba 2. NP - ...'!J34</f>
        <v>0</v>
      </c>
      <c r="AH128" s="130"/>
      <c r="AI128" s="130"/>
      <c r="AJ128" s="130"/>
      <c r="AK128" s="130"/>
      <c r="AL128" s="130"/>
      <c r="AM128" s="130"/>
      <c r="AN128" s="132">
        <f>SUM(AG128,AT128)</f>
        <v>0</v>
      </c>
      <c r="AO128" s="130"/>
      <c r="AP128" s="130"/>
      <c r="AQ128" s="133" t="s">
        <v>87</v>
      </c>
      <c r="AR128" s="69"/>
      <c r="AS128" s="134">
        <v>0</v>
      </c>
      <c r="AT128" s="135">
        <f>ROUND(SUM(AV128:AW128),2)</f>
        <v>0</v>
      </c>
      <c r="AU128" s="136">
        <f>'61.15.2 - chodba 2. NP - ...'!P137</f>
        <v>0</v>
      </c>
      <c r="AV128" s="135">
        <f>'61.15.2 - chodba 2. NP - ...'!J37</f>
        <v>0</v>
      </c>
      <c r="AW128" s="135">
        <f>'61.15.2 - chodba 2. NP - ...'!J38</f>
        <v>0</v>
      </c>
      <c r="AX128" s="135">
        <f>'61.15.2 - chodba 2. NP - ...'!J39</f>
        <v>0</v>
      </c>
      <c r="AY128" s="135">
        <f>'61.15.2 - chodba 2. NP - ...'!J40</f>
        <v>0</v>
      </c>
      <c r="AZ128" s="135">
        <f>'61.15.2 - chodba 2. NP - ...'!F37</f>
        <v>0</v>
      </c>
      <c r="BA128" s="135">
        <f>'61.15.2 - chodba 2. NP - ...'!F38</f>
        <v>0</v>
      </c>
      <c r="BB128" s="135">
        <f>'61.15.2 - chodba 2. NP - ...'!F39</f>
        <v>0</v>
      </c>
      <c r="BC128" s="135">
        <f>'61.15.2 - chodba 2. NP - ...'!F40</f>
        <v>0</v>
      </c>
      <c r="BD128" s="137">
        <f>'61.15.2 - chodba 2. NP - ...'!F41</f>
        <v>0</v>
      </c>
      <c r="BE128" s="4"/>
      <c r="BT128" s="138" t="s">
        <v>83</v>
      </c>
      <c r="BV128" s="138" t="s">
        <v>76</v>
      </c>
      <c r="BW128" s="138" t="s">
        <v>184</v>
      </c>
      <c r="BX128" s="138" t="s">
        <v>172</v>
      </c>
      <c r="CL128" s="138" t="s">
        <v>1</v>
      </c>
    </row>
    <row r="129" s="4" customFormat="1" ht="16.5" customHeight="1">
      <c r="A129" s="129" t="s">
        <v>84</v>
      </c>
      <c r="B129" s="67"/>
      <c r="C129" s="130"/>
      <c r="D129" s="130"/>
      <c r="E129" s="131" t="s">
        <v>185</v>
      </c>
      <c r="F129" s="131"/>
      <c r="G129" s="131"/>
      <c r="H129" s="131"/>
      <c r="I129" s="131"/>
      <c r="J129" s="130"/>
      <c r="K129" s="131" t="s">
        <v>186</v>
      </c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2">
        <f>'61.16.1 - chodba 3. NP - ...'!J34</f>
        <v>0</v>
      </c>
      <c r="AH129" s="130"/>
      <c r="AI129" s="130"/>
      <c r="AJ129" s="130"/>
      <c r="AK129" s="130"/>
      <c r="AL129" s="130"/>
      <c r="AM129" s="130"/>
      <c r="AN129" s="132">
        <f>SUM(AG129,AT129)</f>
        <v>0</v>
      </c>
      <c r="AO129" s="130"/>
      <c r="AP129" s="130"/>
      <c r="AQ129" s="133" t="s">
        <v>87</v>
      </c>
      <c r="AR129" s="69"/>
      <c r="AS129" s="134">
        <v>0</v>
      </c>
      <c r="AT129" s="135">
        <f>ROUND(SUM(AV129:AW129),2)</f>
        <v>0</v>
      </c>
      <c r="AU129" s="136">
        <f>'61.16.1 - chodba 3. NP - ...'!P141</f>
        <v>0</v>
      </c>
      <c r="AV129" s="135">
        <f>'61.16.1 - chodba 3. NP - ...'!J37</f>
        <v>0</v>
      </c>
      <c r="AW129" s="135">
        <f>'61.16.1 - chodba 3. NP - ...'!J38</f>
        <v>0</v>
      </c>
      <c r="AX129" s="135">
        <f>'61.16.1 - chodba 3. NP - ...'!J39</f>
        <v>0</v>
      </c>
      <c r="AY129" s="135">
        <f>'61.16.1 - chodba 3. NP - ...'!J40</f>
        <v>0</v>
      </c>
      <c r="AZ129" s="135">
        <f>'61.16.1 - chodba 3. NP - ...'!F37</f>
        <v>0</v>
      </c>
      <c r="BA129" s="135">
        <f>'61.16.1 - chodba 3. NP - ...'!F38</f>
        <v>0</v>
      </c>
      <c r="BB129" s="135">
        <f>'61.16.1 - chodba 3. NP - ...'!F39</f>
        <v>0</v>
      </c>
      <c r="BC129" s="135">
        <f>'61.16.1 - chodba 3. NP - ...'!F40</f>
        <v>0</v>
      </c>
      <c r="BD129" s="137">
        <f>'61.16.1 - chodba 3. NP - ...'!F41</f>
        <v>0</v>
      </c>
      <c r="BE129" s="4"/>
      <c r="BT129" s="138" t="s">
        <v>83</v>
      </c>
      <c r="BV129" s="138" t="s">
        <v>76</v>
      </c>
      <c r="BW129" s="138" t="s">
        <v>187</v>
      </c>
      <c r="BX129" s="138" t="s">
        <v>172</v>
      </c>
      <c r="CL129" s="138" t="s">
        <v>1</v>
      </c>
    </row>
    <row r="130" s="4" customFormat="1" ht="16.5" customHeight="1">
      <c r="A130" s="129" t="s">
        <v>84</v>
      </c>
      <c r="B130" s="67"/>
      <c r="C130" s="130"/>
      <c r="D130" s="130"/>
      <c r="E130" s="131" t="s">
        <v>188</v>
      </c>
      <c r="F130" s="131"/>
      <c r="G130" s="131"/>
      <c r="H130" s="131"/>
      <c r="I130" s="131"/>
      <c r="J130" s="130"/>
      <c r="K130" s="131" t="s">
        <v>189</v>
      </c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2">
        <f>'61.16.2 - chodba 3. NP - ...'!J34</f>
        <v>0</v>
      </c>
      <c r="AH130" s="130"/>
      <c r="AI130" s="130"/>
      <c r="AJ130" s="130"/>
      <c r="AK130" s="130"/>
      <c r="AL130" s="130"/>
      <c r="AM130" s="130"/>
      <c r="AN130" s="132">
        <f>SUM(AG130,AT130)</f>
        <v>0</v>
      </c>
      <c r="AO130" s="130"/>
      <c r="AP130" s="130"/>
      <c r="AQ130" s="133" t="s">
        <v>87</v>
      </c>
      <c r="AR130" s="69"/>
      <c r="AS130" s="134">
        <v>0</v>
      </c>
      <c r="AT130" s="135">
        <f>ROUND(SUM(AV130:AW130),2)</f>
        <v>0</v>
      </c>
      <c r="AU130" s="136">
        <f>'61.16.2 - chodba 3. NP - ...'!P137</f>
        <v>0</v>
      </c>
      <c r="AV130" s="135">
        <f>'61.16.2 - chodba 3. NP - ...'!J37</f>
        <v>0</v>
      </c>
      <c r="AW130" s="135">
        <f>'61.16.2 - chodba 3. NP - ...'!J38</f>
        <v>0</v>
      </c>
      <c r="AX130" s="135">
        <f>'61.16.2 - chodba 3. NP - ...'!J39</f>
        <v>0</v>
      </c>
      <c r="AY130" s="135">
        <f>'61.16.2 - chodba 3. NP - ...'!J40</f>
        <v>0</v>
      </c>
      <c r="AZ130" s="135">
        <f>'61.16.2 - chodba 3. NP - ...'!F37</f>
        <v>0</v>
      </c>
      <c r="BA130" s="135">
        <f>'61.16.2 - chodba 3. NP - ...'!F38</f>
        <v>0</v>
      </c>
      <c r="BB130" s="135">
        <f>'61.16.2 - chodba 3. NP - ...'!F39</f>
        <v>0</v>
      </c>
      <c r="BC130" s="135">
        <f>'61.16.2 - chodba 3. NP - ...'!F40</f>
        <v>0</v>
      </c>
      <c r="BD130" s="137">
        <f>'61.16.2 - chodba 3. NP - ...'!F41</f>
        <v>0</v>
      </c>
      <c r="BE130" s="4"/>
      <c r="BT130" s="138" t="s">
        <v>83</v>
      </c>
      <c r="BV130" s="138" t="s">
        <v>76</v>
      </c>
      <c r="BW130" s="138" t="s">
        <v>190</v>
      </c>
      <c r="BX130" s="138" t="s">
        <v>172</v>
      </c>
      <c r="CL130" s="138" t="s">
        <v>1</v>
      </c>
    </row>
    <row r="131" s="7" customFormat="1" ht="24.75" customHeight="1">
      <c r="A131" s="7"/>
      <c r="B131" s="116"/>
      <c r="C131" s="117"/>
      <c r="D131" s="118" t="s">
        <v>191</v>
      </c>
      <c r="E131" s="118"/>
      <c r="F131" s="118"/>
      <c r="G131" s="118"/>
      <c r="H131" s="118"/>
      <c r="I131" s="119"/>
      <c r="J131" s="118" t="s">
        <v>192</v>
      </c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20">
        <f>ROUND(SUM(AG132:AG133),2)</f>
        <v>0</v>
      </c>
      <c r="AH131" s="119"/>
      <c r="AI131" s="119"/>
      <c r="AJ131" s="119"/>
      <c r="AK131" s="119"/>
      <c r="AL131" s="119"/>
      <c r="AM131" s="119"/>
      <c r="AN131" s="121">
        <f>SUM(AG131,AT131)</f>
        <v>0</v>
      </c>
      <c r="AO131" s="119"/>
      <c r="AP131" s="119"/>
      <c r="AQ131" s="122" t="s">
        <v>80</v>
      </c>
      <c r="AR131" s="123"/>
      <c r="AS131" s="124">
        <f>ROUND(SUM(AS132:AS133),2)</f>
        <v>0</v>
      </c>
      <c r="AT131" s="125">
        <f>ROUND(SUM(AV131:AW131),2)</f>
        <v>0</v>
      </c>
      <c r="AU131" s="126">
        <f>ROUND(SUM(AU132:AU133),5)</f>
        <v>0</v>
      </c>
      <c r="AV131" s="125">
        <f>ROUND(AZ131*L29,2)</f>
        <v>0</v>
      </c>
      <c r="AW131" s="125">
        <f>ROUND(BA131*L30,2)</f>
        <v>0</v>
      </c>
      <c r="AX131" s="125">
        <f>ROUND(BB131*L29,2)</f>
        <v>0</v>
      </c>
      <c r="AY131" s="125">
        <f>ROUND(BC131*L30,2)</f>
        <v>0</v>
      </c>
      <c r="AZ131" s="125">
        <f>ROUND(SUM(AZ132:AZ133),2)</f>
        <v>0</v>
      </c>
      <c r="BA131" s="125">
        <f>ROUND(SUM(BA132:BA133),2)</f>
        <v>0</v>
      </c>
      <c r="BB131" s="125">
        <f>ROUND(SUM(BB132:BB133),2)</f>
        <v>0</v>
      </c>
      <c r="BC131" s="125">
        <f>ROUND(SUM(BC132:BC133),2)</f>
        <v>0</v>
      </c>
      <c r="BD131" s="127">
        <f>ROUND(SUM(BD132:BD133),2)</f>
        <v>0</v>
      </c>
      <c r="BE131" s="7"/>
      <c r="BS131" s="128" t="s">
        <v>73</v>
      </c>
      <c r="BT131" s="128" t="s">
        <v>81</v>
      </c>
      <c r="BU131" s="128" t="s">
        <v>75</v>
      </c>
      <c r="BV131" s="128" t="s">
        <v>76</v>
      </c>
      <c r="BW131" s="128" t="s">
        <v>193</v>
      </c>
      <c r="BX131" s="128" t="s">
        <v>5</v>
      </c>
      <c r="CL131" s="128" t="s">
        <v>1</v>
      </c>
      <c r="CM131" s="128" t="s">
        <v>83</v>
      </c>
    </row>
    <row r="132" s="4" customFormat="1" ht="16.5" customHeight="1">
      <c r="A132" s="129" t="s">
        <v>84</v>
      </c>
      <c r="B132" s="67"/>
      <c r="C132" s="130"/>
      <c r="D132" s="130"/>
      <c r="E132" s="131" t="s">
        <v>194</v>
      </c>
      <c r="F132" s="131"/>
      <c r="G132" s="131"/>
      <c r="H132" s="131"/>
      <c r="I132" s="131"/>
      <c r="J132" s="130"/>
      <c r="K132" s="131" t="s">
        <v>195</v>
      </c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2">
        <f>'61.17.1 - WC pro handicap...'!J34</f>
        <v>0</v>
      </c>
      <c r="AH132" s="130"/>
      <c r="AI132" s="130"/>
      <c r="AJ132" s="130"/>
      <c r="AK132" s="130"/>
      <c r="AL132" s="130"/>
      <c r="AM132" s="130"/>
      <c r="AN132" s="132">
        <f>SUM(AG132,AT132)</f>
        <v>0</v>
      </c>
      <c r="AO132" s="130"/>
      <c r="AP132" s="130"/>
      <c r="AQ132" s="133" t="s">
        <v>87</v>
      </c>
      <c r="AR132" s="69"/>
      <c r="AS132" s="134">
        <v>0</v>
      </c>
      <c r="AT132" s="135">
        <f>ROUND(SUM(AV132:AW132),2)</f>
        <v>0</v>
      </c>
      <c r="AU132" s="136">
        <f>'61.17.1 - WC pro handicap...'!P142</f>
        <v>0</v>
      </c>
      <c r="AV132" s="135">
        <f>'61.17.1 - WC pro handicap...'!J37</f>
        <v>0</v>
      </c>
      <c r="AW132" s="135">
        <f>'61.17.1 - WC pro handicap...'!J38</f>
        <v>0</v>
      </c>
      <c r="AX132" s="135">
        <f>'61.17.1 - WC pro handicap...'!J39</f>
        <v>0</v>
      </c>
      <c r="AY132" s="135">
        <f>'61.17.1 - WC pro handicap...'!J40</f>
        <v>0</v>
      </c>
      <c r="AZ132" s="135">
        <f>'61.17.1 - WC pro handicap...'!F37</f>
        <v>0</v>
      </c>
      <c r="BA132" s="135">
        <f>'61.17.1 - WC pro handicap...'!F38</f>
        <v>0</v>
      </c>
      <c r="BB132" s="135">
        <f>'61.17.1 - WC pro handicap...'!F39</f>
        <v>0</v>
      </c>
      <c r="BC132" s="135">
        <f>'61.17.1 - WC pro handicap...'!F40</f>
        <v>0</v>
      </c>
      <c r="BD132" s="137">
        <f>'61.17.1 - WC pro handicap...'!F41</f>
        <v>0</v>
      </c>
      <c r="BE132" s="4"/>
      <c r="BT132" s="138" t="s">
        <v>83</v>
      </c>
      <c r="BV132" s="138" t="s">
        <v>76</v>
      </c>
      <c r="BW132" s="138" t="s">
        <v>196</v>
      </c>
      <c r="BX132" s="138" t="s">
        <v>193</v>
      </c>
      <c r="CL132" s="138" t="s">
        <v>1</v>
      </c>
    </row>
    <row r="133" s="4" customFormat="1" ht="16.5" customHeight="1">
      <c r="A133" s="129" t="s">
        <v>84</v>
      </c>
      <c r="B133" s="67"/>
      <c r="C133" s="130"/>
      <c r="D133" s="130"/>
      <c r="E133" s="131" t="s">
        <v>197</v>
      </c>
      <c r="F133" s="131"/>
      <c r="G133" s="131"/>
      <c r="H133" s="131"/>
      <c r="I133" s="131"/>
      <c r="J133" s="130"/>
      <c r="K133" s="131" t="s">
        <v>198</v>
      </c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2">
        <f>'61.17.2 - WC pro handicap...'!J34</f>
        <v>0</v>
      </c>
      <c r="AH133" s="130"/>
      <c r="AI133" s="130"/>
      <c r="AJ133" s="130"/>
      <c r="AK133" s="130"/>
      <c r="AL133" s="130"/>
      <c r="AM133" s="130"/>
      <c r="AN133" s="132">
        <f>SUM(AG133,AT133)</f>
        <v>0</v>
      </c>
      <c r="AO133" s="130"/>
      <c r="AP133" s="130"/>
      <c r="AQ133" s="133" t="s">
        <v>87</v>
      </c>
      <c r="AR133" s="69"/>
      <c r="AS133" s="134">
        <v>0</v>
      </c>
      <c r="AT133" s="135">
        <f>ROUND(SUM(AV133:AW133),2)</f>
        <v>0</v>
      </c>
      <c r="AU133" s="136">
        <f>'61.17.2 - WC pro handicap...'!P139</f>
        <v>0</v>
      </c>
      <c r="AV133" s="135">
        <f>'61.17.2 - WC pro handicap...'!J37</f>
        <v>0</v>
      </c>
      <c r="AW133" s="135">
        <f>'61.17.2 - WC pro handicap...'!J38</f>
        <v>0</v>
      </c>
      <c r="AX133" s="135">
        <f>'61.17.2 - WC pro handicap...'!J39</f>
        <v>0</v>
      </c>
      <c r="AY133" s="135">
        <f>'61.17.2 - WC pro handicap...'!J40</f>
        <v>0</v>
      </c>
      <c r="AZ133" s="135">
        <f>'61.17.2 - WC pro handicap...'!F37</f>
        <v>0</v>
      </c>
      <c r="BA133" s="135">
        <f>'61.17.2 - WC pro handicap...'!F38</f>
        <v>0</v>
      </c>
      <c r="BB133" s="135">
        <f>'61.17.2 - WC pro handicap...'!F39</f>
        <v>0</v>
      </c>
      <c r="BC133" s="135">
        <f>'61.17.2 - WC pro handicap...'!F40</f>
        <v>0</v>
      </c>
      <c r="BD133" s="137">
        <f>'61.17.2 - WC pro handicap...'!F41</f>
        <v>0</v>
      </c>
      <c r="BE133" s="4"/>
      <c r="BT133" s="138" t="s">
        <v>83</v>
      </c>
      <c r="BV133" s="138" t="s">
        <v>76</v>
      </c>
      <c r="BW133" s="138" t="s">
        <v>199</v>
      </c>
      <c r="BX133" s="138" t="s">
        <v>193</v>
      </c>
      <c r="CL133" s="138" t="s">
        <v>1</v>
      </c>
    </row>
    <row r="134" s="7" customFormat="1" ht="24.75" customHeight="1">
      <c r="A134" s="7"/>
      <c r="B134" s="116"/>
      <c r="C134" s="117"/>
      <c r="D134" s="118" t="s">
        <v>200</v>
      </c>
      <c r="E134" s="118"/>
      <c r="F134" s="118"/>
      <c r="G134" s="118"/>
      <c r="H134" s="118"/>
      <c r="I134" s="119"/>
      <c r="J134" s="118" t="s">
        <v>201</v>
      </c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20">
        <f>ROUND(SUM(AG135:AG140),2)</f>
        <v>0</v>
      </c>
      <c r="AH134" s="119"/>
      <c r="AI134" s="119"/>
      <c r="AJ134" s="119"/>
      <c r="AK134" s="119"/>
      <c r="AL134" s="119"/>
      <c r="AM134" s="119"/>
      <c r="AN134" s="121">
        <f>SUM(AG134,AT134)</f>
        <v>0</v>
      </c>
      <c r="AO134" s="119"/>
      <c r="AP134" s="119"/>
      <c r="AQ134" s="122" t="s">
        <v>80</v>
      </c>
      <c r="AR134" s="123"/>
      <c r="AS134" s="124">
        <f>ROUND(SUM(AS135:AS140),2)</f>
        <v>0</v>
      </c>
      <c r="AT134" s="125">
        <f>ROUND(SUM(AV134:AW134),2)</f>
        <v>0</v>
      </c>
      <c r="AU134" s="126">
        <f>ROUND(SUM(AU135:AU140),5)</f>
        <v>0</v>
      </c>
      <c r="AV134" s="125">
        <f>ROUND(AZ134*L29,2)</f>
        <v>0</v>
      </c>
      <c r="AW134" s="125">
        <f>ROUND(BA134*L30,2)</f>
        <v>0</v>
      </c>
      <c r="AX134" s="125">
        <f>ROUND(BB134*L29,2)</f>
        <v>0</v>
      </c>
      <c r="AY134" s="125">
        <f>ROUND(BC134*L30,2)</f>
        <v>0</v>
      </c>
      <c r="AZ134" s="125">
        <f>ROUND(SUM(AZ135:AZ140),2)</f>
        <v>0</v>
      </c>
      <c r="BA134" s="125">
        <f>ROUND(SUM(BA135:BA140),2)</f>
        <v>0</v>
      </c>
      <c r="BB134" s="125">
        <f>ROUND(SUM(BB135:BB140),2)</f>
        <v>0</v>
      </c>
      <c r="BC134" s="125">
        <f>ROUND(SUM(BC135:BC140),2)</f>
        <v>0</v>
      </c>
      <c r="BD134" s="127">
        <f>ROUND(SUM(BD135:BD140),2)</f>
        <v>0</v>
      </c>
      <c r="BE134" s="7"/>
      <c r="BS134" s="128" t="s">
        <v>73</v>
      </c>
      <c r="BT134" s="128" t="s">
        <v>81</v>
      </c>
      <c r="BU134" s="128" t="s">
        <v>75</v>
      </c>
      <c r="BV134" s="128" t="s">
        <v>76</v>
      </c>
      <c r="BW134" s="128" t="s">
        <v>202</v>
      </c>
      <c r="BX134" s="128" t="s">
        <v>5</v>
      </c>
      <c r="CL134" s="128" t="s">
        <v>1</v>
      </c>
      <c r="CM134" s="128" t="s">
        <v>83</v>
      </c>
    </row>
    <row r="135" s="4" customFormat="1" ht="16.5" customHeight="1">
      <c r="A135" s="129" t="s">
        <v>84</v>
      </c>
      <c r="B135" s="67"/>
      <c r="C135" s="130"/>
      <c r="D135" s="130"/>
      <c r="E135" s="131" t="s">
        <v>203</v>
      </c>
      <c r="F135" s="131"/>
      <c r="G135" s="131"/>
      <c r="H135" s="131"/>
      <c r="I135" s="131"/>
      <c r="J135" s="130"/>
      <c r="K135" s="131" t="s">
        <v>204</v>
      </c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2">
        <f>'61.18.1 - WC 1.NP - stavba'!J34</f>
        <v>0</v>
      </c>
      <c r="AH135" s="130"/>
      <c r="AI135" s="130"/>
      <c r="AJ135" s="130"/>
      <c r="AK135" s="130"/>
      <c r="AL135" s="130"/>
      <c r="AM135" s="130"/>
      <c r="AN135" s="132">
        <f>SUM(AG135,AT135)</f>
        <v>0</v>
      </c>
      <c r="AO135" s="130"/>
      <c r="AP135" s="130"/>
      <c r="AQ135" s="133" t="s">
        <v>87</v>
      </c>
      <c r="AR135" s="69"/>
      <c r="AS135" s="134">
        <v>0</v>
      </c>
      <c r="AT135" s="135">
        <f>ROUND(SUM(AV135:AW135),2)</f>
        <v>0</v>
      </c>
      <c r="AU135" s="136">
        <f>'61.18.1 - WC 1.NP - stavba'!P143</f>
        <v>0</v>
      </c>
      <c r="AV135" s="135">
        <f>'61.18.1 - WC 1.NP - stavba'!J37</f>
        <v>0</v>
      </c>
      <c r="AW135" s="135">
        <f>'61.18.1 - WC 1.NP - stavba'!J38</f>
        <v>0</v>
      </c>
      <c r="AX135" s="135">
        <f>'61.18.1 - WC 1.NP - stavba'!J39</f>
        <v>0</v>
      </c>
      <c r="AY135" s="135">
        <f>'61.18.1 - WC 1.NP - stavba'!J40</f>
        <v>0</v>
      </c>
      <c r="AZ135" s="135">
        <f>'61.18.1 - WC 1.NP - stavba'!F37</f>
        <v>0</v>
      </c>
      <c r="BA135" s="135">
        <f>'61.18.1 - WC 1.NP - stavba'!F38</f>
        <v>0</v>
      </c>
      <c r="BB135" s="135">
        <f>'61.18.1 - WC 1.NP - stavba'!F39</f>
        <v>0</v>
      </c>
      <c r="BC135" s="135">
        <f>'61.18.1 - WC 1.NP - stavba'!F40</f>
        <v>0</v>
      </c>
      <c r="BD135" s="137">
        <f>'61.18.1 - WC 1.NP - stavba'!F41</f>
        <v>0</v>
      </c>
      <c r="BE135" s="4"/>
      <c r="BT135" s="138" t="s">
        <v>83</v>
      </c>
      <c r="BV135" s="138" t="s">
        <v>76</v>
      </c>
      <c r="BW135" s="138" t="s">
        <v>205</v>
      </c>
      <c r="BX135" s="138" t="s">
        <v>202</v>
      </c>
      <c r="CL135" s="138" t="s">
        <v>1</v>
      </c>
    </row>
    <row r="136" s="4" customFormat="1" ht="16.5" customHeight="1">
      <c r="A136" s="129" t="s">
        <v>84</v>
      </c>
      <c r="B136" s="67"/>
      <c r="C136" s="130"/>
      <c r="D136" s="130"/>
      <c r="E136" s="131" t="s">
        <v>206</v>
      </c>
      <c r="F136" s="131"/>
      <c r="G136" s="131"/>
      <c r="H136" s="131"/>
      <c r="I136" s="131"/>
      <c r="J136" s="130"/>
      <c r="K136" s="131" t="s">
        <v>207</v>
      </c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2">
        <f>'61.18.2 - WC 1.NP - elektro'!J34</f>
        <v>0</v>
      </c>
      <c r="AH136" s="130"/>
      <c r="AI136" s="130"/>
      <c r="AJ136" s="130"/>
      <c r="AK136" s="130"/>
      <c r="AL136" s="130"/>
      <c r="AM136" s="130"/>
      <c r="AN136" s="132">
        <f>SUM(AG136,AT136)</f>
        <v>0</v>
      </c>
      <c r="AO136" s="130"/>
      <c r="AP136" s="130"/>
      <c r="AQ136" s="133" t="s">
        <v>87</v>
      </c>
      <c r="AR136" s="69"/>
      <c r="AS136" s="134">
        <v>0</v>
      </c>
      <c r="AT136" s="135">
        <f>ROUND(SUM(AV136:AW136),2)</f>
        <v>0</v>
      </c>
      <c r="AU136" s="136">
        <f>'61.18.2 - WC 1.NP - elektro'!P139</f>
        <v>0</v>
      </c>
      <c r="AV136" s="135">
        <f>'61.18.2 - WC 1.NP - elektro'!J37</f>
        <v>0</v>
      </c>
      <c r="AW136" s="135">
        <f>'61.18.2 - WC 1.NP - elektro'!J38</f>
        <v>0</v>
      </c>
      <c r="AX136" s="135">
        <f>'61.18.2 - WC 1.NP - elektro'!J39</f>
        <v>0</v>
      </c>
      <c r="AY136" s="135">
        <f>'61.18.2 - WC 1.NP - elektro'!J40</f>
        <v>0</v>
      </c>
      <c r="AZ136" s="135">
        <f>'61.18.2 - WC 1.NP - elektro'!F37</f>
        <v>0</v>
      </c>
      <c r="BA136" s="135">
        <f>'61.18.2 - WC 1.NP - elektro'!F38</f>
        <v>0</v>
      </c>
      <c r="BB136" s="135">
        <f>'61.18.2 - WC 1.NP - elektro'!F39</f>
        <v>0</v>
      </c>
      <c r="BC136" s="135">
        <f>'61.18.2 - WC 1.NP - elektro'!F40</f>
        <v>0</v>
      </c>
      <c r="BD136" s="137">
        <f>'61.18.2 - WC 1.NP - elektro'!F41</f>
        <v>0</v>
      </c>
      <c r="BE136" s="4"/>
      <c r="BT136" s="138" t="s">
        <v>83</v>
      </c>
      <c r="BV136" s="138" t="s">
        <v>76</v>
      </c>
      <c r="BW136" s="138" t="s">
        <v>208</v>
      </c>
      <c r="BX136" s="138" t="s">
        <v>202</v>
      </c>
      <c r="CL136" s="138" t="s">
        <v>1</v>
      </c>
    </row>
    <row r="137" s="4" customFormat="1" ht="16.5" customHeight="1">
      <c r="A137" s="129" t="s">
        <v>84</v>
      </c>
      <c r="B137" s="67"/>
      <c r="C137" s="130"/>
      <c r="D137" s="130"/>
      <c r="E137" s="131" t="s">
        <v>209</v>
      </c>
      <c r="F137" s="131"/>
      <c r="G137" s="131"/>
      <c r="H137" s="131"/>
      <c r="I137" s="131"/>
      <c r="J137" s="130"/>
      <c r="K137" s="131" t="s">
        <v>210</v>
      </c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2">
        <f>'61.19.1 - WC 2.NP - stavba'!J34</f>
        <v>0</v>
      </c>
      <c r="AH137" s="130"/>
      <c r="AI137" s="130"/>
      <c r="AJ137" s="130"/>
      <c r="AK137" s="130"/>
      <c r="AL137" s="130"/>
      <c r="AM137" s="130"/>
      <c r="AN137" s="132">
        <f>SUM(AG137,AT137)</f>
        <v>0</v>
      </c>
      <c r="AO137" s="130"/>
      <c r="AP137" s="130"/>
      <c r="AQ137" s="133" t="s">
        <v>87</v>
      </c>
      <c r="AR137" s="69"/>
      <c r="AS137" s="134">
        <v>0</v>
      </c>
      <c r="AT137" s="135">
        <f>ROUND(SUM(AV137:AW137),2)</f>
        <v>0</v>
      </c>
      <c r="AU137" s="136">
        <f>'61.19.1 - WC 2.NP - stavba'!P141</f>
        <v>0</v>
      </c>
      <c r="AV137" s="135">
        <f>'61.19.1 - WC 2.NP - stavba'!J37</f>
        <v>0</v>
      </c>
      <c r="AW137" s="135">
        <f>'61.19.1 - WC 2.NP - stavba'!J38</f>
        <v>0</v>
      </c>
      <c r="AX137" s="135">
        <f>'61.19.1 - WC 2.NP - stavba'!J39</f>
        <v>0</v>
      </c>
      <c r="AY137" s="135">
        <f>'61.19.1 - WC 2.NP - stavba'!J40</f>
        <v>0</v>
      </c>
      <c r="AZ137" s="135">
        <f>'61.19.1 - WC 2.NP - stavba'!F37</f>
        <v>0</v>
      </c>
      <c r="BA137" s="135">
        <f>'61.19.1 - WC 2.NP - stavba'!F38</f>
        <v>0</v>
      </c>
      <c r="BB137" s="135">
        <f>'61.19.1 - WC 2.NP - stavba'!F39</f>
        <v>0</v>
      </c>
      <c r="BC137" s="135">
        <f>'61.19.1 - WC 2.NP - stavba'!F40</f>
        <v>0</v>
      </c>
      <c r="BD137" s="137">
        <f>'61.19.1 - WC 2.NP - stavba'!F41</f>
        <v>0</v>
      </c>
      <c r="BE137" s="4"/>
      <c r="BT137" s="138" t="s">
        <v>83</v>
      </c>
      <c r="BV137" s="138" t="s">
        <v>76</v>
      </c>
      <c r="BW137" s="138" t="s">
        <v>211</v>
      </c>
      <c r="BX137" s="138" t="s">
        <v>202</v>
      </c>
      <c r="CL137" s="138" t="s">
        <v>1</v>
      </c>
    </row>
    <row r="138" s="4" customFormat="1" ht="16.5" customHeight="1">
      <c r="A138" s="129" t="s">
        <v>84</v>
      </c>
      <c r="B138" s="67"/>
      <c r="C138" s="130"/>
      <c r="D138" s="130"/>
      <c r="E138" s="131" t="s">
        <v>212</v>
      </c>
      <c r="F138" s="131"/>
      <c r="G138" s="131"/>
      <c r="H138" s="131"/>
      <c r="I138" s="131"/>
      <c r="J138" s="130"/>
      <c r="K138" s="131" t="s">
        <v>213</v>
      </c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2">
        <f>'61.19.2 - WC 2.NP - elektro'!J34</f>
        <v>0</v>
      </c>
      <c r="AH138" s="130"/>
      <c r="AI138" s="130"/>
      <c r="AJ138" s="130"/>
      <c r="AK138" s="130"/>
      <c r="AL138" s="130"/>
      <c r="AM138" s="130"/>
      <c r="AN138" s="132">
        <f>SUM(AG138,AT138)</f>
        <v>0</v>
      </c>
      <c r="AO138" s="130"/>
      <c r="AP138" s="130"/>
      <c r="AQ138" s="133" t="s">
        <v>87</v>
      </c>
      <c r="AR138" s="69"/>
      <c r="AS138" s="134">
        <v>0</v>
      </c>
      <c r="AT138" s="135">
        <f>ROUND(SUM(AV138:AW138),2)</f>
        <v>0</v>
      </c>
      <c r="AU138" s="136">
        <f>'61.19.2 - WC 2.NP - elektro'!P138</f>
        <v>0</v>
      </c>
      <c r="AV138" s="135">
        <f>'61.19.2 - WC 2.NP - elektro'!J37</f>
        <v>0</v>
      </c>
      <c r="AW138" s="135">
        <f>'61.19.2 - WC 2.NP - elektro'!J38</f>
        <v>0</v>
      </c>
      <c r="AX138" s="135">
        <f>'61.19.2 - WC 2.NP - elektro'!J39</f>
        <v>0</v>
      </c>
      <c r="AY138" s="135">
        <f>'61.19.2 - WC 2.NP - elektro'!J40</f>
        <v>0</v>
      </c>
      <c r="AZ138" s="135">
        <f>'61.19.2 - WC 2.NP - elektro'!F37</f>
        <v>0</v>
      </c>
      <c r="BA138" s="135">
        <f>'61.19.2 - WC 2.NP - elektro'!F38</f>
        <v>0</v>
      </c>
      <c r="BB138" s="135">
        <f>'61.19.2 - WC 2.NP - elektro'!F39</f>
        <v>0</v>
      </c>
      <c r="BC138" s="135">
        <f>'61.19.2 - WC 2.NP - elektro'!F40</f>
        <v>0</v>
      </c>
      <c r="BD138" s="137">
        <f>'61.19.2 - WC 2.NP - elektro'!F41</f>
        <v>0</v>
      </c>
      <c r="BE138" s="4"/>
      <c r="BT138" s="138" t="s">
        <v>83</v>
      </c>
      <c r="BV138" s="138" t="s">
        <v>76</v>
      </c>
      <c r="BW138" s="138" t="s">
        <v>214</v>
      </c>
      <c r="BX138" s="138" t="s">
        <v>202</v>
      </c>
      <c r="CL138" s="138" t="s">
        <v>1</v>
      </c>
    </row>
    <row r="139" s="4" customFormat="1" ht="16.5" customHeight="1">
      <c r="A139" s="129" t="s">
        <v>84</v>
      </c>
      <c r="B139" s="67"/>
      <c r="C139" s="130"/>
      <c r="D139" s="130"/>
      <c r="E139" s="131" t="s">
        <v>215</v>
      </c>
      <c r="F139" s="131"/>
      <c r="G139" s="131"/>
      <c r="H139" s="131"/>
      <c r="I139" s="131"/>
      <c r="J139" s="130"/>
      <c r="K139" s="131" t="s">
        <v>216</v>
      </c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2">
        <f>'61.20.1 - WC 3.NP - stavba'!J34</f>
        <v>0</v>
      </c>
      <c r="AH139" s="130"/>
      <c r="AI139" s="130"/>
      <c r="AJ139" s="130"/>
      <c r="AK139" s="130"/>
      <c r="AL139" s="130"/>
      <c r="AM139" s="130"/>
      <c r="AN139" s="132">
        <f>SUM(AG139,AT139)</f>
        <v>0</v>
      </c>
      <c r="AO139" s="130"/>
      <c r="AP139" s="130"/>
      <c r="AQ139" s="133" t="s">
        <v>87</v>
      </c>
      <c r="AR139" s="69"/>
      <c r="AS139" s="134">
        <v>0</v>
      </c>
      <c r="AT139" s="135">
        <f>ROUND(SUM(AV139:AW139),2)</f>
        <v>0</v>
      </c>
      <c r="AU139" s="136">
        <f>'61.20.1 - WC 3.NP - stavba'!P141</f>
        <v>0</v>
      </c>
      <c r="AV139" s="135">
        <f>'61.20.1 - WC 3.NP - stavba'!J37</f>
        <v>0</v>
      </c>
      <c r="AW139" s="135">
        <f>'61.20.1 - WC 3.NP - stavba'!J38</f>
        <v>0</v>
      </c>
      <c r="AX139" s="135">
        <f>'61.20.1 - WC 3.NP - stavba'!J39</f>
        <v>0</v>
      </c>
      <c r="AY139" s="135">
        <f>'61.20.1 - WC 3.NP - stavba'!J40</f>
        <v>0</v>
      </c>
      <c r="AZ139" s="135">
        <f>'61.20.1 - WC 3.NP - stavba'!F37</f>
        <v>0</v>
      </c>
      <c r="BA139" s="135">
        <f>'61.20.1 - WC 3.NP - stavba'!F38</f>
        <v>0</v>
      </c>
      <c r="BB139" s="135">
        <f>'61.20.1 - WC 3.NP - stavba'!F39</f>
        <v>0</v>
      </c>
      <c r="BC139" s="135">
        <f>'61.20.1 - WC 3.NP - stavba'!F40</f>
        <v>0</v>
      </c>
      <c r="BD139" s="137">
        <f>'61.20.1 - WC 3.NP - stavba'!F41</f>
        <v>0</v>
      </c>
      <c r="BE139" s="4"/>
      <c r="BT139" s="138" t="s">
        <v>83</v>
      </c>
      <c r="BV139" s="138" t="s">
        <v>76</v>
      </c>
      <c r="BW139" s="138" t="s">
        <v>217</v>
      </c>
      <c r="BX139" s="138" t="s">
        <v>202</v>
      </c>
      <c r="CL139" s="138" t="s">
        <v>1</v>
      </c>
    </row>
    <row r="140" s="4" customFormat="1" ht="16.5" customHeight="1">
      <c r="A140" s="129" t="s">
        <v>84</v>
      </c>
      <c r="B140" s="67"/>
      <c r="C140" s="130"/>
      <c r="D140" s="130"/>
      <c r="E140" s="131" t="s">
        <v>218</v>
      </c>
      <c r="F140" s="131"/>
      <c r="G140" s="131"/>
      <c r="H140" s="131"/>
      <c r="I140" s="131"/>
      <c r="J140" s="130"/>
      <c r="K140" s="131" t="s">
        <v>219</v>
      </c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2">
        <f>'61.20.2 - WC 3.NP - elektro'!J34</f>
        <v>0</v>
      </c>
      <c r="AH140" s="130"/>
      <c r="AI140" s="130"/>
      <c r="AJ140" s="130"/>
      <c r="AK140" s="130"/>
      <c r="AL140" s="130"/>
      <c r="AM140" s="130"/>
      <c r="AN140" s="132">
        <f>SUM(AG140,AT140)</f>
        <v>0</v>
      </c>
      <c r="AO140" s="130"/>
      <c r="AP140" s="130"/>
      <c r="AQ140" s="133" t="s">
        <v>87</v>
      </c>
      <c r="AR140" s="69"/>
      <c r="AS140" s="134">
        <v>0</v>
      </c>
      <c r="AT140" s="135">
        <f>ROUND(SUM(AV140:AW140),2)</f>
        <v>0</v>
      </c>
      <c r="AU140" s="136">
        <f>'61.20.2 - WC 3.NP - elektro'!P138</f>
        <v>0</v>
      </c>
      <c r="AV140" s="135">
        <f>'61.20.2 - WC 3.NP - elektro'!J37</f>
        <v>0</v>
      </c>
      <c r="AW140" s="135">
        <f>'61.20.2 - WC 3.NP - elektro'!J38</f>
        <v>0</v>
      </c>
      <c r="AX140" s="135">
        <f>'61.20.2 - WC 3.NP - elektro'!J39</f>
        <v>0</v>
      </c>
      <c r="AY140" s="135">
        <f>'61.20.2 - WC 3.NP - elektro'!J40</f>
        <v>0</v>
      </c>
      <c r="AZ140" s="135">
        <f>'61.20.2 - WC 3.NP - elektro'!F37</f>
        <v>0</v>
      </c>
      <c r="BA140" s="135">
        <f>'61.20.2 - WC 3.NP - elektro'!F38</f>
        <v>0</v>
      </c>
      <c r="BB140" s="135">
        <f>'61.20.2 - WC 3.NP - elektro'!F39</f>
        <v>0</v>
      </c>
      <c r="BC140" s="135">
        <f>'61.20.2 - WC 3.NP - elektro'!F40</f>
        <v>0</v>
      </c>
      <c r="BD140" s="137">
        <f>'61.20.2 - WC 3.NP - elektro'!F41</f>
        <v>0</v>
      </c>
      <c r="BE140" s="4"/>
      <c r="BT140" s="138" t="s">
        <v>83</v>
      </c>
      <c r="BV140" s="138" t="s">
        <v>76</v>
      </c>
      <c r="BW140" s="138" t="s">
        <v>220</v>
      </c>
      <c r="BX140" s="138" t="s">
        <v>202</v>
      </c>
      <c r="CL140" s="138" t="s">
        <v>1</v>
      </c>
    </row>
    <row r="141" s="7" customFormat="1" ht="16.5" customHeight="1">
      <c r="A141" s="129" t="s">
        <v>84</v>
      </c>
      <c r="B141" s="116"/>
      <c r="C141" s="117"/>
      <c r="D141" s="118" t="s">
        <v>221</v>
      </c>
      <c r="E141" s="118"/>
      <c r="F141" s="118"/>
      <c r="G141" s="118"/>
      <c r="H141" s="118"/>
      <c r="I141" s="119"/>
      <c r="J141" s="118" t="s">
        <v>222</v>
      </c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21">
        <f>'61.21.1 - Poradenské prac...'!J32</f>
        <v>0</v>
      </c>
      <c r="AH141" s="119"/>
      <c r="AI141" s="119"/>
      <c r="AJ141" s="119"/>
      <c r="AK141" s="119"/>
      <c r="AL141" s="119"/>
      <c r="AM141" s="119"/>
      <c r="AN141" s="121">
        <f>SUM(AG141,AT141)</f>
        <v>0</v>
      </c>
      <c r="AO141" s="119"/>
      <c r="AP141" s="119"/>
      <c r="AQ141" s="122" t="s">
        <v>80</v>
      </c>
      <c r="AR141" s="123"/>
      <c r="AS141" s="139">
        <v>0</v>
      </c>
      <c r="AT141" s="140">
        <f>ROUND(SUM(AV141:AW141),2)</f>
        <v>0</v>
      </c>
      <c r="AU141" s="141">
        <f>'61.21.1 - Poradenské prac...'!P135</f>
        <v>0</v>
      </c>
      <c r="AV141" s="140">
        <f>'61.21.1 - Poradenské prac...'!J35</f>
        <v>0</v>
      </c>
      <c r="AW141" s="140">
        <f>'61.21.1 - Poradenské prac...'!J36</f>
        <v>0</v>
      </c>
      <c r="AX141" s="140">
        <f>'61.21.1 - Poradenské prac...'!J37</f>
        <v>0</v>
      </c>
      <c r="AY141" s="140">
        <f>'61.21.1 - Poradenské prac...'!J38</f>
        <v>0</v>
      </c>
      <c r="AZ141" s="140">
        <f>'61.21.1 - Poradenské prac...'!F35</f>
        <v>0</v>
      </c>
      <c r="BA141" s="140">
        <f>'61.21.1 - Poradenské prac...'!F36</f>
        <v>0</v>
      </c>
      <c r="BB141" s="140">
        <f>'61.21.1 - Poradenské prac...'!F37</f>
        <v>0</v>
      </c>
      <c r="BC141" s="140">
        <f>'61.21.1 - Poradenské prac...'!F38</f>
        <v>0</v>
      </c>
      <c r="BD141" s="142">
        <f>'61.21.1 - Poradenské prac...'!F39</f>
        <v>0</v>
      </c>
      <c r="BE141" s="7"/>
      <c r="BT141" s="128" t="s">
        <v>81</v>
      </c>
      <c r="BV141" s="128" t="s">
        <v>76</v>
      </c>
      <c r="BW141" s="128" t="s">
        <v>223</v>
      </c>
      <c r="BX141" s="128" t="s">
        <v>5</v>
      </c>
      <c r="CL141" s="128" t="s">
        <v>1</v>
      </c>
      <c r="CM141" s="128" t="s">
        <v>83</v>
      </c>
    </row>
    <row r="142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1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41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sheet="1" formatColumns="0" formatRows="0" objects="1" scenarios="1" spinCount="100000" saltValue="pTemtWARbOMXJHTcCk04HJYsMoGVTkKmbXpPitJNvYl2CMDBW4qWf0hkY8+9DLzTdq6RtjU+PsfG2IMmUeHLJw==" hashValue="HQIZVw4BEiK3SQ74uhuMrmXIJ+9fdGESnAQhafSllruU8XjQFEm6z8N8H338v29+qpxGXiF8MHs3pEf0LiJdWw==" algorithmName="SHA-512" password="C741"/>
  <mergeCells count="22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I92:AF92"/>
    <mergeCell ref="C92:G92"/>
    <mergeCell ref="J95:AF95"/>
    <mergeCell ref="D95:H95"/>
    <mergeCell ref="E96:I96"/>
    <mergeCell ref="K96:AF96"/>
    <mergeCell ref="K97:AF97"/>
    <mergeCell ref="E97:I97"/>
    <mergeCell ref="J98:AF98"/>
    <mergeCell ref="D98:H98"/>
    <mergeCell ref="E99:I99"/>
    <mergeCell ref="K99:AF99"/>
    <mergeCell ref="E100:I100"/>
    <mergeCell ref="K100:AF100"/>
    <mergeCell ref="E101:I101"/>
    <mergeCell ref="K101:AF101"/>
    <mergeCell ref="D102:H102"/>
    <mergeCell ref="J102:AF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G95:AM95"/>
    <mergeCell ref="AN95:AP95"/>
    <mergeCell ref="AG96:AM96"/>
    <mergeCell ref="AN96:AP96"/>
    <mergeCell ref="AG97:AM97"/>
    <mergeCell ref="AN97:AP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J124:AF124"/>
    <mergeCell ref="J107:AF107"/>
    <mergeCell ref="J118:AF118"/>
    <mergeCell ref="J110:AF110"/>
    <mergeCell ref="J114:AF114"/>
    <mergeCell ref="J121:AF121"/>
    <mergeCell ref="K126:AF126"/>
    <mergeCell ref="K125:AF125"/>
    <mergeCell ref="K127:AF127"/>
    <mergeCell ref="K106:AF106"/>
    <mergeCell ref="K128:AF128"/>
    <mergeCell ref="K105:AF105"/>
    <mergeCell ref="K112:AF112"/>
    <mergeCell ref="K122:AF122"/>
    <mergeCell ref="K113:AF113"/>
    <mergeCell ref="K120:AF120"/>
    <mergeCell ref="K108:AF108"/>
    <mergeCell ref="K119:AF119"/>
    <mergeCell ref="K109:AF109"/>
    <mergeCell ref="K117:AF117"/>
    <mergeCell ref="K116:AF116"/>
    <mergeCell ref="K111:AF111"/>
    <mergeCell ref="K115:AF115"/>
    <mergeCell ref="K123:AF123"/>
    <mergeCell ref="K104:AF104"/>
    <mergeCell ref="K129:AF129"/>
    <mergeCell ref="K130:AF130"/>
    <mergeCell ref="J131:AF131"/>
    <mergeCell ref="K132:AF132"/>
    <mergeCell ref="K133:AF133"/>
    <mergeCell ref="J134:AF134"/>
    <mergeCell ref="K135:AF135"/>
    <mergeCell ref="K136:AF136"/>
    <mergeCell ref="K137:AF137"/>
    <mergeCell ref="K138:AF138"/>
    <mergeCell ref="K139:AF139"/>
    <mergeCell ref="K140:AF140"/>
    <mergeCell ref="J141:AF141"/>
    <mergeCell ref="D121:H121"/>
    <mergeCell ref="D110:H110"/>
    <mergeCell ref="D124:H124"/>
    <mergeCell ref="D107:H107"/>
    <mergeCell ref="D118:H118"/>
    <mergeCell ref="D114:H114"/>
    <mergeCell ref="E115:I115"/>
    <mergeCell ref="E128:I128"/>
    <mergeCell ref="E117:I117"/>
    <mergeCell ref="E119:I119"/>
    <mergeCell ref="E116:I116"/>
    <mergeCell ref="E122:I122"/>
    <mergeCell ref="E123:I123"/>
    <mergeCell ref="E125:I125"/>
    <mergeCell ref="E126:I126"/>
    <mergeCell ref="E127:I127"/>
    <mergeCell ref="E120:I120"/>
    <mergeCell ref="E113:I113"/>
    <mergeCell ref="E129:I129"/>
    <mergeCell ref="E106:I106"/>
    <mergeCell ref="E108:I108"/>
    <mergeCell ref="E112:I112"/>
    <mergeCell ref="E104:I104"/>
    <mergeCell ref="E105:I105"/>
    <mergeCell ref="E111:I111"/>
    <mergeCell ref="E109:I109"/>
    <mergeCell ref="E130:I130"/>
    <mergeCell ref="D131:H131"/>
    <mergeCell ref="E132:I132"/>
    <mergeCell ref="E133:I133"/>
    <mergeCell ref="D134:H134"/>
    <mergeCell ref="E135:I135"/>
    <mergeCell ref="E136:I136"/>
    <mergeCell ref="E137:I137"/>
    <mergeCell ref="E138:I138"/>
    <mergeCell ref="E139:I139"/>
    <mergeCell ref="E140:I140"/>
    <mergeCell ref="D141:H141"/>
  </mergeCells>
  <hyperlinks>
    <hyperlink ref="A96" location="'61.1.1 - učebna informati...'!C2" display="/"/>
    <hyperlink ref="A97" location="'61.1.2 - učebna informati...'!C2" display="/"/>
    <hyperlink ref="A99" location="'61.2.1 - jazyková učebna ...'!C2" display="/"/>
    <hyperlink ref="A100" location="'61.3.1 - kabinet jazykové...'!C2" display="/"/>
    <hyperlink ref="A101" location="'61.2,3.2 - jazyková učebn...'!C2" display="/"/>
    <hyperlink ref="A103" location="'61.4.1 - učebna přírodopi...'!C2" display="/"/>
    <hyperlink ref="A104" location="'61.5.1 - kabinet přírodop...'!C2" display="/"/>
    <hyperlink ref="A105" location="'61.6.1 - kabinet jazyků d...'!C2" display="/"/>
    <hyperlink ref="A106" location="'61.4,5,6.2 - učebna příro...'!C2" display="/"/>
    <hyperlink ref="A108" location="'61.7.1 - jazyková učebna ...'!C2" display="/"/>
    <hyperlink ref="A109" location="'61.7.2 - jazyková učebna ...'!C2" display="/"/>
    <hyperlink ref="A111" location="'61.8.1 - učebna chemie - ...'!C2" display="/"/>
    <hyperlink ref="A112" location="'61.9.1 - kabinet chemie -...'!C2" display="/"/>
    <hyperlink ref="A113" location="'61.8,9.2 - učebna chemie,...'!C2" display="/"/>
    <hyperlink ref="A115" location="'61.10.1 - učebna fyziky d...'!C2" display="/"/>
    <hyperlink ref="A116" location="'61.11.1 - kabinet fyziky ...'!C2" display="/"/>
    <hyperlink ref="A117" location="'61.10,11.2 - učebna fyzik...'!C2" display="/"/>
    <hyperlink ref="A119" location="'61.12.1 - kabinet informa...'!C2" display="/"/>
    <hyperlink ref="A120" location="'61.12.2 - kabinet informa...'!C2" display="/"/>
    <hyperlink ref="A122" location="'61.13.1 - cvičná kuchyň d...'!C2" display="/"/>
    <hyperlink ref="A123" location="'61.13.2 - cvičná kuchyň d...'!C2" display="/"/>
    <hyperlink ref="A125" location="'61.14.1 - chodba 1. NP - ...'!C2" display="/"/>
    <hyperlink ref="A126" location="'61.14.2 - chodba 1. NP - ...'!C2" display="/"/>
    <hyperlink ref="A127" location="'61.15.1 - chodba 2. NP - ...'!C2" display="/"/>
    <hyperlink ref="A128" location="'61.15.2 - chodba 2. NP - ...'!C2" display="/"/>
    <hyperlink ref="A129" location="'61.16.1 - chodba 3. NP - ...'!C2" display="/"/>
    <hyperlink ref="A130" location="'61.16.2 - chodba 3. NP - ...'!C2" display="/"/>
    <hyperlink ref="A132" location="'61.17.1 - WC pro handicap...'!C2" display="/"/>
    <hyperlink ref="A133" location="'61.17.2 - WC pro handicap...'!C2" display="/"/>
    <hyperlink ref="A135" location="'61.18.1 - WC 1.NP - stavba'!C2" display="/"/>
    <hyperlink ref="A136" location="'61.18.2 - WC 1.NP - elektro'!C2" display="/"/>
    <hyperlink ref="A137" location="'61.19.1 - WC 2.NP - stavba'!C2" display="/"/>
    <hyperlink ref="A138" location="'61.19.2 - WC 2.NP - elektro'!C2" display="/"/>
    <hyperlink ref="A139" location="'61.20.1 - WC 3.NP - stavba'!C2" display="/"/>
    <hyperlink ref="A140" location="'61.20.2 - WC 3.NP - elektro'!C2" display="/"/>
    <hyperlink ref="A141" location="'61.21.1 - Poradenské pra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226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228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SUM(BE144:BE298)),  2)</f>
        <v>0</v>
      </c>
      <c r="G37" s="35"/>
      <c r="H37" s="35"/>
      <c r="I37" s="163">
        <v>0.20999999999999999</v>
      </c>
      <c r="J37" s="162">
        <f>ROUND(((SUM(BE115:BE122) + SUM(BE144:BE298))*I37),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SUM(BF144:BF298)),  2)</f>
        <v>0</v>
      </c>
      <c r="G38" s="35"/>
      <c r="H38" s="35"/>
      <c r="I38" s="163">
        <v>0.12</v>
      </c>
      <c r="J38" s="162">
        <f>ROUND(((SUM(BF115:BF122) + SUM(BF144:BF298))*I38),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SUM(BG144:BG298)),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SUM(BH144:BH298)),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SUM(BI144:BI298)),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226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61.1.1 - učebna informatiky dv. č. 29 -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238</v>
      </c>
      <c r="E101" s="195"/>
      <c r="F101" s="195"/>
      <c r="G101" s="195"/>
      <c r="H101" s="195"/>
      <c r="I101" s="195"/>
      <c r="J101" s="196">
        <f>J149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239</v>
      </c>
      <c r="E102" s="195"/>
      <c r="F102" s="195"/>
      <c r="G102" s="195"/>
      <c r="H102" s="195"/>
      <c r="I102" s="195"/>
      <c r="J102" s="196">
        <f>J154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0"/>
      <c r="D103" s="194" t="s">
        <v>240</v>
      </c>
      <c r="E103" s="195"/>
      <c r="F103" s="195"/>
      <c r="G103" s="195"/>
      <c r="H103" s="195"/>
      <c r="I103" s="195"/>
      <c r="J103" s="196">
        <f>J165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241</v>
      </c>
      <c r="E104" s="190"/>
      <c r="F104" s="190"/>
      <c r="G104" s="190"/>
      <c r="H104" s="190"/>
      <c r="I104" s="190"/>
      <c r="J104" s="191">
        <f>J174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0"/>
      <c r="D105" s="194" t="s">
        <v>242</v>
      </c>
      <c r="E105" s="195"/>
      <c r="F105" s="195"/>
      <c r="G105" s="195"/>
      <c r="H105" s="195"/>
      <c r="I105" s="195"/>
      <c r="J105" s="196">
        <f>J175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243</v>
      </c>
      <c r="E106" s="195"/>
      <c r="F106" s="195"/>
      <c r="G106" s="195"/>
      <c r="H106" s="195"/>
      <c r="I106" s="195"/>
      <c r="J106" s="196">
        <f>J184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244</v>
      </c>
      <c r="E107" s="195"/>
      <c r="F107" s="195"/>
      <c r="G107" s="195"/>
      <c r="H107" s="195"/>
      <c r="I107" s="195"/>
      <c r="J107" s="196">
        <f>J215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245</v>
      </c>
      <c r="E108" s="195"/>
      <c r="F108" s="195"/>
      <c r="G108" s="195"/>
      <c r="H108" s="195"/>
      <c r="I108" s="195"/>
      <c r="J108" s="196">
        <f>J246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246</v>
      </c>
      <c r="E109" s="195"/>
      <c r="F109" s="195"/>
      <c r="G109" s="195"/>
      <c r="H109" s="195"/>
      <c r="I109" s="195"/>
      <c r="J109" s="196">
        <f>J259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0"/>
      <c r="D110" s="194" t="s">
        <v>247</v>
      </c>
      <c r="E110" s="195"/>
      <c r="F110" s="195"/>
      <c r="G110" s="195"/>
      <c r="H110" s="195"/>
      <c r="I110" s="195"/>
      <c r="J110" s="196">
        <f>J276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7"/>
      <c r="C111" s="188"/>
      <c r="D111" s="189" t="s">
        <v>248</v>
      </c>
      <c r="E111" s="190"/>
      <c r="F111" s="190"/>
      <c r="G111" s="190"/>
      <c r="H111" s="190"/>
      <c r="I111" s="190"/>
      <c r="J111" s="191">
        <f>J295</f>
        <v>0</v>
      </c>
      <c r="K111" s="188"/>
      <c r="L111" s="19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3"/>
      <c r="C112" s="130"/>
      <c r="D112" s="194" t="s">
        <v>249</v>
      </c>
      <c r="E112" s="195"/>
      <c r="F112" s="195"/>
      <c r="G112" s="195"/>
      <c r="H112" s="195"/>
      <c r="I112" s="195"/>
      <c r="J112" s="196">
        <f>J296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226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61.1.1 - učebna informatiky dv. č. 29 - stavba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P145+P174+P295</f>
        <v>0</v>
      </c>
      <c r="Q144" s="101"/>
      <c r="R144" s="220">
        <f>R145+R174+R295</f>
        <v>2.2019124000000003</v>
      </c>
      <c r="S144" s="101"/>
      <c r="T144" s="221">
        <f>T145+T174+T295</f>
        <v>0.40475000000000005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BK145+BK174+BK295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P146+P149+P154+P165</f>
        <v>0</v>
      </c>
      <c r="Q145" s="231"/>
      <c r="R145" s="232">
        <f>R146+R149+R154+R165</f>
        <v>0.22162999999999999</v>
      </c>
      <c r="S145" s="231"/>
      <c r="T145" s="233">
        <f>T146+T149+T154+T165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BK146+BK149+BK154+BK165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SUM(P147:P148)</f>
        <v>0</v>
      </c>
      <c r="Q146" s="231"/>
      <c r="R146" s="232">
        <f>SUM(R147:R148)</f>
        <v>0.12343999999999999</v>
      </c>
      <c r="S146" s="231"/>
      <c r="T146" s="23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SUM(BK147:BK148)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279</v>
      </c>
      <c r="F147" s="241" t="s">
        <v>280</v>
      </c>
      <c r="G147" s="242" t="s">
        <v>281</v>
      </c>
      <c r="H147" s="243">
        <v>2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0.061719999999999997</v>
      </c>
      <c r="R147" s="249">
        <f>Q147*H147</f>
        <v>0.12343999999999999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283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285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12" customFormat="1" ht="22.8" customHeight="1">
      <c r="A149" s="12"/>
      <c r="B149" s="223"/>
      <c r="C149" s="224"/>
      <c r="D149" s="225" t="s">
        <v>73</v>
      </c>
      <c r="E149" s="237" t="s">
        <v>286</v>
      </c>
      <c r="F149" s="237" t="s">
        <v>287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SUM(P150:P153)</f>
        <v>0</v>
      </c>
      <c r="Q149" s="231"/>
      <c r="R149" s="232">
        <f>SUM(R150:R153)</f>
        <v>0.09104000000000001</v>
      </c>
      <c r="S149" s="231"/>
      <c r="T149" s="23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81</v>
      </c>
      <c r="AT149" s="235" t="s">
        <v>73</v>
      </c>
      <c r="AU149" s="235" t="s">
        <v>81</v>
      </c>
      <c r="AY149" s="234" t="s">
        <v>275</v>
      </c>
      <c r="BK149" s="236">
        <f>SUM(BK150:BK153)</f>
        <v>0</v>
      </c>
    </row>
    <row r="150" s="2" customFormat="1" ht="21.75" customHeight="1">
      <c r="A150" s="35"/>
      <c r="B150" s="36"/>
      <c r="C150" s="239" t="s">
        <v>83</v>
      </c>
      <c r="D150" s="239" t="s">
        <v>278</v>
      </c>
      <c r="E150" s="240" t="s">
        <v>288</v>
      </c>
      <c r="F150" s="241" t="s">
        <v>289</v>
      </c>
      <c r="G150" s="242" t="s">
        <v>281</v>
      </c>
      <c r="H150" s="243">
        <v>4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0.0043800000000000002</v>
      </c>
      <c r="R150" s="249">
        <f>Q150*H150</f>
        <v>0.017520000000000001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282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282</v>
      </c>
      <c r="BM150" s="251" t="s">
        <v>290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291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24.15" customHeight="1">
      <c r="A152" s="35"/>
      <c r="B152" s="36"/>
      <c r="C152" s="239" t="s">
        <v>276</v>
      </c>
      <c r="D152" s="239" t="s">
        <v>278</v>
      </c>
      <c r="E152" s="240" t="s">
        <v>292</v>
      </c>
      <c r="F152" s="241" t="s">
        <v>293</v>
      </c>
      <c r="G152" s="242" t="s">
        <v>281</v>
      </c>
      <c r="H152" s="243">
        <v>4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0.018380000000000001</v>
      </c>
      <c r="R152" s="249">
        <f>Q152*H152</f>
        <v>0.073520000000000002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294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295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12" customFormat="1" ht="22.8" customHeight="1">
      <c r="A154" s="12"/>
      <c r="B154" s="223"/>
      <c r="C154" s="224"/>
      <c r="D154" s="225" t="s">
        <v>73</v>
      </c>
      <c r="E154" s="237" t="s">
        <v>296</v>
      </c>
      <c r="F154" s="237" t="s">
        <v>297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SUM(P155:P164)</f>
        <v>0</v>
      </c>
      <c r="Q154" s="231"/>
      <c r="R154" s="232">
        <f>SUM(R155:R164)</f>
        <v>0.0071499999999999992</v>
      </c>
      <c r="S154" s="231"/>
      <c r="T154" s="233">
        <f>SUM(T155:T164)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81</v>
      </c>
      <c r="AT154" s="235" t="s">
        <v>73</v>
      </c>
      <c r="AU154" s="235" t="s">
        <v>81</v>
      </c>
      <c r="AY154" s="234" t="s">
        <v>275</v>
      </c>
      <c r="BK154" s="236">
        <f>SUM(BK155:BK164)</f>
        <v>0</v>
      </c>
    </row>
    <row r="155" s="2" customFormat="1" ht="33" customHeight="1">
      <c r="A155" s="35"/>
      <c r="B155" s="36"/>
      <c r="C155" s="239" t="s">
        <v>282</v>
      </c>
      <c r="D155" s="239" t="s">
        <v>278</v>
      </c>
      <c r="E155" s="240" t="s">
        <v>298</v>
      </c>
      <c r="F155" s="241" t="s">
        <v>299</v>
      </c>
      <c r="G155" s="242" t="s">
        <v>281</v>
      </c>
      <c r="H155" s="243">
        <v>55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0.00012999999999999999</v>
      </c>
      <c r="R155" s="249">
        <f>Q155*H155</f>
        <v>0.0071499999999999992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300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301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16.5" customHeight="1">
      <c r="A157" s="35"/>
      <c r="B157" s="36"/>
      <c r="C157" s="239" t="s">
        <v>302</v>
      </c>
      <c r="D157" s="239" t="s">
        <v>278</v>
      </c>
      <c r="E157" s="240" t="s">
        <v>303</v>
      </c>
      <c r="F157" s="241" t="s">
        <v>304</v>
      </c>
      <c r="G157" s="242" t="s">
        <v>305</v>
      </c>
      <c r="H157" s="243">
        <v>1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306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307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16.5" customHeight="1">
      <c r="A159" s="35"/>
      <c r="B159" s="36"/>
      <c r="C159" s="239" t="s">
        <v>286</v>
      </c>
      <c r="D159" s="239" t="s">
        <v>278</v>
      </c>
      <c r="E159" s="240" t="s">
        <v>308</v>
      </c>
      <c r="F159" s="241" t="s">
        <v>309</v>
      </c>
      <c r="G159" s="242" t="s">
        <v>305</v>
      </c>
      <c r="H159" s="243">
        <v>1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310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310</v>
      </c>
      <c r="BM159" s="251" t="s">
        <v>311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309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312</v>
      </c>
      <c r="D161" s="239" t="s">
        <v>278</v>
      </c>
      <c r="E161" s="240" t="s">
        <v>313</v>
      </c>
      <c r="F161" s="241" t="s">
        <v>314</v>
      </c>
      <c r="G161" s="242" t="s">
        <v>315</v>
      </c>
      <c r="H161" s="243">
        <v>1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310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310</v>
      </c>
      <c r="BM161" s="251" t="s">
        <v>316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317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318</v>
      </c>
      <c r="D163" s="239" t="s">
        <v>278</v>
      </c>
      <c r="E163" s="240" t="s">
        <v>319</v>
      </c>
      <c r="F163" s="241" t="s">
        <v>320</v>
      </c>
      <c r="G163" s="242" t="s">
        <v>305</v>
      </c>
      <c r="H163" s="243">
        <v>1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310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310</v>
      </c>
      <c r="BM163" s="251" t="s">
        <v>321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320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2.8" customHeight="1">
      <c r="A165" s="12"/>
      <c r="B165" s="223"/>
      <c r="C165" s="224"/>
      <c r="D165" s="225" t="s">
        <v>73</v>
      </c>
      <c r="E165" s="237" t="s">
        <v>322</v>
      </c>
      <c r="F165" s="237" t="s">
        <v>323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f>SUM(P166:P173)</f>
        <v>0</v>
      </c>
      <c r="Q165" s="231"/>
      <c r="R165" s="232">
        <f>SUM(R166:R173)</f>
        <v>0</v>
      </c>
      <c r="S165" s="231"/>
      <c r="T165" s="233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81</v>
      </c>
      <c r="AT165" s="235" t="s">
        <v>73</v>
      </c>
      <c r="AU165" s="235" t="s">
        <v>81</v>
      </c>
      <c r="AY165" s="234" t="s">
        <v>275</v>
      </c>
      <c r="BK165" s="236">
        <f>SUM(BK166:BK173)</f>
        <v>0</v>
      </c>
    </row>
    <row r="166" s="2" customFormat="1" ht="24.15" customHeight="1">
      <c r="A166" s="35"/>
      <c r="B166" s="36"/>
      <c r="C166" s="239" t="s">
        <v>296</v>
      </c>
      <c r="D166" s="239" t="s">
        <v>278</v>
      </c>
      <c r="E166" s="240" t="s">
        <v>324</v>
      </c>
      <c r="F166" s="241" t="s">
        <v>325</v>
      </c>
      <c r="G166" s="242" t="s">
        <v>326</v>
      </c>
      <c r="H166" s="243">
        <v>1.3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327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328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329</v>
      </c>
      <c r="D168" s="239" t="s">
        <v>278</v>
      </c>
      <c r="E168" s="240" t="s">
        <v>330</v>
      </c>
      <c r="F168" s="241" t="s">
        <v>331</v>
      </c>
      <c r="G168" s="242" t="s">
        <v>326</v>
      </c>
      <c r="H168" s="243">
        <v>1.3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332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333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16.5" customHeight="1">
      <c r="A170" s="35"/>
      <c r="B170" s="36"/>
      <c r="C170" s="239" t="s">
        <v>334</v>
      </c>
      <c r="D170" s="239" t="s">
        <v>278</v>
      </c>
      <c r="E170" s="240" t="s">
        <v>335</v>
      </c>
      <c r="F170" s="241" t="s">
        <v>336</v>
      </c>
      <c r="G170" s="242" t="s">
        <v>326</v>
      </c>
      <c r="H170" s="243">
        <v>1.3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337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338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57" t="s">
        <v>8</v>
      </c>
      <c r="D172" s="257" t="s">
        <v>339</v>
      </c>
      <c r="E172" s="258" t="s">
        <v>340</v>
      </c>
      <c r="F172" s="259" t="s">
        <v>341</v>
      </c>
      <c r="G172" s="260" t="s">
        <v>342</v>
      </c>
      <c r="H172" s="261">
        <v>2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318</v>
      </c>
      <c r="AT172" s="251" t="s">
        <v>339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343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344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12" customFormat="1" ht="25.92" customHeight="1">
      <c r="A174" s="12"/>
      <c r="B174" s="223"/>
      <c r="C174" s="224"/>
      <c r="D174" s="225" t="s">
        <v>73</v>
      </c>
      <c r="E174" s="226" t="s">
        <v>345</v>
      </c>
      <c r="F174" s="226" t="s">
        <v>346</v>
      </c>
      <c r="G174" s="224"/>
      <c r="H174" s="224"/>
      <c r="I174" s="227"/>
      <c r="J174" s="228">
        <f>BK174</f>
        <v>0</v>
      </c>
      <c r="K174" s="224"/>
      <c r="L174" s="229"/>
      <c r="M174" s="230"/>
      <c r="N174" s="231"/>
      <c r="O174" s="231"/>
      <c r="P174" s="232">
        <f>P175+P184+P215+P246+P259+P276</f>
        <v>0</v>
      </c>
      <c r="Q174" s="231"/>
      <c r="R174" s="232">
        <f>R175+R184+R215+R246+R259+R276</f>
        <v>1.9802824000000001</v>
      </c>
      <c r="S174" s="231"/>
      <c r="T174" s="233">
        <f>T175+T184+T215+T246+T259+T276</f>
        <v>0.40475000000000005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83</v>
      </c>
      <c r="AT174" s="235" t="s">
        <v>73</v>
      </c>
      <c r="AU174" s="235" t="s">
        <v>74</v>
      </c>
      <c r="AY174" s="234" t="s">
        <v>275</v>
      </c>
      <c r="BK174" s="236">
        <f>BK175+BK184+BK215+BK246+BK259+BK276</f>
        <v>0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347</v>
      </c>
      <c r="F175" s="237" t="s">
        <v>348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SUM(P176:P183)</f>
        <v>0</v>
      </c>
      <c r="Q175" s="231"/>
      <c r="R175" s="232">
        <f>SUM(R176:R183)</f>
        <v>0</v>
      </c>
      <c r="S175" s="231"/>
      <c r="T175" s="233">
        <f>SUM(T176:T183)</f>
        <v>0.02102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SUM(BK176:BK183)</f>
        <v>0</v>
      </c>
    </row>
    <row r="176" s="2" customFormat="1" ht="16.5" customHeight="1">
      <c r="A176" s="35"/>
      <c r="B176" s="36"/>
      <c r="C176" s="239" t="s">
        <v>349</v>
      </c>
      <c r="D176" s="239" t="s">
        <v>278</v>
      </c>
      <c r="E176" s="240" t="s">
        <v>350</v>
      </c>
      <c r="F176" s="241" t="s">
        <v>351</v>
      </c>
      <c r="G176" s="242" t="s">
        <v>315</v>
      </c>
      <c r="H176" s="243">
        <v>1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0.019460000000000002</v>
      </c>
      <c r="T176" s="250">
        <f>S176*H176</f>
        <v>0.019460000000000002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353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354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355</v>
      </c>
      <c r="D178" s="239" t="s">
        <v>278</v>
      </c>
      <c r="E178" s="240" t="s">
        <v>356</v>
      </c>
      <c r="F178" s="241" t="s">
        <v>357</v>
      </c>
      <c r="G178" s="242" t="s">
        <v>315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0.00156</v>
      </c>
      <c r="T178" s="250">
        <f>S178*H178</f>
        <v>0.00156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352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358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359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24.15" customHeight="1">
      <c r="A180" s="35"/>
      <c r="B180" s="36"/>
      <c r="C180" s="239" t="s">
        <v>360</v>
      </c>
      <c r="D180" s="239" t="s">
        <v>278</v>
      </c>
      <c r="E180" s="240" t="s">
        <v>361</v>
      </c>
      <c r="F180" s="241" t="s">
        <v>362</v>
      </c>
      <c r="G180" s="242" t="s">
        <v>315</v>
      </c>
      <c r="H180" s="243">
        <v>1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363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362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39" t="s">
        <v>352</v>
      </c>
      <c r="D182" s="239" t="s">
        <v>278</v>
      </c>
      <c r="E182" s="240" t="s">
        <v>364</v>
      </c>
      <c r="F182" s="241" t="s">
        <v>365</v>
      </c>
      <c r="G182" s="242" t="s">
        <v>305</v>
      </c>
      <c r="H182" s="243">
        <v>1</v>
      </c>
      <c r="I182" s="244"/>
      <c r="J182" s="245">
        <f>ROUND(I182*H182,2)</f>
        <v>0</v>
      </c>
      <c r="K182" s="246"/>
      <c r="L182" s="41"/>
      <c r="M182" s="247" t="s">
        <v>1</v>
      </c>
      <c r="N182" s="248" t="s">
        <v>39</v>
      </c>
      <c r="O182" s="8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310</v>
      </c>
      <c r="AT182" s="251" t="s">
        <v>278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310</v>
      </c>
      <c r="BM182" s="251" t="s">
        <v>366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365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12" customFormat="1" ht="22.8" customHeight="1">
      <c r="A184" s="12"/>
      <c r="B184" s="223"/>
      <c r="C184" s="224"/>
      <c r="D184" s="225" t="s">
        <v>73</v>
      </c>
      <c r="E184" s="237" t="s">
        <v>367</v>
      </c>
      <c r="F184" s="237" t="s">
        <v>368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SUM(P185:P214)</f>
        <v>0</v>
      </c>
      <c r="Q184" s="231"/>
      <c r="R184" s="232">
        <f>SUM(R185:R214)</f>
        <v>0.89211240000000003</v>
      </c>
      <c r="S184" s="231"/>
      <c r="T184" s="233">
        <f>SUM(T185:T214)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83</v>
      </c>
      <c r="AT184" s="235" t="s">
        <v>73</v>
      </c>
      <c r="AU184" s="235" t="s">
        <v>81</v>
      </c>
      <c r="AY184" s="234" t="s">
        <v>275</v>
      </c>
      <c r="BK184" s="236">
        <f>SUM(BK185:BK214)</f>
        <v>0</v>
      </c>
    </row>
    <row r="185" s="2" customFormat="1" ht="37.8" customHeight="1">
      <c r="A185" s="35"/>
      <c r="B185" s="36"/>
      <c r="C185" s="239" t="s">
        <v>369</v>
      </c>
      <c r="D185" s="239" t="s">
        <v>278</v>
      </c>
      <c r="E185" s="240" t="s">
        <v>370</v>
      </c>
      <c r="F185" s="241" t="s">
        <v>371</v>
      </c>
      <c r="G185" s="242" t="s">
        <v>281</v>
      </c>
      <c r="H185" s="243">
        <v>21.5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0.0032499999999999999</v>
      </c>
      <c r="R185" s="249">
        <f>Q185*H185</f>
        <v>0.069874999999999993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352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372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373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21.75" customHeight="1">
      <c r="A187" s="35"/>
      <c r="B187" s="36"/>
      <c r="C187" s="257" t="s">
        <v>374</v>
      </c>
      <c r="D187" s="257" t="s">
        <v>339</v>
      </c>
      <c r="E187" s="258" t="s">
        <v>375</v>
      </c>
      <c r="F187" s="259" t="s">
        <v>376</v>
      </c>
      <c r="G187" s="260" t="s">
        <v>281</v>
      </c>
      <c r="H187" s="261">
        <v>23.649999999999999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0.0097999999999999997</v>
      </c>
      <c r="R187" s="249">
        <f>Q187*H187</f>
        <v>0.23176999999999998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378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379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1.75" customHeight="1">
      <c r="A189" s="35"/>
      <c r="B189" s="36"/>
      <c r="C189" s="257" t="s">
        <v>380</v>
      </c>
      <c r="D189" s="257" t="s">
        <v>339</v>
      </c>
      <c r="E189" s="258" t="s">
        <v>381</v>
      </c>
      <c r="F189" s="259" t="s">
        <v>382</v>
      </c>
      <c r="G189" s="260" t="s">
        <v>281</v>
      </c>
      <c r="H189" s="261">
        <v>23.649999999999999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0.0030000000000000001</v>
      </c>
      <c r="R189" s="249">
        <f>Q189*H189</f>
        <v>0.070949999999999999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383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384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24.15" customHeight="1">
      <c r="A191" s="35"/>
      <c r="B191" s="36"/>
      <c r="C191" s="239" t="s">
        <v>385</v>
      </c>
      <c r="D191" s="239" t="s">
        <v>278</v>
      </c>
      <c r="E191" s="240" t="s">
        <v>386</v>
      </c>
      <c r="F191" s="241" t="s">
        <v>387</v>
      </c>
      <c r="G191" s="242" t="s">
        <v>281</v>
      </c>
      <c r="H191" s="243">
        <v>21.5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388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389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33" customHeight="1">
      <c r="A193" s="35"/>
      <c r="B193" s="36"/>
      <c r="C193" s="239" t="s">
        <v>7</v>
      </c>
      <c r="D193" s="239" t="s">
        <v>278</v>
      </c>
      <c r="E193" s="240" t="s">
        <v>390</v>
      </c>
      <c r="F193" s="241" t="s">
        <v>391</v>
      </c>
      <c r="G193" s="242" t="s">
        <v>281</v>
      </c>
      <c r="H193" s="243">
        <v>55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0.00117</v>
      </c>
      <c r="R193" s="249">
        <f>Q193*H193</f>
        <v>0.064350000000000004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392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393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394</v>
      </c>
      <c r="D195" s="257" t="s">
        <v>339</v>
      </c>
      <c r="E195" s="258" t="s">
        <v>395</v>
      </c>
      <c r="F195" s="259" t="s">
        <v>396</v>
      </c>
      <c r="G195" s="260" t="s">
        <v>397</v>
      </c>
      <c r="H195" s="261">
        <v>0.44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2.0000000000000002E-05</v>
      </c>
      <c r="R195" s="249">
        <f>Q195*H195</f>
        <v>8.8000000000000004E-06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310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310</v>
      </c>
      <c r="BM195" s="251" t="s">
        <v>398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396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399</v>
      </c>
      <c r="D197" s="257" t="s">
        <v>339</v>
      </c>
      <c r="E197" s="258" t="s">
        <v>400</v>
      </c>
      <c r="F197" s="259" t="s">
        <v>401</v>
      </c>
      <c r="G197" s="260" t="s">
        <v>397</v>
      </c>
      <c r="H197" s="261">
        <v>1.1000000000000001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0.00020000000000000001</v>
      </c>
      <c r="R197" s="249">
        <f>Q197*H197</f>
        <v>0.00022000000000000004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402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401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403</v>
      </c>
      <c r="D199" s="257" t="s">
        <v>339</v>
      </c>
      <c r="E199" s="258" t="s">
        <v>404</v>
      </c>
      <c r="F199" s="259" t="s">
        <v>405</v>
      </c>
      <c r="G199" s="260" t="s">
        <v>281</v>
      </c>
      <c r="H199" s="261">
        <v>36.740000000000002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0.0060000000000000001</v>
      </c>
      <c r="R199" s="249">
        <f>Q199*H199</f>
        <v>0.22044000000000003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406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407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408</v>
      </c>
      <c r="D201" s="257" t="s">
        <v>339</v>
      </c>
      <c r="E201" s="258" t="s">
        <v>409</v>
      </c>
      <c r="F201" s="259" t="s">
        <v>410</v>
      </c>
      <c r="G201" s="260" t="s">
        <v>281</v>
      </c>
      <c r="H201" s="261">
        <v>22.559999999999999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0.0060000000000000001</v>
      </c>
      <c r="R201" s="249">
        <f>Q201*H201</f>
        <v>0.13536000000000001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411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412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57" t="s">
        <v>413</v>
      </c>
      <c r="D203" s="257" t="s">
        <v>339</v>
      </c>
      <c r="E203" s="258" t="s">
        <v>414</v>
      </c>
      <c r="F203" s="259" t="s">
        <v>415</v>
      </c>
      <c r="G203" s="260" t="s">
        <v>416</v>
      </c>
      <c r="H203" s="261">
        <v>65.120000000000005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0.00038000000000000002</v>
      </c>
      <c r="R203" s="249">
        <f>Q203*H203</f>
        <v>0.024745600000000003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377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417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418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57" t="s">
        <v>419</v>
      </c>
      <c r="D205" s="257" t="s">
        <v>339</v>
      </c>
      <c r="E205" s="258" t="s">
        <v>420</v>
      </c>
      <c r="F205" s="259" t="s">
        <v>421</v>
      </c>
      <c r="G205" s="260" t="s">
        <v>416</v>
      </c>
      <c r="H205" s="261">
        <v>92.400000000000006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39</v>
      </c>
      <c r="O205" s="88"/>
      <c r="P205" s="249">
        <f>O205*H205</f>
        <v>0</v>
      </c>
      <c r="Q205" s="249">
        <v>0.00035</v>
      </c>
      <c r="R205" s="249">
        <f>Q205*H205</f>
        <v>0.032340000000000001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377</v>
      </c>
      <c r="AT205" s="251" t="s">
        <v>339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422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421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57" t="s">
        <v>423</v>
      </c>
      <c r="D207" s="257" t="s">
        <v>339</v>
      </c>
      <c r="E207" s="258" t="s">
        <v>424</v>
      </c>
      <c r="F207" s="259" t="s">
        <v>425</v>
      </c>
      <c r="G207" s="260" t="s">
        <v>416</v>
      </c>
      <c r="H207" s="261">
        <v>64.680000000000007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39</v>
      </c>
      <c r="O207" s="88"/>
      <c r="P207" s="249">
        <f>O207*H207</f>
        <v>0</v>
      </c>
      <c r="Q207" s="249">
        <v>0.00035</v>
      </c>
      <c r="R207" s="249">
        <f>Q207*H207</f>
        <v>0.022638000000000002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377</v>
      </c>
      <c r="AT207" s="251" t="s">
        <v>339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426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425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57" t="s">
        <v>427</v>
      </c>
      <c r="D209" s="257" t="s">
        <v>339</v>
      </c>
      <c r="E209" s="258" t="s">
        <v>428</v>
      </c>
      <c r="F209" s="259" t="s">
        <v>429</v>
      </c>
      <c r="G209" s="260" t="s">
        <v>416</v>
      </c>
      <c r="H209" s="261">
        <v>33.549999999999997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39</v>
      </c>
      <c r="O209" s="88"/>
      <c r="P209" s="249">
        <f>O209*H209</f>
        <v>0</v>
      </c>
      <c r="Q209" s="249">
        <v>0.00050000000000000001</v>
      </c>
      <c r="R209" s="249">
        <f>Q209*H209</f>
        <v>0.016774999999999998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377</v>
      </c>
      <c r="AT209" s="251" t="s">
        <v>339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430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431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16.5" customHeight="1">
      <c r="A211" s="35"/>
      <c r="B211" s="36"/>
      <c r="C211" s="257" t="s">
        <v>432</v>
      </c>
      <c r="D211" s="257" t="s">
        <v>339</v>
      </c>
      <c r="E211" s="258" t="s">
        <v>433</v>
      </c>
      <c r="F211" s="259" t="s">
        <v>434</v>
      </c>
      <c r="G211" s="260" t="s">
        <v>342</v>
      </c>
      <c r="H211" s="261">
        <v>44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39</v>
      </c>
      <c r="O211" s="88"/>
      <c r="P211" s="249">
        <f>O211*H211</f>
        <v>0</v>
      </c>
      <c r="Q211" s="249">
        <v>4.0000000000000003E-05</v>
      </c>
      <c r="R211" s="249">
        <f>Q211*H211</f>
        <v>0.0017600000000000001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377</v>
      </c>
      <c r="AT211" s="251" t="s">
        <v>339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435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434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16.5" customHeight="1">
      <c r="A213" s="35"/>
      <c r="B213" s="36"/>
      <c r="C213" s="257" t="s">
        <v>436</v>
      </c>
      <c r="D213" s="257" t="s">
        <v>339</v>
      </c>
      <c r="E213" s="258" t="s">
        <v>437</v>
      </c>
      <c r="F213" s="259" t="s">
        <v>438</v>
      </c>
      <c r="G213" s="260" t="s">
        <v>342</v>
      </c>
      <c r="H213" s="261">
        <v>44</v>
      </c>
      <c r="I213" s="262"/>
      <c r="J213" s="263">
        <f>ROUND(I213*H213,2)</f>
        <v>0</v>
      </c>
      <c r="K213" s="264"/>
      <c r="L213" s="265"/>
      <c r="M213" s="266" t="s">
        <v>1</v>
      </c>
      <c r="N213" s="267" t="s">
        <v>39</v>
      </c>
      <c r="O213" s="88"/>
      <c r="P213" s="249">
        <f>O213*H213</f>
        <v>0</v>
      </c>
      <c r="Q213" s="249">
        <v>2.0000000000000002E-05</v>
      </c>
      <c r="R213" s="249">
        <f>Q213*H213</f>
        <v>0.00088000000000000003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377</v>
      </c>
      <c r="AT213" s="251" t="s">
        <v>339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439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438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12" customFormat="1" ht="22.8" customHeight="1">
      <c r="A215" s="12"/>
      <c r="B215" s="223"/>
      <c r="C215" s="224"/>
      <c r="D215" s="225" t="s">
        <v>73</v>
      </c>
      <c r="E215" s="237" t="s">
        <v>440</v>
      </c>
      <c r="F215" s="237" t="s">
        <v>441</v>
      </c>
      <c r="G215" s="224"/>
      <c r="H215" s="224"/>
      <c r="I215" s="227"/>
      <c r="J215" s="238">
        <f>BK215</f>
        <v>0</v>
      </c>
      <c r="K215" s="224"/>
      <c r="L215" s="229"/>
      <c r="M215" s="230"/>
      <c r="N215" s="231"/>
      <c r="O215" s="231"/>
      <c r="P215" s="232">
        <f>SUM(P216:P245)</f>
        <v>0</v>
      </c>
      <c r="Q215" s="231"/>
      <c r="R215" s="232">
        <f>SUM(R216:R245)</f>
        <v>0.86092999999999997</v>
      </c>
      <c r="S215" s="231"/>
      <c r="T215" s="233">
        <f>SUM(T216:T245)</f>
        <v>0.14650000000000002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4" t="s">
        <v>83</v>
      </c>
      <c r="AT215" s="235" t="s">
        <v>73</v>
      </c>
      <c r="AU215" s="235" t="s">
        <v>81</v>
      </c>
      <c r="AY215" s="234" t="s">
        <v>275</v>
      </c>
      <c r="BK215" s="236">
        <f>SUM(BK216:BK245)</f>
        <v>0</v>
      </c>
    </row>
    <row r="216" s="2" customFormat="1" ht="21.75" customHeight="1">
      <c r="A216" s="35"/>
      <c r="B216" s="36"/>
      <c r="C216" s="239" t="s">
        <v>377</v>
      </c>
      <c r="D216" s="239" t="s">
        <v>278</v>
      </c>
      <c r="E216" s="240" t="s">
        <v>442</v>
      </c>
      <c r="F216" s="241" t="s">
        <v>443</v>
      </c>
      <c r="G216" s="242" t="s">
        <v>281</v>
      </c>
      <c r="H216" s="243">
        <v>55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444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445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24.15" customHeight="1">
      <c r="A218" s="35"/>
      <c r="B218" s="36"/>
      <c r="C218" s="239" t="s">
        <v>446</v>
      </c>
      <c r="D218" s="239" t="s">
        <v>278</v>
      </c>
      <c r="E218" s="240" t="s">
        <v>447</v>
      </c>
      <c r="F218" s="241" t="s">
        <v>448</v>
      </c>
      <c r="G218" s="242" t="s">
        <v>281</v>
      </c>
      <c r="H218" s="243">
        <v>55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449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450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16.5" customHeight="1">
      <c r="A220" s="35"/>
      <c r="B220" s="36"/>
      <c r="C220" s="239" t="s">
        <v>451</v>
      </c>
      <c r="D220" s="239" t="s">
        <v>278</v>
      </c>
      <c r="E220" s="240" t="s">
        <v>452</v>
      </c>
      <c r="F220" s="241" t="s">
        <v>453</v>
      </c>
      <c r="G220" s="242" t="s">
        <v>281</v>
      </c>
      <c r="H220" s="243">
        <v>55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454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455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16.5" customHeight="1">
      <c r="A222" s="35"/>
      <c r="B222" s="36"/>
      <c r="C222" s="239" t="s">
        <v>456</v>
      </c>
      <c r="D222" s="239" t="s">
        <v>278</v>
      </c>
      <c r="E222" s="240" t="s">
        <v>457</v>
      </c>
      <c r="F222" s="241" t="s">
        <v>458</v>
      </c>
      <c r="G222" s="242" t="s">
        <v>416</v>
      </c>
      <c r="H222" s="243">
        <v>30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459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460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16.5" customHeight="1">
      <c r="A224" s="35"/>
      <c r="B224" s="36"/>
      <c r="C224" s="257" t="s">
        <v>461</v>
      </c>
      <c r="D224" s="257" t="s">
        <v>339</v>
      </c>
      <c r="E224" s="258" t="s">
        <v>462</v>
      </c>
      <c r="F224" s="259" t="s">
        <v>463</v>
      </c>
      <c r="G224" s="260" t="s">
        <v>416</v>
      </c>
      <c r="H224" s="261">
        <v>30.600000000000001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0.0015300000000000001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464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463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24.15" customHeight="1">
      <c r="A226" s="35"/>
      <c r="B226" s="36"/>
      <c r="C226" s="239" t="s">
        <v>465</v>
      </c>
      <c r="D226" s="239" t="s">
        <v>278</v>
      </c>
      <c r="E226" s="240" t="s">
        <v>466</v>
      </c>
      <c r="F226" s="241" t="s">
        <v>467</v>
      </c>
      <c r="G226" s="242" t="s">
        <v>281</v>
      </c>
      <c r="H226" s="243">
        <v>55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0.00020000000000000001</v>
      </c>
      <c r="R226" s="249">
        <f>Q226*H226</f>
        <v>0.011000000000000001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468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469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37.8" customHeight="1">
      <c r="A228" s="35"/>
      <c r="B228" s="36"/>
      <c r="C228" s="239" t="s">
        <v>470</v>
      </c>
      <c r="D228" s="239" t="s">
        <v>278</v>
      </c>
      <c r="E228" s="240" t="s">
        <v>471</v>
      </c>
      <c r="F228" s="241" t="s">
        <v>472</v>
      </c>
      <c r="G228" s="242" t="s">
        <v>281</v>
      </c>
      <c r="H228" s="243">
        <v>55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0.014999999999999999</v>
      </c>
      <c r="R228" s="249">
        <f>Q228*H228</f>
        <v>0.82499999999999996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473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474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21.75" customHeight="1">
      <c r="A230" s="35"/>
      <c r="B230" s="36"/>
      <c r="C230" s="239" t="s">
        <v>475</v>
      </c>
      <c r="D230" s="239" t="s">
        <v>278</v>
      </c>
      <c r="E230" s="240" t="s">
        <v>476</v>
      </c>
      <c r="F230" s="241" t="s">
        <v>477</v>
      </c>
      <c r="G230" s="242" t="s">
        <v>416</v>
      </c>
      <c r="H230" s="243">
        <v>30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0.00029999999999999997</v>
      </c>
      <c r="T230" s="250">
        <f>S230*H230</f>
        <v>0.0089999999999999993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478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479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66.75" customHeight="1">
      <c r="A232" s="35"/>
      <c r="B232" s="36"/>
      <c r="C232" s="257" t="s">
        <v>480</v>
      </c>
      <c r="D232" s="257" t="s">
        <v>339</v>
      </c>
      <c r="E232" s="258" t="s">
        <v>481</v>
      </c>
      <c r="F232" s="259" t="s">
        <v>482</v>
      </c>
      <c r="G232" s="260" t="s">
        <v>281</v>
      </c>
      <c r="H232" s="261">
        <v>60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310</v>
      </c>
      <c r="AT232" s="251" t="s">
        <v>339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310</v>
      </c>
      <c r="BM232" s="251" t="s">
        <v>483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482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2" customFormat="1" ht="24.15" customHeight="1">
      <c r="A234" s="35"/>
      <c r="B234" s="36"/>
      <c r="C234" s="239" t="s">
        <v>484</v>
      </c>
      <c r="D234" s="239" t="s">
        <v>278</v>
      </c>
      <c r="E234" s="240" t="s">
        <v>485</v>
      </c>
      <c r="F234" s="241" t="s">
        <v>486</v>
      </c>
      <c r="G234" s="242" t="s">
        <v>281</v>
      </c>
      <c r="H234" s="243">
        <v>55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0.0025000000000000001</v>
      </c>
      <c r="T234" s="250">
        <f>S234*H234</f>
        <v>0.13750000000000001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83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487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488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83</v>
      </c>
    </row>
    <row r="236" s="2" customFormat="1" ht="16.5" customHeight="1">
      <c r="A236" s="35"/>
      <c r="B236" s="36"/>
      <c r="C236" s="239" t="s">
        <v>489</v>
      </c>
      <c r="D236" s="239" t="s">
        <v>278</v>
      </c>
      <c r="E236" s="240" t="s">
        <v>490</v>
      </c>
      <c r="F236" s="241" t="s">
        <v>491</v>
      </c>
      <c r="G236" s="242" t="s">
        <v>281</v>
      </c>
      <c r="H236" s="243">
        <v>55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0.00029999999999999997</v>
      </c>
      <c r="R236" s="249">
        <f>Q236*H236</f>
        <v>0.016499999999999997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83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492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493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83</v>
      </c>
    </row>
    <row r="238" s="2" customFormat="1" ht="16.5" customHeight="1">
      <c r="A238" s="35"/>
      <c r="B238" s="36"/>
      <c r="C238" s="257" t="s">
        <v>494</v>
      </c>
      <c r="D238" s="257" t="s">
        <v>339</v>
      </c>
      <c r="E238" s="258" t="s">
        <v>495</v>
      </c>
      <c r="F238" s="259" t="s">
        <v>496</v>
      </c>
      <c r="G238" s="260" t="s">
        <v>416</v>
      </c>
      <c r="H238" s="261">
        <v>30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0.00022000000000000001</v>
      </c>
      <c r="R238" s="249">
        <f>Q238*H238</f>
        <v>0.0066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497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496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24.15" customHeight="1">
      <c r="A240" s="35"/>
      <c r="B240" s="36"/>
      <c r="C240" s="239" t="s">
        <v>498</v>
      </c>
      <c r="D240" s="239" t="s">
        <v>278</v>
      </c>
      <c r="E240" s="240" t="s">
        <v>499</v>
      </c>
      <c r="F240" s="241" t="s">
        <v>500</v>
      </c>
      <c r="G240" s="242" t="s">
        <v>416</v>
      </c>
      <c r="H240" s="243">
        <v>21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501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502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16.5" customHeight="1">
      <c r="A242" s="35"/>
      <c r="B242" s="36"/>
      <c r="C242" s="239" t="s">
        <v>503</v>
      </c>
      <c r="D242" s="239" t="s">
        <v>278</v>
      </c>
      <c r="E242" s="240" t="s">
        <v>504</v>
      </c>
      <c r="F242" s="241" t="s">
        <v>505</v>
      </c>
      <c r="G242" s="242" t="s">
        <v>416</v>
      </c>
      <c r="H242" s="243">
        <v>30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1.0000000000000001E-05</v>
      </c>
      <c r="R242" s="249">
        <f>Q242*H242</f>
        <v>0.00030000000000000003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506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507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2" customFormat="1" ht="24.15" customHeight="1">
      <c r="A244" s="35"/>
      <c r="B244" s="36"/>
      <c r="C244" s="239" t="s">
        <v>508</v>
      </c>
      <c r="D244" s="239" t="s">
        <v>278</v>
      </c>
      <c r="E244" s="240" t="s">
        <v>509</v>
      </c>
      <c r="F244" s="241" t="s">
        <v>510</v>
      </c>
      <c r="G244" s="242" t="s">
        <v>281</v>
      </c>
      <c r="H244" s="243">
        <v>55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83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511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512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83</v>
      </c>
    </row>
    <row r="246" s="12" customFormat="1" ht="22.8" customHeight="1">
      <c r="A246" s="12"/>
      <c r="B246" s="223"/>
      <c r="C246" s="224"/>
      <c r="D246" s="225" t="s">
        <v>73</v>
      </c>
      <c r="E246" s="237" t="s">
        <v>513</v>
      </c>
      <c r="F246" s="237" t="s">
        <v>514</v>
      </c>
      <c r="G246" s="224"/>
      <c r="H246" s="224"/>
      <c r="I246" s="227"/>
      <c r="J246" s="238">
        <f>BK246</f>
        <v>0</v>
      </c>
      <c r="K246" s="224"/>
      <c r="L246" s="229"/>
      <c r="M246" s="230"/>
      <c r="N246" s="231"/>
      <c r="O246" s="231"/>
      <c r="P246" s="232">
        <f>SUM(P247:P258)</f>
        <v>0</v>
      </c>
      <c r="Q246" s="231"/>
      <c r="R246" s="232">
        <f>SUM(R247:R258)</f>
        <v>0.049010000000000005</v>
      </c>
      <c r="S246" s="231"/>
      <c r="T246" s="233">
        <f>SUM(T247:T258)</f>
        <v>0.20375000000000001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4" t="s">
        <v>83</v>
      </c>
      <c r="AT246" s="235" t="s">
        <v>73</v>
      </c>
      <c r="AU246" s="235" t="s">
        <v>81</v>
      </c>
      <c r="AY246" s="234" t="s">
        <v>275</v>
      </c>
      <c r="BK246" s="236">
        <f>SUM(BK247:BK258)</f>
        <v>0</v>
      </c>
    </row>
    <row r="247" s="2" customFormat="1" ht="16.5" customHeight="1">
      <c r="A247" s="35"/>
      <c r="B247" s="36"/>
      <c r="C247" s="239" t="s">
        <v>515</v>
      </c>
      <c r="D247" s="239" t="s">
        <v>278</v>
      </c>
      <c r="E247" s="240" t="s">
        <v>516</v>
      </c>
      <c r="F247" s="241" t="s">
        <v>517</v>
      </c>
      <c r="G247" s="242" t="s">
        <v>281</v>
      </c>
      <c r="H247" s="243">
        <v>2.5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0.00029999999999999997</v>
      </c>
      <c r="R247" s="249">
        <f>Q247*H247</f>
        <v>0.00074999999999999991</v>
      </c>
      <c r="S247" s="249">
        <v>0</v>
      </c>
      <c r="T247" s="25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518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519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24.15" customHeight="1">
      <c r="A249" s="35"/>
      <c r="B249" s="36"/>
      <c r="C249" s="239" t="s">
        <v>520</v>
      </c>
      <c r="D249" s="239" t="s">
        <v>278</v>
      </c>
      <c r="E249" s="240" t="s">
        <v>521</v>
      </c>
      <c r="F249" s="241" t="s">
        <v>522</v>
      </c>
      <c r="G249" s="242" t="s">
        <v>281</v>
      </c>
      <c r="H249" s="243">
        <v>2.5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0.081500000000000003</v>
      </c>
      <c r="T249" s="250">
        <f>S249*H249</f>
        <v>0.20375000000000001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523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524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33" customHeight="1">
      <c r="A251" s="35"/>
      <c r="B251" s="36"/>
      <c r="C251" s="239" t="s">
        <v>525</v>
      </c>
      <c r="D251" s="239" t="s">
        <v>278</v>
      </c>
      <c r="E251" s="240" t="s">
        <v>526</v>
      </c>
      <c r="F251" s="241" t="s">
        <v>527</v>
      </c>
      <c r="G251" s="242" t="s">
        <v>281</v>
      </c>
      <c r="H251" s="243">
        <v>2.5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0.0054799999999999996</v>
      </c>
      <c r="R251" s="249">
        <f>Q251*H251</f>
        <v>0.013699999999999999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352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528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529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33" customHeight="1">
      <c r="A253" s="35"/>
      <c r="B253" s="36"/>
      <c r="C253" s="257" t="s">
        <v>530</v>
      </c>
      <c r="D253" s="257" t="s">
        <v>339</v>
      </c>
      <c r="E253" s="258" t="s">
        <v>531</v>
      </c>
      <c r="F253" s="259" t="s">
        <v>532</v>
      </c>
      <c r="G253" s="260" t="s">
        <v>281</v>
      </c>
      <c r="H253" s="261">
        <v>2.7000000000000002</v>
      </c>
      <c r="I253" s="262"/>
      <c r="J253" s="263">
        <f>ROUND(I253*H253,2)</f>
        <v>0</v>
      </c>
      <c r="K253" s="264"/>
      <c r="L253" s="265"/>
      <c r="M253" s="266" t="s">
        <v>1</v>
      </c>
      <c r="N253" s="267" t="s">
        <v>39</v>
      </c>
      <c r="O253" s="88"/>
      <c r="P253" s="249">
        <f>O253*H253</f>
        <v>0</v>
      </c>
      <c r="Q253" s="249">
        <v>0.012800000000000001</v>
      </c>
      <c r="R253" s="249">
        <f>Q253*H253</f>
        <v>0.034560000000000007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377</v>
      </c>
      <c r="AT253" s="251" t="s">
        <v>339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533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532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37.8" customHeight="1">
      <c r="A255" s="35"/>
      <c r="B255" s="36"/>
      <c r="C255" s="239" t="s">
        <v>534</v>
      </c>
      <c r="D255" s="239" t="s">
        <v>278</v>
      </c>
      <c r="E255" s="240" t="s">
        <v>535</v>
      </c>
      <c r="F255" s="241" t="s">
        <v>536</v>
      </c>
      <c r="G255" s="242" t="s">
        <v>281</v>
      </c>
      <c r="H255" s="243">
        <v>2.5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352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352</v>
      </c>
      <c r="BM255" s="251" t="s">
        <v>537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538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16.5" customHeight="1">
      <c r="A257" s="35"/>
      <c r="B257" s="36"/>
      <c r="C257" s="239" t="s">
        <v>539</v>
      </c>
      <c r="D257" s="239" t="s">
        <v>278</v>
      </c>
      <c r="E257" s="240" t="s">
        <v>540</v>
      </c>
      <c r="F257" s="241" t="s">
        <v>541</v>
      </c>
      <c r="G257" s="242" t="s">
        <v>281</v>
      </c>
      <c r="H257" s="243">
        <v>2.5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310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310</v>
      </c>
      <c r="BM257" s="251" t="s">
        <v>542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541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12" customFormat="1" ht="22.8" customHeight="1">
      <c r="A259" s="12"/>
      <c r="B259" s="223"/>
      <c r="C259" s="224"/>
      <c r="D259" s="225" t="s">
        <v>73</v>
      </c>
      <c r="E259" s="237" t="s">
        <v>543</v>
      </c>
      <c r="F259" s="237" t="s">
        <v>544</v>
      </c>
      <c r="G259" s="224"/>
      <c r="H259" s="224"/>
      <c r="I259" s="227"/>
      <c r="J259" s="238">
        <f>BK259</f>
        <v>0</v>
      </c>
      <c r="K259" s="224"/>
      <c r="L259" s="229"/>
      <c r="M259" s="230"/>
      <c r="N259" s="231"/>
      <c r="O259" s="231"/>
      <c r="P259" s="232">
        <f>SUM(P260:P275)</f>
        <v>0</v>
      </c>
      <c r="Q259" s="231"/>
      <c r="R259" s="232">
        <f>SUM(R260:R275)</f>
        <v>0.027030000000000002</v>
      </c>
      <c r="S259" s="231"/>
      <c r="T259" s="233">
        <f>SUM(T260:T275)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4" t="s">
        <v>83</v>
      </c>
      <c r="AT259" s="235" t="s">
        <v>73</v>
      </c>
      <c r="AU259" s="235" t="s">
        <v>81</v>
      </c>
      <c r="AY259" s="234" t="s">
        <v>275</v>
      </c>
      <c r="BK259" s="236">
        <f>SUM(BK260:BK275)</f>
        <v>0</v>
      </c>
    </row>
    <row r="260" s="2" customFormat="1" ht="33" customHeight="1">
      <c r="A260" s="35"/>
      <c r="B260" s="36"/>
      <c r="C260" s="239" t="s">
        <v>545</v>
      </c>
      <c r="D260" s="239" t="s">
        <v>278</v>
      </c>
      <c r="E260" s="240" t="s">
        <v>546</v>
      </c>
      <c r="F260" s="241" t="s">
        <v>547</v>
      </c>
      <c r="G260" s="242" t="s">
        <v>281</v>
      </c>
      <c r="H260" s="243">
        <v>27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0.00023000000000000001</v>
      </c>
      <c r="R260" s="249">
        <f>Q260*H260</f>
        <v>0.0062100000000000002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83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548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549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83</v>
      </c>
    </row>
    <row r="262" s="2" customFormat="1" ht="24.15" customHeight="1">
      <c r="A262" s="35"/>
      <c r="B262" s="36"/>
      <c r="C262" s="239" t="s">
        <v>550</v>
      </c>
      <c r="D262" s="239" t="s">
        <v>278</v>
      </c>
      <c r="E262" s="240" t="s">
        <v>551</v>
      </c>
      <c r="F262" s="241" t="s">
        <v>552</v>
      </c>
      <c r="G262" s="242" t="s">
        <v>281</v>
      </c>
      <c r="H262" s="243">
        <v>27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83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553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554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83</v>
      </c>
    </row>
    <row r="264" s="2" customFormat="1" ht="24.15" customHeight="1">
      <c r="A264" s="35"/>
      <c r="B264" s="36"/>
      <c r="C264" s="239" t="s">
        <v>555</v>
      </c>
      <c r="D264" s="239" t="s">
        <v>278</v>
      </c>
      <c r="E264" s="240" t="s">
        <v>556</v>
      </c>
      <c r="F264" s="241" t="s">
        <v>557</v>
      </c>
      <c r="G264" s="242" t="s">
        <v>416</v>
      </c>
      <c r="H264" s="243">
        <v>16</v>
      </c>
      <c r="I264" s="244"/>
      <c r="J264" s="245">
        <f>ROUND(I264*H264,2)</f>
        <v>0</v>
      </c>
      <c r="K264" s="246"/>
      <c r="L264" s="41"/>
      <c r="M264" s="247" t="s">
        <v>1</v>
      </c>
      <c r="N264" s="248" t="s">
        <v>39</v>
      </c>
      <c r="O264" s="88"/>
      <c r="P264" s="249">
        <f>O264*H264</f>
        <v>0</v>
      </c>
      <c r="Q264" s="249">
        <v>2.0000000000000002E-05</v>
      </c>
      <c r="R264" s="249">
        <f>Q264*H264</f>
        <v>0.00032000000000000003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352</v>
      </c>
      <c r="AT264" s="251" t="s">
        <v>278</v>
      </c>
      <c r="AU264" s="251" t="s">
        <v>83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558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559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83</v>
      </c>
    </row>
    <row r="266" s="2" customFormat="1" ht="24.15" customHeight="1">
      <c r="A266" s="35"/>
      <c r="B266" s="36"/>
      <c r="C266" s="239" t="s">
        <v>560</v>
      </c>
      <c r="D266" s="239" t="s">
        <v>278</v>
      </c>
      <c r="E266" s="240" t="s">
        <v>561</v>
      </c>
      <c r="F266" s="241" t="s">
        <v>562</v>
      </c>
      <c r="G266" s="242" t="s">
        <v>281</v>
      </c>
      <c r="H266" s="243">
        <v>27</v>
      </c>
      <c r="I266" s="244"/>
      <c r="J266" s="245">
        <f>ROUND(I266*H266,2)</f>
        <v>0</v>
      </c>
      <c r="K266" s="246"/>
      <c r="L266" s="41"/>
      <c r="M266" s="247" t="s">
        <v>1</v>
      </c>
      <c r="N266" s="248" t="s">
        <v>39</v>
      </c>
      <c r="O266" s="88"/>
      <c r="P266" s="249">
        <f>O266*H266</f>
        <v>0</v>
      </c>
      <c r="Q266" s="249">
        <v>0.00040999999999999999</v>
      </c>
      <c r="R266" s="249">
        <f>Q266*H266</f>
        <v>0.01107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352</v>
      </c>
      <c r="AT266" s="251" t="s">
        <v>278</v>
      </c>
      <c r="AU266" s="251" t="s">
        <v>83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563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564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83</v>
      </c>
    </row>
    <row r="268" s="2" customFormat="1" ht="24.15" customHeight="1">
      <c r="A268" s="35"/>
      <c r="B268" s="36"/>
      <c r="C268" s="239" t="s">
        <v>565</v>
      </c>
      <c r="D268" s="239" t="s">
        <v>278</v>
      </c>
      <c r="E268" s="240" t="s">
        <v>566</v>
      </c>
      <c r="F268" s="241" t="s">
        <v>567</v>
      </c>
      <c r="G268" s="242" t="s">
        <v>281</v>
      </c>
      <c r="H268" s="243">
        <v>27</v>
      </c>
      <c r="I268" s="244"/>
      <c r="J268" s="245">
        <f>ROUND(I268*H268,2)</f>
        <v>0</v>
      </c>
      <c r="K268" s="246"/>
      <c r="L268" s="41"/>
      <c r="M268" s="247" t="s">
        <v>1</v>
      </c>
      <c r="N268" s="248" t="s">
        <v>39</v>
      </c>
      <c r="O268" s="88"/>
      <c r="P268" s="249">
        <f>O268*H268</f>
        <v>0</v>
      </c>
      <c r="Q268" s="249">
        <v>0.00029</v>
      </c>
      <c r="R268" s="249">
        <f>Q268*H268</f>
        <v>0.0078300000000000002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352</v>
      </c>
      <c r="AT268" s="251" t="s">
        <v>278</v>
      </c>
      <c r="AU268" s="251" t="s">
        <v>83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568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569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83</v>
      </c>
    </row>
    <row r="270" s="2" customFormat="1" ht="24.15" customHeight="1">
      <c r="A270" s="35"/>
      <c r="B270" s="36"/>
      <c r="C270" s="239" t="s">
        <v>570</v>
      </c>
      <c r="D270" s="239" t="s">
        <v>278</v>
      </c>
      <c r="E270" s="240" t="s">
        <v>571</v>
      </c>
      <c r="F270" s="241" t="s">
        <v>572</v>
      </c>
      <c r="G270" s="242" t="s">
        <v>416</v>
      </c>
      <c r="H270" s="243">
        <v>16</v>
      </c>
      <c r="I270" s="244"/>
      <c r="J270" s="245">
        <f>ROUND(I270*H270,2)</f>
        <v>0</v>
      </c>
      <c r="K270" s="246"/>
      <c r="L270" s="41"/>
      <c r="M270" s="247" t="s">
        <v>1</v>
      </c>
      <c r="N270" s="248" t="s">
        <v>39</v>
      </c>
      <c r="O270" s="88"/>
      <c r="P270" s="249">
        <f>O270*H270</f>
        <v>0</v>
      </c>
      <c r="Q270" s="249">
        <v>4.0000000000000003E-05</v>
      </c>
      <c r="R270" s="249">
        <f>Q270*H270</f>
        <v>0.00064000000000000005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352</v>
      </c>
      <c r="AT270" s="251" t="s">
        <v>278</v>
      </c>
      <c r="AU270" s="251" t="s">
        <v>83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573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574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83</v>
      </c>
    </row>
    <row r="272" s="2" customFormat="1" ht="21.75" customHeight="1">
      <c r="A272" s="35"/>
      <c r="B272" s="36"/>
      <c r="C272" s="239" t="s">
        <v>575</v>
      </c>
      <c r="D272" s="239" t="s">
        <v>278</v>
      </c>
      <c r="E272" s="240" t="s">
        <v>576</v>
      </c>
      <c r="F272" s="241" t="s">
        <v>577</v>
      </c>
      <c r="G272" s="242" t="s">
        <v>416</v>
      </c>
      <c r="H272" s="243">
        <v>16</v>
      </c>
      <c r="I272" s="244"/>
      <c r="J272" s="245">
        <f>ROUND(I272*H272,2)</f>
        <v>0</v>
      </c>
      <c r="K272" s="246"/>
      <c r="L272" s="41"/>
      <c r="M272" s="247" t="s">
        <v>1</v>
      </c>
      <c r="N272" s="248" t="s">
        <v>39</v>
      </c>
      <c r="O272" s="88"/>
      <c r="P272" s="249">
        <f>O272*H272</f>
        <v>0</v>
      </c>
      <c r="Q272" s="249">
        <v>6.0000000000000002E-05</v>
      </c>
      <c r="R272" s="249">
        <f>Q272*H272</f>
        <v>0.00096000000000000002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352</v>
      </c>
      <c r="AT272" s="251" t="s">
        <v>278</v>
      </c>
      <c r="AU272" s="251" t="s">
        <v>83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578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579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83</v>
      </c>
    </row>
    <row r="274" s="2" customFormat="1" ht="16.5" customHeight="1">
      <c r="A274" s="35"/>
      <c r="B274" s="36"/>
      <c r="C274" s="239" t="s">
        <v>580</v>
      </c>
      <c r="D274" s="239" t="s">
        <v>278</v>
      </c>
      <c r="E274" s="240" t="s">
        <v>581</v>
      </c>
      <c r="F274" s="241" t="s">
        <v>582</v>
      </c>
      <c r="G274" s="242" t="s">
        <v>342</v>
      </c>
      <c r="H274" s="243">
        <v>1</v>
      </c>
      <c r="I274" s="244"/>
      <c r="J274" s="245">
        <f>ROUND(I274*H274,2)</f>
        <v>0</v>
      </c>
      <c r="K274" s="246"/>
      <c r="L274" s="41"/>
      <c r="M274" s="247" t="s">
        <v>1</v>
      </c>
      <c r="N274" s="248" t="s">
        <v>39</v>
      </c>
      <c r="O274" s="8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310</v>
      </c>
      <c r="AT274" s="251" t="s">
        <v>278</v>
      </c>
      <c r="AU274" s="251" t="s">
        <v>83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310</v>
      </c>
      <c r="BM274" s="251" t="s">
        <v>583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582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83</v>
      </c>
    </row>
    <row r="276" s="12" customFormat="1" ht="22.8" customHeight="1">
      <c r="A276" s="12"/>
      <c r="B276" s="223"/>
      <c r="C276" s="224"/>
      <c r="D276" s="225" t="s">
        <v>73</v>
      </c>
      <c r="E276" s="237" t="s">
        <v>584</v>
      </c>
      <c r="F276" s="237" t="s">
        <v>585</v>
      </c>
      <c r="G276" s="224"/>
      <c r="H276" s="224"/>
      <c r="I276" s="227"/>
      <c r="J276" s="238">
        <f>BK276</f>
        <v>0</v>
      </c>
      <c r="K276" s="224"/>
      <c r="L276" s="229"/>
      <c r="M276" s="230"/>
      <c r="N276" s="231"/>
      <c r="O276" s="231"/>
      <c r="P276" s="232">
        <f>SUM(P277:P294)</f>
        <v>0</v>
      </c>
      <c r="Q276" s="231"/>
      <c r="R276" s="232">
        <f>SUM(R277:R294)</f>
        <v>0.1512</v>
      </c>
      <c r="S276" s="231"/>
      <c r="T276" s="233">
        <f>SUM(T277:T294)</f>
        <v>0.033480000000000003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4" t="s">
        <v>83</v>
      </c>
      <c r="AT276" s="235" t="s">
        <v>73</v>
      </c>
      <c r="AU276" s="235" t="s">
        <v>81</v>
      </c>
      <c r="AY276" s="234" t="s">
        <v>275</v>
      </c>
      <c r="BK276" s="236">
        <f>SUM(BK277:BK294)</f>
        <v>0</v>
      </c>
    </row>
    <row r="277" s="2" customFormat="1" ht="24.15" customHeight="1">
      <c r="A277" s="35"/>
      <c r="B277" s="36"/>
      <c r="C277" s="239" t="s">
        <v>14</v>
      </c>
      <c r="D277" s="239" t="s">
        <v>278</v>
      </c>
      <c r="E277" s="240" t="s">
        <v>586</v>
      </c>
      <c r="F277" s="241" t="s">
        <v>587</v>
      </c>
      <c r="G277" s="242" t="s">
        <v>281</v>
      </c>
      <c r="H277" s="243">
        <v>108</v>
      </c>
      <c r="I277" s="244"/>
      <c r="J277" s="245">
        <f>ROUND(I277*H277,2)</f>
        <v>0</v>
      </c>
      <c r="K277" s="246"/>
      <c r="L277" s="41"/>
      <c r="M277" s="247" t="s">
        <v>1</v>
      </c>
      <c r="N277" s="248" t="s">
        <v>39</v>
      </c>
      <c r="O277" s="8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1" t="s">
        <v>352</v>
      </c>
      <c r="AT277" s="251" t="s">
        <v>278</v>
      </c>
      <c r="AU277" s="251" t="s">
        <v>83</v>
      </c>
      <c r="AY277" s="14" t="s">
        <v>275</v>
      </c>
      <c r="BE277" s="252">
        <f>IF(N277="základní",J277,0)</f>
        <v>0</v>
      </c>
      <c r="BF277" s="252">
        <f>IF(N277="snížená",J277,0)</f>
        <v>0</v>
      </c>
      <c r="BG277" s="252">
        <f>IF(N277="zákl. přenesená",J277,0)</f>
        <v>0</v>
      </c>
      <c r="BH277" s="252">
        <f>IF(N277="sníž. přenesená",J277,0)</f>
        <v>0</v>
      </c>
      <c r="BI277" s="252">
        <f>IF(N277="nulová",J277,0)</f>
        <v>0</v>
      </c>
      <c r="BJ277" s="14" t="s">
        <v>81</v>
      </c>
      <c r="BK277" s="252">
        <f>ROUND(I277*H277,2)</f>
        <v>0</v>
      </c>
      <c r="BL277" s="14" t="s">
        <v>352</v>
      </c>
      <c r="BM277" s="251" t="s">
        <v>588</v>
      </c>
    </row>
    <row r="278" s="2" customFormat="1">
      <c r="A278" s="35"/>
      <c r="B278" s="36"/>
      <c r="C278" s="37"/>
      <c r="D278" s="253" t="s">
        <v>284</v>
      </c>
      <c r="E278" s="37"/>
      <c r="F278" s="254" t="s">
        <v>589</v>
      </c>
      <c r="G278" s="37"/>
      <c r="H278" s="37"/>
      <c r="I278" s="206"/>
      <c r="J278" s="37"/>
      <c r="K278" s="37"/>
      <c r="L278" s="41"/>
      <c r="M278" s="255"/>
      <c r="N278" s="256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284</v>
      </c>
      <c r="AU278" s="14" t="s">
        <v>83</v>
      </c>
    </row>
    <row r="279" s="2" customFormat="1" ht="16.5" customHeight="1">
      <c r="A279" s="35"/>
      <c r="B279" s="36"/>
      <c r="C279" s="239" t="s">
        <v>590</v>
      </c>
      <c r="D279" s="239" t="s">
        <v>278</v>
      </c>
      <c r="E279" s="240" t="s">
        <v>591</v>
      </c>
      <c r="F279" s="241" t="s">
        <v>592</v>
      </c>
      <c r="G279" s="242" t="s">
        <v>281</v>
      </c>
      <c r="H279" s="243">
        <v>108</v>
      </c>
      <c r="I279" s="244"/>
      <c r="J279" s="245">
        <f>ROUND(I279*H279,2)</f>
        <v>0</v>
      </c>
      <c r="K279" s="246"/>
      <c r="L279" s="41"/>
      <c r="M279" s="247" t="s">
        <v>1</v>
      </c>
      <c r="N279" s="248" t="s">
        <v>39</v>
      </c>
      <c r="O279" s="88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1" t="s">
        <v>352</v>
      </c>
      <c r="AT279" s="251" t="s">
        <v>278</v>
      </c>
      <c r="AU279" s="251" t="s">
        <v>83</v>
      </c>
      <c r="AY279" s="14" t="s">
        <v>275</v>
      </c>
      <c r="BE279" s="252">
        <f>IF(N279="základní",J279,0)</f>
        <v>0</v>
      </c>
      <c r="BF279" s="252">
        <f>IF(N279="snížená",J279,0)</f>
        <v>0</v>
      </c>
      <c r="BG279" s="252">
        <f>IF(N279="zákl. přenesená",J279,0)</f>
        <v>0</v>
      </c>
      <c r="BH279" s="252">
        <f>IF(N279="sníž. přenesená",J279,0)</f>
        <v>0</v>
      </c>
      <c r="BI279" s="252">
        <f>IF(N279="nulová",J279,0)</f>
        <v>0</v>
      </c>
      <c r="BJ279" s="14" t="s">
        <v>81</v>
      </c>
      <c r="BK279" s="252">
        <f>ROUND(I279*H279,2)</f>
        <v>0</v>
      </c>
      <c r="BL279" s="14" t="s">
        <v>352</v>
      </c>
      <c r="BM279" s="251" t="s">
        <v>593</v>
      </c>
    </row>
    <row r="280" s="2" customFormat="1">
      <c r="A280" s="35"/>
      <c r="B280" s="36"/>
      <c r="C280" s="37"/>
      <c r="D280" s="253" t="s">
        <v>284</v>
      </c>
      <c r="E280" s="37"/>
      <c r="F280" s="254" t="s">
        <v>594</v>
      </c>
      <c r="G280" s="37"/>
      <c r="H280" s="37"/>
      <c r="I280" s="206"/>
      <c r="J280" s="37"/>
      <c r="K280" s="37"/>
      <c r="L280" s="41"/>
      <c r="M280" s="255"/>
      <c r="N280" s="256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284</v>
      </c>
      <c r="AU280" s="14" t="s">
        <v>83</v>
      </c>
    </row>
    <row r="281" s="2" customFormat="1" ht="16.5" customHeight="1">
      <c r="A281" s="35"/>
      <c r="B281" s="36"/>
      <c r="C281" s="239" t="s">
        <v>595</v>
      </c>
      <c r="D281" s="239" t="s">
        <v>278</v>
      </c>
      <c r="E281" s="240" t="s">
        <v>596</v>
      </c>
      <c r="F281" s="241" t="s">
        <v>597</v>
      </c>
      <c r="G281" s="242" t="s">
        <v>281</v>
      </c>
      <c r="H281" s="243">
        <v>108</v>
      </c>
      <c r="I281" s="244"/>
      <c r="J281" s="245">
        <f>ROUND(I281*H281,2)</f>
        <v>0</v>
      </c>
      <c r="K281" s="246"/>
      <c r="L281" s="41"/>
      <c r="M281" s="247" t="s">
        <v>1</v>
      </c>
      <c r="N281" s="248" t="s">
        <v>39</v>
      </c>
      <c r="O281" s="88"/>
      <c r="P281" s="249">
        <f>O281*H281</f>
        <v>0</v>
      </c>
      <c r="Q281" s="249">
        <v>0.001</v>
      </c>
      <c r="R281" s="249">
        <f>Q281*H281</f>
        <v>0.108</v>
      </c>
      <c r="S281" s="249">
        <v>0.00031</v>
      </c>
      <c r="T281" s="250">
        <f>S281*H281</f>
        <v>0.033480000000000003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1" t="s">
        <v>352</v>
      </c>
      <c r="AT281" s="251" t="s">
        <v>278</v>
      </c>
      <c r="AU281" s="251" t="s">
        <v>83</v>
      </c>
      <c r="AY281" s="14" t="s">
        <v>275</v>
      </c>
      <c r="BE281" s="252">
        <f>IF(N281="základní",J281,0)</f>
        <v>0</v>
      </c>
      <c r="BF281" s="252">
        <f>IF(N281="snížená",J281,0)</f>
        <v>0</v>
      </c>
      <c r="BG281" s="252">
        <f>IF(N281="zákl. přenesená",J281,0)</f>
        <v>0</v>
      </c>
      <c r="BH281" s="252">
        <f>IF(N281="sníž. přenesená",J281,0)</f>
        <v>0</v>
      </c>
      <c r="BI281" s="252">
        <f>IF(N281="nulová",J281,0)</f>
        <v>0</v>
      </c>
      <c r="BJ281" s="14" t="s">
        <v>81</v>
      </c>
      <c r="BK281" s="252">
        <f>ROUND(I281*H281,2)</f>
        <v>0</v>
      </c>
      <c r="BL281" s="14" t="s">
        <v>352</v>
      </c>
      <c r="BM281" s="251" t="s">
        <v>598</v>
      </c>
    </row>
    <row r="282" s="2" customFormat="1">
      <c r="A282" s="35"/>
      <c r="B282" s="36"/>
      <c r="C282" s="37"/>
      <c r="D282" s="253" t="s">
        <v>284</v>
      </c>
      <c r="E282" s="37"/>
      <c r="F282" s="254" t="s">
        <v>599</v>
      </c>
      <c r="G282" s="37"/>
      <c r="H282" s="37"/>
      <c r="I282" s="206"/>
      <c r="J282" s="37"/>
      <c r="K282" s="37"/>
      <c r="L282" s="41"/>
      <c r="M282" s="255"/>
      <c r="N282" s="25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284</v>
      </c>
      <c r="AU282" s="14" t="s">
        <v>83</v>
      </c>
    </row>
    <row r="283" s="2" customFormat="1" ht="24.15" customHeight="1">
      <c r="A283" s="35"/>
      <c r="B283" s="36"/>
      <c r="C283" s="239" t="s">
        <v>600</v>
      </c>
      <c r="D283" s="239" t="s">
        <v>278</v>
      </c>
      <c r="E283" s="240" t="s">
        <v>601</v>
      </c>
      <c r="F283" s="241" t="s">
        <v>602</v>
      </c>
      <c r="G283" s="242" t="s">
        <v>281</v>
      </c>
      <c r="H283" s="243">
        <v>108</v>
      </c>
      <c r="I283" s="244"/>
      <c r="J283" s="245">
        <f>ROUND(I283*H283,2)</f>
        <v>0</v>
      </c>
      <c r="K283" s="246"/>
      <c r="L283" s="41"/>
      <c r="M283" s="247" t="s">
        <v>1</v>
      </c>
      <c r="N283" s="248" t="s">
        <v>39</v>
      </c>
      <c r="O283" s="88"/>
      <c r="P283" s="249">
        <f>O283*H283</f>
        <v>0</v>
      </c>
      <c r="Q283" s="249">
        <v>0.00020000000000000001</v>
      </c>
      <c r="R283" s="249">
        <f>Q283*H283</f>
        <v>0.021600000000000001</v>
      </c>
      <c r="S283" s="249">
        <v>0</v>
      </c>
      <c r="T283" s="25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1" t="s">
        <v>352</v>
      </c>
      <c r="AT283" s="251" t="s">
        <v>278</v>
      </c>
      <c r="AU283" s="251" t="s">
        <v>83</v>
      </c>
      <c r="AY283" s="14" t="s">
        <v>275</v>
      </c>
      <c r="BE283" s="252">
        <f>IF(N283="základní",J283,0)</f>
        <v>0</v>
      </c>
      <c r="BF283" s="252">
        <f>IF(N283="snížená",J283,0)</f>
        <v>0</v>
      </c>
      <c r="BG283" s="252">
        <f>IF(N283="zákl. přenesená",J283,0)</f>
        <v>0</v>
      </c>
      <c r="BH283" s="252">
        <f>IF(N283="sníž. přenesená",J283,0)</f>
        <v>0</v>
      </c>
      <c r="BI283" s="252">
        <f>IF(N283="nulová",J283,0)</f>
        <v>0</v>
      </c>
      <c r="BJ283" s="14" t="s">
        <v>81</v>
      </c>
      <c r="BK283" s="252">
        <f>ROUND(I283*H283,2)</f>
        <v>0</v>
      </c>
      <c r="BL283" s="14" t="s">
        <v>352</v>
      </c>
      <c r="BM283" s="251" t="s">
        <v>603</v>
      </c>
    </row>
    <row r="284" s="2" customFormat="1">
      <c r="A284" s="35"/>
      <c r="B284" s="36"/>
      <c r="C284" s="37"/>
      <c r="D284" s="253" t="s">
        <v>284</v>
      </c>
      <c r="E284" s="37"/>
      <c r="F284" s="254" t="s">
        <v>604</v>
      </c>
      <c r="G284" s="37"/>
      <c r="H284" s="37"/>
      <c r="I284" s="206"/>
      <c r="J284" s="37"/>
      <c r="K284" s="37"/>
      <c r="L284" s="41"/>
      <c r="M284" s="255"/>
      <c r="N284" s="25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284</v>
      </c>
      <c r="AU284" s="14" t="s">
        <v>83</v>
      </c>
    </row>
    <row r="285" s="2" customFormat="1" ht="16.5" customHeight="1">
      <c r="A285" s="35"/>
      <c r="B285" s="36"/>
      <c r="C285" s="239" t="s">
        <v>605</v>
      </c>
      <c r="D285" s="239" t="s">
        <v>278</v>
      </c>
      <c r="E285" s="240" t="s">
        <v>606</v>
      </c>
      <c r="F285" s="241" t="s">
        <v>607</v>
      </c>
      <c r="G285" s="242" t="s">
        <v>281</v>
      </c>
      <c r="H285" s="243">
        <v>108</v>
      </c>
      <c r="I285" s="244"/>
      <c r="J285" s="245">
        <f>ROUND(I285*H285,2)</f>
        <v>0</v>
      </c>
      <c r="K285" s="246"/>
      <c r="L285" s="41"/>
      <c r="M285" s="247" t="s">
        <v>1</v>
      </c>
      <c r="N285" s="248" t="s">
        <v>39</v>
      </c>
      <c r="O285" s="88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51" t="s">
        <v>310</v>
      </c>
      <c r="AT285" s="251" t="s">
        <v>278</v>
      </c>
      <c r="AU285" s="251" t="s">
        <v>83</v>
      </c>
      <c r="AY285" s="14" t="s">
        <v>275</v>
      </c>
      <c r="BE285" s="252">
        <f>IF(N285="základní",J285,0)</f>
        <v>0</v>
      </c>
      <c r="BF285" s="252">
        <f>IF(N285="snížená",J285,0)</f>
        <v>0</v>
      </c>
      <c r="BG285" s="252">
        <f>IF(N285="zákl. přenesená",J285,0)</f>
        <v>0</v>
      </c>
      <c r="BH285" s="252">
        <f>IF(N285="sníž. přenesená",J285,0)</f>
        <v>0</v>
      </c>
      <c r="BI285" s="252">
        <f>IF(N285="nulová",J285,0)</f>
        <v>0</v>
      </c>
      <c r="BJ285" s="14" t="s">
        <v>81</v>
      </c>
      <c r="BK285" s="252">
        <f>ROUND(I285*H285,2)</f>
        <v>0</v>
      </c>
      <c r="BL285" s="14" t="s">
        <v>310</v>
      </c>
      <c r="BM285" s="251" t="s">
        <v>608</v>
      </c>
    </row>
    <row r="286" s="2" customFormat="1">
      <c r="A286" s="35"/>
      <c r="B286" s="36"/>
      <c r="C286" s="37"/>
      <c r="D286" s="253" t="s">
        <v>284</v>
      </c>
      <c r="E286" s="37"/>
      <c r="F286" s="254" t="s">
        <v>607</v>
      </c>
      <c r="G286" s="37"/>
      <c r="H286" s="37"/>
      <c r="I286" s="206"/>
      <c r="J286" s="37"/>
      <c r="K286" s="37"/>
      <c r="L286" s="41"/>
      <c r="M286" s="255"/>
      <c r="N286" s="256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284</v>
      </c>
      <c r="AU286" s="14" t="s">
        <v>83</v>
      </c>
    </row>
    <row r="287" s="2" customFormat="1" ht="24.15" customHeight="1">
      <c r="A287" s="35"/>
      <c r="B287" s="36"/>
      <c r="C287" s="239" t="s">
        <v>609</v>
      </c>
      <c r="D287" s="239" t="s">
        <v>278</v>
      </c>
      <c r="E287" s="240" t="s">
        <v>601</v>
      </c>
      <c r="F287" s="241" t="s">
        <v>602</v>
      </c>
      <c r="G287" s="242" t="s">
        <v>281</v>
      </c>
      <c r="H287" s="243">
        <v>108</v>
      </c>
      <c r="I287" s="244"/>
      <c r="J287" s="245">
        <f>ROUND(I287*H287,2)</f>
        <v>0</v>
      </c>
      <c r="K287" s="246"/>
      <c r="L287" s="41"/>
      <c r="M287" s="247" t="s">
        <v>1</v>
      </c>
      <c r="N287" s="248" t="s">
        <v>39</v>
      </c>
      <c r="O287" s="88"/>
      <c r="P287" s="249">
        <f>O287*H287</f>
        <v>0</v>
      </c>
      <c r="Q287" s="249">
        <v>0.00020000000000000001</v>
      </c>
      <c r="R287" s="249">
        <f>Q287*H287</f>
        <v>0.021600000000000001</v>
      </c>
      <c r="S287" s="249">
        <v>0</v>
      </c>
      <c r="T287" s="25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1" t="s">
        <v>352</v>
      </c>
      <c r="AT287" s="251" t="s">
        <v>278</v>
      </c>
      <c r="AU287" s="251" t="s">
        <v>83</v>
      </c>
      <c r="AY287" s="14" t="s">
        <v>275</v>
      </c>
      <c r="BE287" s="252">
        <f>IF(N287="základní",J287,0)</f>
        <v>0</v>
      </c>
      <c r="BF287" s="252">
        <f>IF(N287="snížená",J287,0)</f>
        <v>0</v>
      </c>
      <c r="BG287" s="252">
        <f>IF(N287="zákl. přenesená",J287,0)</f>
        <v>0</v>
      </c>
      <c r="BH287" s="252">
        <f>IF(N287="sníž. přenesená",J287,0)</f>
        <v>0</v>
      </c>
      <c r="BI287" s="252">
        <f>IF(N287="nulová",J287,0)</f>
        <v>0</v>
      </c>
      <c r="BJ287" s="14" t="s">
        <v>81</v>
      </c>
      <c r="BK287" s="252">
        <f>ROUND(I287*H287,2)</f>
        <v>0</v>
      </c>
      <c r="BL287" s="14" t="s">
        <v>352</v>
      </c>
      <c r="BM287" s="251" t="s">
        <v>610</v>
      </c>
    </row>
    <row r="288" s="2" customFormat="1">
      <c r="A288" s="35"/>
      <c r="B288" s="36"/>
      <c r="C288" s="37"/>
      <c r="D288" s="253" t="s">
        <v>284</v>
      </c>
      <c r="E288" s="37"/>
      <c r="F288" s="254" t="s">
        <v>604</v>
      </c>
      <c r="G288" s="37"/>
      <c r="H288" s="37"/>
      <c r="I288" s="206"/>
      <c r="J288" s="37"/>
      <c r="K288" s="37"/>
      <c r="L288" s="41"/>
      <c r="M288" s="255"/>
      <c r="N288" s="25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284</v>
      </c>
      <c r="AU288" s="14" t="s">
        <v>83</v>
      </c>
    </row>
    <row r="289" s="2" customFormat="1" ht="24.15" customHeight="1">
      <c r="A289" s="35"/>
      <c r="B289" s="36"/>
      <c r="C289" s="239" t="s">
        <v>611</v>
      </c>
      <c r="D289" s="239" t="s">
        <v>278</v>
      </c>
      <c r="E289" s="240" t="s">
        <v>612</v>
      </c>
      <c r="F289" s="241" t="s">
        <v>613</v>
      </c>
      <c r="G289" s="242" t="s">
        <v>281</v>
      </c>
      <c r="H289" s="243">
        <v>108</v>
      </c>
      <c r="I289" s="244"/>
      <c r="J289" s="245">
        <f>ROUND(I289*H289,2)</f>
        <v>0</v>
      </c>
      <c r="K289" s="246"/>
      <c r="L289" s="41"/>
      <c r="M289" s="247" t="s">
        <v>1</v>
      </c>
      <c r="N289" s="248" t="s">
        <v>39</v>
      </c>
      <c r="O289" s="88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51" t="s">
        <v>310</v>
      </c>
      <c r="AT289" s="251" t="s">
        <v>278</v>
      </c>
      <c r="AU289" s="251" t="s">
        <v>83</v>
      </c>
      <c r="AY289" s="14" t="s">
        <v>275</v>
      </c>
      <c r="BE289" s="252">
        <f>IF(N289="základní",J289,0)</f>
        <v>0</v>
      </c>
      <c r="BF289" s="252">
        <f>IF(N289="snížená",J289,0)</f>
        <v>0</v>
      </c>
      <c r="BG289" s="252">
        <f>IF(N289="zákl. přenesená",J289,0)</f>
        <v>0</v>
      </c>
      <c r="BH289" s="252">
        <f>IF(N289="sníž. přenesená",J289,0)</f>
        <v>0</v>
      </c>
      <c r="BI289" s="252">
        <f>IF(N289="nulová",J289,0)</f>
        <v>0</v>
      </c>
      <c r="BJ289" s="14" t="s">
        <v>81</v>
      </c>
      <c r="BK289" s="252">
        <f>ROUND(I289*H289,2)</f>
        <v>0</v>
      </c>
      <c r="BL289" s="14" t="s">
        <v>310</v>
      </c>
      <c r="BM289" s="251" t="s">
        <v>614</v>
      </c>
    </row>
    <row r="290" s="2" customFormat="1">
      <c r="A290" s="35"/>
      <c r="B290" s="36"/>
      <c r="C290" s="37"/>
      <c r="D290" s="253" t="s">
        <v>284</v>
      </c>
      <c r="E290" s="37"/>
      <c r="F290" s="254" t="s">
        <v>613</v>
      </c>
      <c r="G290" s="37"/>
      <c r="H290" s="37"/>
      <c r="I290" s="206"/>
      <c r="J290" s="37"/>
      <c r="K290" s="37"/>
      <c r="L290" s="41"/>
      <c r="M290" s="255"/>
      <c r="N290" s="25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284</v>
      </c>
      <c r="AU290" s="14" t="s">
        <v>83</v>
      </c>
    </row>
    <row r="291" s="2" customFormat="1" ht="16.5" customHeight="1">
      <c r="A291" s="35"/>
      <c r="B291" s="36"/>
      <c r="C291" s="239" t="s">
        <v>615</v>
      </c>
      <c r="D291" s="239" t="s">
        <v>278</v>
      </c>
      <c r="E291" s="240" t="s">
        <v>616</v>
      </c>
      <c r="F291" s="241" t="s">
        <v>617</v>
      </c>
      <c r="G291" s="242" t="s">
        <v>305</v>
      </c>
      <c r="H291" s="243">
        <v>1</v>
      </c>
      <c r="I291" s="244"/>
      <c r="J291" s="245">
        <f>ROUND(I291*H291,2)</f>
        <v>0</v>
      </c>
      <c r="K291" s="246"/>
      <c r="L291" s="41"/>
      <c r="M291" s="247" t="s">
        <v>1</v>
      </c>
      <c r="N291" s="248" t="s">
        <v>39</v>
      </c>
      <c r="O291" s="88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51" t="s">
        <v>310</v>
      </c>
      <c r="AT291" s="251" t="s">
        <v>278</v>
      </c>
      <c r="AU291" s="251" t="s">
        <v>83</v>
      </c>
      <c r="AY291" s="14" t="s">
        <v>275</v>
      </c>
      <c r="BE291" s="252">
        <f>IF(N291="základní",J291,0)</f>
        <v>0</v>
      </c>
      <c r="BF291" s="252">
        <f>IF(N291="snížená",J291,0)</f>
        <v>0</v>
      </c>
      <c r="BG291" s="252">
        <f>IF(N291="zákl. přenesená",J291,0)</f>
        <v>0</v>
      </c>
      <c r="BH291" s="252">
        <f>IF(N291="sníž. přenesená",J291,0)</f>
        <v>0</v>
      </c>
      <c r="BI291" s="252">
        <f>IF(N291="nulová",J291,0)</f>
        <v>0</v>
      </c>
      <c r="BJ291" s="14" t="s">
        <v>81</v>
      </c>
      <c r="BK291" s="252">
        <f>ROUND(I291*H291,2)</f>
        <v>0</v>
      </c>
      <c r="BL291" s="14" t="s">
        <v>310</v>
      </c>
      <c r="BM291" s="251" t="s">
        <v>618</v>
      </c>
    </row>
    <row r="292" s="2" customFormat="1">
      <c r="A292" s="35"/>
      <c r="B292" s="36"/>
      <c r="C292" s="37"/>
      <c r="D292" s="253" t="s">
        <v>284</v>
      </c>
      <c r="E292" s="37"/>
      <c r="F292" s="254" t="s">
        <v>617</v>
      </c>
      <c r="G292" s="37"/>
      <c r="H292" s="37"/>
      <c r="I292" s="206"/>
      <c r="J292" s="37"/>
      <c r="K292" s="37"/>
      <c r="L292" s="41"/>
      <c r="M292" s="255"/>
      <c r="N292" s="256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284</v>
      </c>
      <c r="AU292" s="14" t="s">
        <v>83</v>
      </c>
    </row>
    <row r="293" s="2" customFormat="1" ht="16.5" customHeight="1">
      <c r="A293" s="35"/>
      <c r="B293" s="36"/>
      <c r="C293" s="239" t="s">
        <v>619</v>
      </c>
      <c r="D293" s="239" t="s">
        <v>278</v>
      </c>
      <c r="E293" s="240" t="s">
        <v>620</v>
      </c>
      <c r="F293" s="241" t="s">
        <v>621</v>
      </c>
      <c r="G293" s="242" t="s">
        <v>305</v>
      </c>
      <c r="H293" s="243">
        <v>1</v>
      </c>
      <c r="I293" s="244"/>
      <c r="J293" s="245">
        <f>ROUND(I293*H293,2)</f>
        <v>0</v>
      </c>
      <c r="K293" s="246"/>
      <c r="L293" s="41"/>
      <c r="M293" s="247" t="s">
        <v>1</v>
      </c>
      <c r="N293" s="248" t="s">
        <v>39</v>
      </c>
      <c r="O293" s="88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51" t="s">
        <v>310</v>
      </c>
      <c r="AT293" s="251" t="s">
        <v>278</v>
      </c>
      <c r="AU293" s="251" t="s">
        <v>83</v>
      </c>
      <c r="AY293" s="14" t="s">
        <v>275</v>
      </c>
      <c r="BE293" s="252">
        <f>IF(N293="základní",J293,0)</f>
        <v>0</v>
      </c>
      <c r="BF293" s="252">
        <f>IF(N293="snížená",J293,0)</f>
        <v>0</v>
      </c>
      <c r="BG293" s="252">
        <f>IF(N293="zákl. přenesená",J293,0)</f>
        <v>0</v>
      </c>
      <c r="BH293" s="252">
        <f>IF(N293="sníž. přenesená",J293,0)</f>
        <v>0</v>
      </c>
      <c r="BI293" s="252">
        <f>IF(N293="nulová",J293,0)</f>
        <v>0</v>
      </c>
      <c r="BJ293" s="14" t="s">
        <v>81</v>
      </c>
      <c r="BK293" s="252">
        <f>ROUND(I293*H293,2)</f>
        <v>0</v>
      </c>
      <c r="BL293" s="14" t="s">
        <v>310</v>
      </c>
      <c r="BM293" s="251" t="s">
        <v>622</v>
      </c>
    </row>
    <row r="294" s="2" customFormat="1">
      <c r="A294" s="35"/>
      <c r="B294" s="36"/>
      <c r="C294" s="37"/>
      <c r="D294" s="253" t="s">
        <v>284</v>
      </c>
      <c r="E294" s="37"/>
      <c r="F294" s="254" t="s">
        <v>621</v>
      </c>
      <c r="G294" s="37"/>
      <c r="H294" s="37"/>
      <c r="I294" s="206"/>
      <c r="J294" s="37"/>
      <c r="K294" s="37"/>
      <c r="L294" s="41"/>
      <c r="M294" s="255"/>
      <c r="N294" s="256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284</v>
      </c>
      <c r="AU294" s="14" t="s">
        <v>83</v>
      </c>
    </row>
    <row r="295" s="12" customFormat="1" ht="25.92" customHeight="1">
      <c r="A295" s="12"/>
      <c r="B295" s="223"/>
      <c r="C295" s="224"/>
      <c r="D295" s="225" t="s">
        <v>73</v>
      </c>
      <c r="E295" s="226" t="s">
        <v>623</v>
      </c>
      <c r="F295" s="226" t="s">
        <v>624</v>
      </c>
      <c r="G295" s="224"/>
      <c r="H295" s="224"/>
      <c r="I295" s="227"/>
      <c r="J295" s="228">
        <f>BK295</f>
        <v>0</v>
      </c>
      <c r="K295" s="224"/>
      <c r="L295" s="229"/>
      <c r="M295" s="230"/>
      <c r="N295" s="231"/>
      <c r="O295" s="231"/>
      <c r="P295" s="232">
        <f>P296</f>
        <v>0</v>
      </c>
      <c r="Q295" s="231"/>
      <c r="R295" s="232">
        <f>R296</f>
        <v>0</v>
      </c>
      <c r="S295" s="231"/>
      <c r="T295" s="233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4" t="s">
        <v>282</v>
      </c>
      <c r="AT295" s="235" t="s">
        <v>73</v>
      </c>
      <c r="AU295" s="235" t="s">
        <v>74</v>
      </c>
      <c r="AY295" s="234" t="s">
        <v>275</v>
      </c>
      <c r="BK295" s="236">
        <f>BK296</f>
        <v>0</v>
      </c>
    </row>
    <row r="296" s="12" customFormat="1" ht="22.8" customHeight="1">
      <c r="A296" s="12"/>
      <c r="B296" s="223"/>
      <c r="C296" s="224"/>
      <c r="D296" s="225" t="s">
        <v>73</v>
      </c>
      <c r="E296" s="237" t="s">
        <v>625</v>
      </c>
      <c r="F296" s="237" t="s">
        <v>624</v>
      </c>
      <c r="G296" s="224"/>
      <c r="H296" s="224"/>
      <c r="I296" s="227"/>
      <c r="J296" s="238">
        <f>BK296</f>
        <v>0</v>
      </c>
      <c r="K296" s="224"/>
      <c r="L296" s="229"/>
      <c r="M296" s="230"/>
      <c r="N296" s="231"/>
      <c r="O296" s="231"/>
      <c r="P296" s="232">
        <f>SUM(P297:P298)</f>
        <v>0</v>
      </c>
      <c r="Q296" s="231"/>
      <c r="R296" s="232">
        <f>SUM(R297:R298)</f>
        <v>0</v>
      </c>
      <c r="S296" s="231"/>
      <c r="T296" s="233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34" t="s">
        <v>282</v>
      </c>
      <c r="AT296" s="235" t="s">
        <v>73</v>
      </c>
      <c r="AU296" s="235" t="s">
        <v>81</v>
      </c>
      <c r="AY296" s="234" t="s">
        <v>275</v>
      </c>
      <c r="BK296" s="236">
        <f>SUM(BK297:BK298)</f>
        <v>0</v>
      </c>
    </row>
    <row r="297" s="2" customFormat="1" ht="16.5" customHeight="1">
      <c r="A297" s="35"/>
      <c r="B297" s="36"/>
      <c r="C297" s="239" t="s">
        <v>626</v>
      </c>
      <c r="D297" s="239" t="s">
        <v>278</v>
      </c>
      <c r="E297" s="240" t="s">
        <v>627</v>
      </c>
      <c r="F297" s="241" t="s">
        <v>628</v>
      </c>
      <c r="G297" s="242" t="s">
        <v>305</v>
      </c>
      <c r="H297" s="243">
        <v>3</v>
      </c>
      <c r="I297" s="244"/>
      <c r="J297" s="245">
        <f>ROUND(I297*H297,2)</f>
        <v>0</v>
      </c>
      <c r="K297" s="246"/>
      <c r="L297" s="41"/>
      <c r="M297" s="247" t="s">
        <v>1</v>
      </c>
      <c r="N297" s="248" t="s">
        <v>39</v>
      </c>
      <c r="O297" s="88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51" t="s">
        <v>310</v>
      </c>
      <c r="AT297" s="251" t="s">
        <v>278</v>
      </c>
      <c r="AU297" s="251" t="s">
        <v>83</v>
      </c>
      <c r="AY297" s="14" t="s">
        <v>275</v>
      </c>
      <c r="BE297" s="252">
        <f>IF(N297="základní",J297,0)</f>
        <v>0</v>
      </c>
      <c r="BF297" s="252">
        <f>IF(N297="snížená",J297,0)</f>
        <v>0</v>
      </c>
      <c r="BG297" s="252">
        <f>IF(N297="zákl. přenesená",J297,0)</f>
        <v>0</v>
      </c>
      <c r="BH297" s="252">
        <f>IF(N297="sníž. přenesená",J297,0)</f>
        <v>0</v>
      </c>
      <c r="BI297" s="252">
        <f>IF(N297="nulová",J297,0)</f>
        <v>0</v>
      </c>
      <c r="BJ297" s="14" t="s">
        <v>81</v>
      </c>
      <c r="BK297" s="252">
        <f>ROUND(I297*H297,2)</f>
        <v>0</v>
      </c>
      <c r="BL297" s="14" t="s">
        <v>310</v>
      </c>
      <c r="BM297" s="251" t="s">
        <v>629</v>
      </c>
    </row>
    <row r="298" s="2" customFormat="1">
      <c r="A298" s="35"/>
      <c r="B298" s="36"/>
      <c r="C298" s="37"/>
      <c r="D298" s="253" t="s">
        <v>284</v>
      </c>
      <c r="E298" s="37"/>
      <c r="F298" s="254" t="s">
        <v>630</v>
      </c>
      <c r="G298" s="37"/>
      <c r="H298" s="37"/>
      <c r="I298" s="206"/>
      <c r="J298" s="37"/>
      <c r="K298" s="37"/>
      <c r="L298" s="41"/>
      <c r="M298" s="268"/>
      <c r="N298" s="269"/>
      <c r="O298" s="270"/>
      <c r="P298" s="270"/>
      <c r="Q298" s="270"/>
      <c r="R298" s="270"/>
      <c r="S298" s="270"/>
      <c r="T298" s="271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284</v>
      </c>
      <c r="AU298" s="14" t="s">
        <v>83</v>
      </c>
    </row>
    <row r="299" s="2" customFormat="1" ht="6.96" customHeight="1">
      <c r="A299" s="35"/>
      <c r="B299" s="63"/>
      <c r="C299" s="64"/>
      <c r="D299" s="64"/>
      <c r="E299" s="64"/>
      <c r="F299" s="64"/>
      <c r="G299" s="64"/>
      <c r="H299" s="64"/>
      <c r="I299" s="64"/>
      <c r="J299" s="64"/>
      <c r="K299" s="64"/>
      <c r="L299" s="41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sheet="1" autoFilter="0" formatColumns="0" formatRows="0" objects="1" scenarios="1" spinCount="100000" saltValue="+imTtgPingdqa+g1mDz1n95YatXBre/xudP9em8kIBVTJhmkyxf88dmNazoJRulChI5CyBNwdI3FyJQb9rxiiQ==" hashValue="6f+dp2oH2J/LBXvCIMv6wZRAfaQa6PkAwtC/+Z/TEIkA3adGp7cVGCGZxuic+6G/vZ/fiWD7j6Pf4gdZvf6WMg==" algorithmName="SHA-512" password="C741"/>
  <autoFilter ref="C143:K29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226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631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SUM(BE144:BE580)),  2)</f>
        <v>0</v>
      </c>
      <c r="G37" s="35"/>
      <c r="H37" s="35"/>
      <c r="I37" s="163">
        <v>0.20999999999999999</v>
      </c>
      <c r="J37" s="162">
        <f>ROUND(((SUM(BE115:BE122) + SUM(BE144:BE580))*I37),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SUM(BF144:BF580)),  2)</f>
        <v>0</v>
      </c>
      <c r="G38" s="35"/>
      <c r="H38" s="35"/>
      <c r="I38" s="163">
        <v>0.12</v>
      </c>
      <c r="J38" s="162">
        <f>ROUND(((SUM(BF115:BF122) + SUM(BF144:BF580))*I38),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SUM(BG144:BG580)),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SUM(BH144:BH580)),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SUM(BI144:BI580)),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226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61.1.2 - učebna informatiky dv. č. 29 -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J336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J379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J408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J433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J434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J537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J564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226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61.1.2 - učebna informatiky dv. č. 29 - elektro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P145+P185</f>
        <v>0</v>
      </c>
      <c r="Q144" s="101"/>
      <c r="R144" s="220">
        <f>R145+R185</f>
        <v>0.20830999999999997</v>
      </c>
      <c r="S144" s="101"/>
      <c r="T144" s="221">
        <f>T145+T185</f>
        <v>2.1367500000000001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P146+P151+P176</f>
        <v>0</v>
      </c>
      <c r="Q145" s="231"/>
      <c r="R145" s="232">
        <f>R146+R151+R176</f>
        <v>0</v>
      </c>
      <c r="S145" s="231"/>
      <c r="T145" s="233">
        <f>T146+T151+T176</f>
        <v>2.0870000000000002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BK146+BK151+BK176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SUM(P152:P175)</f>
        <v>0</v>
      </c>
      <c r="Q151" s="231"/>
      <c r="R151" s="232">
        <f>SUM(R152:R175)</f>
        <v>0</v>
      </c>
      <c r="S151" s="231"/>
      <c r="T151" s="233">
        <f>SUM(T152:T175)</f>
        <v>2.0870000000000002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SUM(BK152:BK175)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0.11600000000000001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14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0.014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2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674</v>
      </c>
      <c r="F164" s="241" t="s">
        <v>675</v>
      </c>
      <c r="G164" s="242" t="s">
        <v>416</v>
      </c>
      <c r="H164" s="243">
        <v>12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0.0080000000000000002</v>
      </c>
      <c r="T164" s="250">
        <f>S164*H164</f>
        <v>0.096000000000000002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676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677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678</v>
      </c>
      <c r="F166" s="241" t="s">
        <v>679</v>
      </c>
      <c r="G166" s="242" t="s">
        <v>416</v>
      </c>
      <c r="H166" s="243">
        <v>30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0.045999999999999999</v>
      </c>
      <c r="T166" s="250">
        <f>S166*H166</f>
        <v>1.3799999999999999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680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681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682</v>
      </c>
      <c r="F168" s="241" t="s">
        <v>683</v>
      </c>
      <c r="G168" s="242" t="s">
        <v>416</v>
      </c>
      <c r="H168" s="243">
        <v>30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0.002</v>
      </c>
      <c r="T168" s="250">
        <f>S168*H168</f>
        <v>0.059999999999999998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686</v>
      </c>
      <c r="F170" s="241" t="s">
        <v>687</v>
      </c>
      <c r="G170" s="242" t="s">
        <v>416</v>
      </c>
      <c r="H170" s="243">
        <v>30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0.010999999999999999</v>
      </c>
      <c r="T170" s="250">
        <f>S170*H170</f>
        <v>0.32999999999999996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688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689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39" t="s">
        <v>349</v>
      </c>
      <c r="D172" s="239" t="s">
        <v>278</v>
      </c>
      <c r="E172" s="240" t="s">
        <v>690</v>
      </c>
      <c r="F172" s="241" t="s">
        <v>691</v>
      </c>
      <c r="G172" s="242" t="s">
        <v>342</v>
      </c>
      <c r="H172" s="243">
        <v>3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0.017000000000000001</v>
      </c>
      <c r="T172" s="250">
        <f>S172*H172</f>
        <v>0.051000000000000004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692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693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33" customHeight="1">
      <c r="A174" s="35"/>
      <c r="B174" s="36"/>
      <c r="C174" s="239" t="s">
        <v>355</v>
      </c>
      <c r="D174" s="239" t="s">
        <v>278</v>
      </c>
      <c r="E174" s="240" t="s">
        <v>694</v>
      </c>
      <c r="F174" s="241" t="s">
        <v>695</v>
      </c>
      <c r="G174" s="242" t="s">
        <v>696</v>
      </c>
      <c r="H174" s="243">
        <v>95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282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282</v>
      </c>
      <c r="BM174" s="251" t="s">
        <v>697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695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322</v>
      </c>
      <c r="F176" s="237" t="s">
        <v>323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SUM(P177:P184)</f>
        <v>0</v>
      </c>
      <c r="Q176" s="231"/>
      <c r="R176" s="232">
        <f>SUM(R177:R184)</f>
        <v>0</v>
      </c>
      <c r="S176" s="231"/>
      <c r="T176" s="233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81</v>
      </c>
      <c r="AT176" s="235" t="s">
        <v>73</v>
      </c>
      <c r="AU176" s="235" t="s">
        <v>81</v>
      </c>
      <c r="AY176" s="234" t="s">
        <v>275</v>
      </c>
      <c r="BK176" s="236">
        <f>SUM(BK177:BK184)</f>
        <v>0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324</v>
      </c>
      <c r="F177" s="241" t="s">
        <v>325</v>
      </c>
      <c r="G177" s="242" t="s">
        <v>326</v>
      </c>
      <c r="H177" s="243">
        <v>2.137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328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330</v>
      </c>
      <c r="F179" s="241" t="s">
        <v>331</v>
      </c>
      <c r="G179" s="242" t="s">
        <v>326</v>
      </c>
      <c r="H179" s="243">
        <v>2.137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699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333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700</v>
      </c>
      <c r="F181" s="241" t="s">
        <v>701</v>
      </c>
      <c r="G181" s="242" t="s">
        <v>326</v>
      </c>
      <c r="H181" s="243">
        <v>40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702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703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49.05" customHeight="1">
      <c r="A183" s="35"/>
      <c r="B183" s="36"/>
      <c r="C183" s="239" t="s">
        <v>374</v>
      </c>
      <c r="D183" s="239" t="s">
        <v>278</v>
      </c>
      <c r="E183" s="240" t="s">
        <v>704</v>
      </c>
      <c r="F183" s="241" t="s">
        <v>705</v>
      </c>
      <c r="G183" s="242" t="s">
        <v>326</v>
      </c>
      <c r="H183" s="243">
        <v>2.137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282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282</v>
      </c>
      <c r="BM183" s="251" t="s">
        <v>706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707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12" customFormat="1" ht="25.92" customHeight="1">
      <c r="A185" s="12"/>
      <c r="B185" s="223"/>
      <c r="C185" s="224"/>
      <c r="D185" s="225" t="s">
        <v>73</v>
      </c>
      <c r="E185" s="226" t="s">
        <v>345</v>
      </c>
      <c r="F185" s="226" t="s">
        <v>346</v>
      </c>
      <c r="G185" s="224"/>
      <c r="H185" s="224"/>
      <c r="I185" s="227"/>
      <c r="J185" s="228">
        <f>BK185</f>
        <v>0</v>
      </c>
      <c r="K185" s="224"/>
      <c r="L185" s="229"/>
      <c r="M185" s="230"/>
      <c r="N185" s="231"/>
      <c r="O185" s="231"/>
      <c r="P185" s="232">
        <f>P186+P433+P564</f>
        <v>0</v>
      </c>
      <c r="Q185" s="231"/>
      <c r="R185" s="232">
        <f>R186+R433+R564</f>
        <v>0.20830999999999997</v>
      </c>
      <c r="S185" s="231"/>
      <c r="T185" s="233">
        <f>T186+T433+T564</f>
        <v>0.049750000000000003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74</v>
      </c>
      <c r="AY185" s="234" t="s">
        <v>275</v>
      </c>
      <c r="BK185" s="236">
        <f>BK186+BK433+BK564</f>
        <v>0</v>
      </c>
    </row>
    <row r="186" s="12" customFormat="1" ht="22.8" customHeight="1">
      <c r="A186" s="12"/>
      <c r="B186" s="223"/>
      <c r="C186" s="224"/>
      <c r="D186" s="225" t="s">
        <v>73</v>
      </c>
      <c r="E186" s="237" t="s">
        <v>708</v>
      </c>
      <c r="F186" s="237" t="s">
        <v>709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P187+P336+P379+P408</f>
        <v>0</v>
      </c>
      <c r="Q186" s="231"/>
      <c r="R186" s="232">
        <f>R187+R336+R379+R408</f>
        <v>0.16265999999999997</v>
      </c>
      <c r="S186" s="231"/>
      <c r="T186" s="233">
        <f>T187+T336+T379+T408</f>
        <v>0.04215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83</v>
      </c>
      <c r="AT186" s="235" t="s">
        <v>73</v>
      </c>
      <c r="AU186" s="235" t="s">
        <v>81</v>
      </c>
      <c r="AY186" s="234" t="s">
        <v>275</v>
      </c>
      <c r="BK186" s="236">
        <f>BK187+BK336+BK379+BK408</f>
        <v>0</v>
      </c>
    </row>
    <row r="187" s="12" customFormat="1" ht="20.88" customHeight="1">
      <c r="A187" s="12"/>
      <c r="B187" s="223"/>
      <c r="C187" s="224"/>
      <c r="D187" s="225" t="s">
        <v>73</v>
      </c>
      <c r="E187" s="237" t="s">
        <v>710</v>
      </c>
      <c r="F187" s="237" t="s">
        <v>711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SUM(P188:P335)</f>
        <v>0</v>
      </c>
      <c r="Q187" s="231"/>
      <c r="R187" s="232">
        <f>SUM(R188:R335)</f>
        <v>0.08403999999999999</v>
      </c>
      <c r="S187" s="231"/>
      <c r="T187" s="233">
        <f>SUM(T188:T335)</f>
        <v>0.00015000000000000001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83</v>
      </c>
      <c r="AT187" s="235" t="s">
        <v>73</v>
      </c>
      <c r="AU187" s="235" t="s">
        <v>83</v>
      </c>
      <c r="AY187" s="234" t="s">
        <v>275</v>
      </c>
      <c r="BK187" s="236">
        <f>SUM(BK188:BK335)</f>
        <v>0</v>
      </c>
    </row>
    <row r="188" s="2" customFormat="1" ht="24.15" customHeight="1">
      <c r="A188" s="35"/>
      <c r="B188" s="36"/>
      <c r="C188" s="239" t="s">
        <v>380</v>
      </c>
      <c r="D188" s="239" t="s">
        <v>278</v>
      </c>
      <c r="E188" s="240" t="s">
        <v>712</v>
      </c>
      <c r="F188" s="241" t="s">
        <v>713</v>
      </c>
      <c r="G188" s="242" t="s">
        <v>342</v>
      </c>
      <c r="H188" s="243">
        <v>1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714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715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16.5" customHeight="1">
      <c r="A190" s="35"/>
      <c r="B190" s="36"/>
      <c r="C190" s="257" t="s">
        <v>385</v>
      </c>
      <c r="D190" s="257" t="s">
        <v>339</v>
      </c>
      <c r="E190" s="258" t="s">
        <v>716</v>
      </c>
      <c r="F190" s="259" t="s">
        <v>717</v>
      </c>
      <c r="G190" s="260" t="s">
        <v>342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0.00023000000000000001</v>
      </c>
      <c r="R190" s="249">
        <f>Q190*H190</f>
        <v>0.00023000000000000001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718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717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39" t="s">
        <v>7</v>
      </c>
      <c r="D192" s="239" t="s">
        <v>278</v>
      </c>
      <c r="E192" s="240" t="s">
        <v>719</v>
      </c>
      <c r="F192" s="241" t="s">
        <v>720</v>
      </c>
      <c r="G192" s="242" t="s">
        <v>342</v>
      </c>
      <c r="H192" s="243">
        <v>1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721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722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723</v>
      </c>
      <c r="F194" s="259" t="s">
        <v>724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0.0058700000000000002</v>
      </c>
      <c r="R194" s="249">
        <f>Q194*H194</f>
        <v>0.0058700000000000002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724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726</v>
      </c>
      <c r="F196" s="259" t="s">
        <v>727</v>
      </c>
      <c r="G196" s="260" t="s">
        <v>342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0.0050299999999999997</v>
      </c>
      <c r="R196" s="249">
        <f>Q196*H196</f>
        <v>0.0050299999999999997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728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727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39" t="s">
        <v>403</v>
      </c>
      <c r="D198" s="239" t="s">
        <v>278</v>
      </c>
      <c r="E198" s="240" t="s">
        <v>729</v>
      </c>
      <c r="F198" s="241" t="s">
        <v>730</v>
      </c>
      <c r="G198" s="242" t="s">
        <v>342</v>
      </c>
      <c r="H198" s="243">
        <v>9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731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732</v>
      </c>
      <c r="F200" s="259" t="s">
        <v>733</v>
      </c>
      <c r="G200" s="260" t="s">
        <v>342</v>
      </c>
      <c r="H200" s="261">
        <v>9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33" customHeight="1">
      <c r="A202" s="35"/>
      <c r="B202" s="36"/>
      <c r="C202" s="239" t="s">
        <v>413</v>
      </c>
      <c r="D202" s="239" t="s">
        <v>278</v>
      </c>
      <c r="E202" s="240" t="s">
        <v>735</v>
      </c>
      <c r="F202" s="241" t="s">
        <v>736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737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738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739</v>
      </c>
      <c r="F204" s="259" t="s">
        <v>740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741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740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742</v>
      </c>
      <c r="F206" s="241" t="s">
        <v>743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744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745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33" customHeight="1">
      <c r="A208" s="35"/>
      <c r="B208" s="36"/>
      <c r="C208" s="257" t="s">
        <v>427</v>
      </c>
      <c r="D208" s="257" t="s">
        <v>339</v>
      </c>
      <c r="E208" s="258" t="s">
        <v>746</v>
      </c>
      <c r="F208" s="259" t="s">
        <v>747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5.0000000000000002E-05</v>
      </c>
      <c r="R208" s="249">
        <f>Q208*H208</f>
        <v>5.0000000000000002E-05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748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747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432</v>
      </c>
      <c r="D210" s="239" t="s">
        <v>278</v>
      </c>
      <c r="E210" s="240" t="s">
        <v>749</v>
      </c>
      <c r="F210" s="241" t="s">
        <v>750</v>
      </c>
      <c r="G210" s="242" t="s">
        <v>416</v>
      </c>
      <c r="H210" s="243">
        <v>10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751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752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7.8" customHeight="1">
      <c r="A212" s="35"/>
      <c r="B212" s="36"/>
      <c r="C212" s="257" t="s">
        <v>436</v>
      </c>
      <c r="D212" s="257" t="s">
        <v>339</v>
      </c>
      <c r="E212" s="258" t="s">
        <v>753</v>
      </c>
      <c r="F212" s="259" t="s">
        <v>754</v>
      </c>
      <c r="G212" s="260" t="s">
        <v>416</v>
      </c>
      <c r="H212" s="261">
        <v>6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6.9999999999999994E-05</v>
      </c>
      <c r="R212" s="249">
        <f>Q212*H212</f>
        <v>0.00041999999999999996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755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754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33" customHeight="1">
      <c r="A214" s="35"/>
      <c r="B214" s="36"/>
      <c r="C214" s="257" t="s">
        <v>377</v>
      </c>
      <c r="D214" s="257" t="s">
        <v>339</v>
      </c>
      <c r="E214" s="258" t="s">
        <v>756</v>
      </c>
      <c r="F214" s="259" t="s">
        <v>757</v>
      </c>
      <c r="G214" s="260" t="s">
        <v>416</v>
      </c>
      <c r="H214" s="261">
        <v>2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6.9999999999999994E-05</v>
      </c>
      <c r="R214" s="249">
        <f>Q214*H214</f>
        <v>0.00013999999999999999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757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759</v>
      </c>
      <c r="F216" s="259" t="s">
        <v>760</v>
      </c>
      <c r="G216" s="260" t="s">
        <v>416</v>
      </c>
      <c r="H216" s="261">
        <v>2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0.00013999999999999999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761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760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24.15" customHeight="1">
      <c r="A218" s="35"/>
      <c r="B218" s="36"/>
      <c r="C218" s="239" t="s">
        <v>451</v>
      </c>
      <c r="D218" s="239" t="s">
        <v>278</v>
      </c>
      <c r="E218" s="240" t="s">
        <v>762</v>
      </c>
      <c r="F218" s="241" t="s">
        <v>763</v>
      </c>
      <c r="G218" s="242" t="s">
        <v>342</v>
      </c>
      <c r="H218" s="243">
        <v>1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764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765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16.5" customHeight="1">
      <c r="A220" s="35"/>
      <c r="B220" s="36"/>
      <c r="C220" s="257" t="s">
        <v>456</v>
      </c>
      <c r="D220" s="257" t="s">
        <v>339</v>
      </c>
      <c r="E220" s="258" t="s">
        <v>766</v>
      </c>
      <c r="F220" s="259" t="s">
        <v>767</v>
      </c>
      <c r="G220" s="260" t="s">
        <v>342</v>
      </c>
      <c r="H220" s="261">
        <v>1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5.0000000000000002E-05</v>
      </c>
      <c r="R220" s="249">
        <f>Q220*H220</f>
        <v>5.0000000000000002E-05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767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44.25" customHeight="1">
      <c r="A222" s="35"/>
      <c r="B222" s="36"/>
      <c r="C222" s="239" t="s">
        <v>461</v>
      </c>
      <c r="D222" s="239" t="s">
        <v>278</v>
      </c>
      <c r="E222" s="240" t="s">
        <v>769</v>
      </c>
      <c r="F222" s="241" t="s">
        <v>770</v>
      </c>
      <c r="G222" s="242" t="s">
        <v>342</v>
      </c>
      <c r="H222" s="243">
        <v>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771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770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55.5" customHeight="1">
      <c r="A224" s="35"/>
      <c r="B224" s="36"/>
      <c r="C224" s="257" t="s">
        <v>465</v>
      </c>
      <c r="D224" s="257" t="s">
        <v>339</v>
      </c>
      <c r="E224" s="258" t="s">
        <v>772</v>
      </c>
      <c r="F224" s="259" t="s">
        <v>773</v>
      </c>
      <c r="G224" s="260" t="s">
        <v>342</v>
      </c>
      <c r="H224" s="261">
        <v>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5.0000000000000002E-05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774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773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9.05" customHeight="1">
      <c r="A226" s="35"/>
      <c r="B226" s="36"/>
      <c r="C226" s="239" t="s">
        <v>470</v>
      </c>
      <c r="D226" s="239" t="s">
        <v>278</v>
      </c>
      <c r="E226" s="240" t="s">
        <v>775</v>
      </c>
      <c r="F226" s="241" t="s">
        <v>776</v>
      </c>
      <c r="G226" s="242" t="s">
        <v>342</v>
      </c>
      <c r="H226" s="243">
        <v>2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777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776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37.8" customHeight="1">
      <c r="A228" s="35"/>
      <c r="B228" s="36"/>
      <c r="C228" s="257" t="s">
        <v>475</v>
      </c>
      <c r="D228" s="257" t="s">
        <v>339</v>
      </c>
      <c r="E228" s="258" t="s">
        <v>778</v>
      </c>
      <c r="F228" s="259" t="s">
        <v>779</v>
      </c>
      <c r="G228" s="260" t="s">
        <v>342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780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779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24.15" customHeight="1">
      <c r="A230" s="35"/>
      <c r="B230" s="36"/>
      <c r="C230" s="257" t="s">
        <v>480</v>
      </c>
      <c r="D230" s="257" t="s">
        <v>339</v>
      </c>
      <c r="E230" s="258" t="s">
        <v>781</v>
      </c>
      <c r="F230" s="259" t="s">
        <v>782</v>
      </c>
      <c r="G230" s="260" t="s">
        <v>342</v>
      </c>
      <c r="H230" s="261">
        <v>1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783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782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37.8" customHeight="1">
      <c r="A232" s="35"/>
      <c r="B232" s="36"/>
      <c r="C232" s="239" t="s">
        <v>484</v>
      </c>
      <c r="D232" s="239" t="s">
        <v>278</v>
      </c>
      <c r="E232" s="240" t="s">
        <v>784</v>
      </c>
      <c r="F232" s="241" t="s">
        <v>785</v>
      </c>
      <c r="G232" s="242" t="s">
        <v>342</v>
      </c>
      <c r="H232" s="243">
        <v>5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786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785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55.5" customHeight="1">
      <c r="A234" s="35"/>
      <c r="B234" s="36"/>
      <c r="C234" s="239" t="s">
        <v>489</v>
      </c>
      <c r="D234" s="239" t="s">
        <v>278</v>
      </c>
      <c r="E234" s="240" t="s">
        <v>787</v>
      </c>
      <c r="F234" s="241" t="s">
        <v>788</v>
      </c>
      <c r="G234" s="242" t="s">
        <v>342</v>
      </c>
      <c r="H234" s="243">
        <v>11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789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788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24.15" customHeight="1">
      <c r="A236" s="35"/>
      <c r="B236" s="36"/>
      <c r="C236" s="257" t="s">
        <v>494</v>
      </c>
      <c r="D236" s="257" t="s">
        <v>339</v>
      </c>
      <c r="E236" s="258" t="s">
        <v>790</v>
      </c>
      <c r="F236" s="259" t="s">
        <v>791</v>
      </c>
      <c r="G236" s="260" t="s">
        <v>342</v>
      </c>
      <c r="H236" s="261">
        <v>5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0.00010000000000000001</v>
      </c>
      <c r="R236" s="249">
        <f>Q236*H236</f>
        <v>0.00050000000000000001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792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791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57" t="s">
        <v>498</v>
      </c>
      <c r="D238" s="257" t="s">
        <v>339</v>
      </c>
      <c r="E238" s="258" t="s">
        <v>793</v>
      </c>
      <c r="F238" s="259" t="s">
        <v>794</v>
      </c>
      <c r="G238" s="260" t="s">
        <v>342</v>
      </c>
      <c r="H238" s="261">
        <v>11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795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794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33" customHeight="1">
      <c r="A240" s="35"/>
      <c r="B240" s="36"/>
      <c r="C240" s="239" t="s">
        <v>503</v>
      </c>
      <c r="D240" s="239" t="s">
        <v>278</v>
      </c>
      <c r="E240" s="240" t="s">
        <v>796</v>
      </c>
      <c r="F240" s="241" t="s">
        <v>797</v>
      </c>
      <c r="G240" s="242" t="s">
        <v>342</v>
      </c>
      <c r="H240" s="243">
        <v>1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798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799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55.5" customHeight="1">
      <c r="A242" s="35"/>
      <c r="B242" s="36"/>
      <c r="C242" s="239" t="s">
        <v>508</v>
      </c>
      <c r="D242" s="239" t="s">
        <v>278</v>
      </c>
      <c r="E242" s="240" t="s">
        <v>800</v>
      </c>
      <c r="F242" s="241" t="s">
        <v>801</v>
      </c>
      <c r="G242" s="242" t="s">
        <v>342</v>
      </c>
      <c r="H242" s="243">
        <v>21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802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803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3" customHeight="1">
      <c r="A244" s="35"/>
      <c r="B244" s="36"/>
      <c r="C244" s="257" t="s">
        <v>515</v>
      </c>
      <c r="D244" s="257" t="s">
        <v>339</v>
      </c>
      <c r="E244" s="258" t="s">
        <v>804</v>
      </c>
      <c r="F244" s="259" t="s">
        <v>805</v>
      </c>
      <c r="G244" s="260" t="s">
        <v>342</v>
      </c>
      <c r="H244" s="261">
        <v>1</v>
      </c>
      <c r="I244" s="262"/>
      <c r="J244" s="263">
        <f>ROUND(I244*H244,2)</f>
        <v>0</v>
      </c>
      <c r="K244" s="264"/>
      <c r="L244" s="265"/>
      <c r="M244" s="266" t="s">
        <v>1</v>
      </c>
      <c r="N244" s="267" t="s">
        <v>39</v>
      </c>
      <c r="O244" s="88"/>
      <c r="P244" s="249">
        <f>O244*H244</f>
        <v>0</v>
      </c>
      <c r="Q244" s="249">
        <v>6.9999999999999994E-05</v>
      </c>
      <c r="R244" s="249">
        <f>Q244*H244</f>
        <v>6.9999999999999994E-05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377</v>
      </c>
      <c r="AT244" s="251" t="s">
        <v>339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806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805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33" customHeight="1">
      <c r="A246" s="35"/>
      <c r="B246" s="36"/>
      <c r="C246" s="257" t="s">
        <v>520</v>
      </c>
      <c r="D246" s="257" t="s">
        <v>339</v>
      </c>
      <c r="E246" s="258" t="s">
        <v>807</v>
      </c>
      <c r="F246" s="259" t="s">
        <v>808</v>
      </c>
      <c r="G246" s="260" t="s">
        <v>342</v>
      </c>
      <c r="H246" s="261">
        <v>21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809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808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49.05" customHeight="1">
      <c r="A248" s="35"/>
      <c r="B248" s="36"/>
      <c r="C248" s="239" t="s">
        <v>525</v>
      </c>
      <c r="D248" s="239" t="s">
        <v>278</v>
      </c>
      <c r="E248" s="240" t="s">
        <v>810</v>
      </c>
      <c r="F248" s="241" t="s">
        <v>811</v>
      </c>
      <c r="G248" s="242" t="s">
        <v>342</v>
      </c>
      <c r="H248" s="243">
        <v>15</v>
      </c>
      <c r="I248" s="244"/>
      <c r="J248" s="245">
        <f>ROUND(I248*H248,2)</f>
        <v>0</v>
      </c>
      <c r="K248" s="246"/>
      <c r="L248" s="41"/>
      <c r="M248" s="247" t="s">
        <v>1</v>
      </c>
      <c r="N248" s="248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352</v>
      </c>
      <c r="AT248" s="251" t="s">
        <v>278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812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811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7.8" customHeight="1">
      <c r="A250" s="35"/>
      <c r="B250" s="36"/>
      <c r="C250" s="257" t="s">
        <v>530</v>
      </c>
      <c r="D250" s="257" t="s">
        <v>339</v>
      </c>
      <c r="E250" s="258" t="s">
        <v>813</v>
      </c>
      <c r="F250" s="259" t="s">
        <v>814</v>
      </c>
      <c r="G250" s="260" t="s">
        <v>342</v>
      </c>
      <c r="H250" s="261">
        <v>1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39</v>
      </c>
      <c r="O250" s="88"/>
      <c r="P250" s="249">
        <f>O250*H250</f>
        <v>0</v>
      </c>
      <c r="Q250" s="249">
        <v>6.9999999999999994E-05</v>
      </c>
      <c r="R250" s="249">
        <f>Q250*H250</f>
        <v>6.9999999999999994E-05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377</v>
      </c>
      <c r="AT250" s="251" t="s">
        <v>339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815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814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33" customHeight="1">
      <c r="A252" s="35"/>
      <c r="B252" s="36"/>
      <c r="C252" s="257" t="s">
        <v>534</v>
      </c>
      <c r="D252" s="257" t="s">
        <v>339</v>
      </c>
      <c r="E252" s="258" t="s">
        <v>816</v>
      </c>
      <c r="F252" s="259" t="s">
        <v>817</v>
      </c>
      <c r="G252" s="260" t="s">
        <v>342</v>
      </c>
      <c r="H252" s="261">
        <v>13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377</v>
      </c>
      <c r="AT252" s="251" t="s">
        <v>339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818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817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37.8" customHeight="1">
      <c r="A254" s="35"/>
      <c r="B254" s="36"/>
      <c r="C254" s="257" t="s">
        <v>539</v>
      </c>
      <c r="D254" s="257" t="s">
        <v>339</v>
      </c>
      <c r="E254" s="258" t="s">
        <v>819</v>
      </c>
      <c r="F254" s="259" t="s">
        <v>820</v>
      </c>
      <c r="G254" s="260" t="s">
        <v>342</v>
      </c>
      <c r="H254" s="261">
        <v>1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39</v>
      </c>
      <c r="O254" s="88"/>
      <c r="P254" s="249">
        <f>O254*H254</f>
        <v>0</v>
      </c>
      <c r="Q254" s="249">
        <v>0.00010000000000000001</v>
      </c>
      <c r="R254" s="249">
        <f>Q254*H254</f>
        <v>0.00010000000000000001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377</v>
      </c>
      <c r="AT254" s="251" t="s">
        <v>339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821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820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1.75" customHeight="1">
      <c r="A256" s="35"/>
      <c r="B256" s="36"/>
      <c r="C256" s="257" t="s">
        <v>545</v>
      </c>
      <c r="D256" s="257" t="s">
        <v>339</v>
      </c>
      <c r="E256" s="258" t="s">
        <v>822</v>
      </c>
      <c r="F256" s="259" t="s">
        <v>823</v>
      </c>
      <c r="G256" s="260" t="s">
        <v>342</v>
      </c>
      <c r="H256" s="261">
        <v>1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6.0000000000000002E-05</v>
      </c>
      <c r="R256" s="249">
        <f>Q256*H256</f>
        <v>6.0000000000000002E-05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824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823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44.25" customHeight="1">
      <c r="A258" s="35"/>
      <c r="B258" s="36"/>
      <c r="C258" s="239" t="s">
        <v>550</v>
      </c>
      <c r="D258" s="239" t="s">
        <v>278</v>
      </c>
      <c r="E258" s="240" t="s">
        <v>825</v>
      </c>
      <c r="F258" s="241" t="s">
        <v>826</v>
      </c>
      <c r="G258" s="242" t="s">
        <v>342</v>
      </c>
      <c r="H258" s="243">
        <v>8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827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828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37.8" customHeight="1">
      <c r="A260" s="35"/>
      <c r="B260" s="36"/>
      <c r="C260" s="239" t="s">
        <v>555</v>
      </c>
      <c r="D260" s="239" t="s">
        <v>278</v>
      </c>
      <c r="E260" s="240" t="s">
        <v>829</v>
      </c>
      <c r="F260" s="241" t="s">
        <v>830</v>
      </c>
      <c r="G260" s="242" t="s">
        <v>342</v>
      </c>
      <c r="H260" s="243">
        <v>20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831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830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24.15" customHeight="1">
      <c r="A262" s="35"/>
      <c r="B262" s="36"/>
      <c r="C262" s="257" t="s">
        <v>560</v>
      </c>
      <c r="D262" s="257" t="s">
        <v>339</v>
      </c>
      <c r="E262" s="258" t="s">
        <v>832</v>
      </c>
      <c r="F262" s="259" t="s">
        <v>833</v>
      </c>
      <c r="G262" s="260" t="s">
        <v>342</v>
      </c>
      <c r="H262" s="261">
        <v>8</v>
      </c>
      <c r="I262" s="262"/>
      <c r="J262" s="263">
        <f>ROUND(I262*H262,2)</f>
        <v>0</v>
      </c>
      <c r="K262" s="264"/>
      <c r="L262" s="265"/>
      <c r="M262" s="266" t="s">
        <v>1</v>
      </c>
      <c r="N262" s="267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377</v>
      </c>
      <c r="AT262" s="251" t="s">
        <v>339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834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833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24.15" customHeight="1">
      <c r="A264" s="35"/>
      <c r="B264" s="36"/>
      <c r="C264" s="257" t="s">
        <v>565</v>
      </c>
      <c r="D264" s="257" t="s">
        <v>339</v>
      </c>
      <c r="E264" s="258" t="s">
        <v>835</v>
      </c>
      <c r="F264" s="259" t="s">
        <v>836</v>
      </c>
      <c r="G264" s="260" t="s">
        <v>342</v>
      </c>
      <c r="H264" s="261">
        <v>20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377</v>
      </c>
      <c r="AT264" s="251" t="s">
        <v>339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837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836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24.15" customHeight="1">
      <c r="A266" s="35"/>
      <c r="B266" s="36"/>
      <c r="C266" s="257" t="s">
        <v>570</v>
      </c>
      <c r="D266" s="257" t="s">
        <v>339</v>
      </c>
      <c r="E266" s="258" t="s">
        <v>838</v>
      </c>
      <c r="F266" s="259" t="s">
        <v>839</v>
      </c>
      <c r="G266" s="260" t="s">
        <v>342</v>
      </c>
      <c r="H266" s="261">
        <v>8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840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839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24.15" customHeight="1">
      <c r="A268" s="35"/>
      <c r="B268" s="36"/>
      <c r="C268" s="257" t="s">
        <v>575</v>
      </c>
      <c r="D268" s="257" t="s">
        <v>339</v>
      </c>
      <c r="E268" s="258" t="s">
        <v>841</v>
      </c>
      <c r="F268" s="259" t="s">
        <v>842</v>
      </c>
      <c r="G268" s="260" t="s">
        <v>342</v>
      </c>
      <c r="H268" s="261">
        <v>20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39</v>
      </c>
      <c r="O268" s="8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377</v>
      </c>
      <c r="AT268" s="251" t="s">
        <v>339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843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842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24.15" customHeight="1">
      <c r="A270" s="35"/>
      <c r="B270" s="36"/>
      <c r="C270" s="257" t="s">
        <v>580</v>
      </c>
      <c r="D270" s="257" t="s">
        <v>339</v>
      </c>
      <c r="E270" s="258" t="s">
        <v>844</v>
      </c>
      <c r="F270" s="259" t="s">
        <v>845</v>
      </c>
      <c r="G270" s="260" t="s">
        <v>342</v>
      </c>
      <c r="H270" s="261">
        <v>8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846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845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24.15" customHeight="1">
      <c r="A272" s="35"/>
      <c r="B272" s="36"/>
      <c r="C272" s="257" t="s">
        <v>14</v>
      </c>
      <c r="D272" s="257" t="s">
        <v>339</v>
      </c>
      <c r="E272" s="258" t="s">
        <v>847</v>
      </c>
      <c r="F272" s="259" t="s">
        <v>848</v>
      </c>
      <c r="G272" s="260" t="s">
        <v>342</v>
      </c>
      <c r="H272" s="261">
        <v>20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849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848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24.15" customHeight="1">
      <c r="A274" s="35"/>
      <c r="B274" s="36"/>
      <c r="C274" s="239" t="s">
        <v>590</v>
      </c>
      <c r="D274" s="239" t="s">
        <v>278</v>
      </c>
      <c r="E274" s="240" t="s">
        <v>850</v>
      </c>
      <c r="F274" s="241" t="s">
        <v>851</v>
      </c>
      <c r="G274" s="242" t="s">
        <v>342</v>
      </c>
      <c r="H274" s="243">
        <v>18</v>
      </c>
      <c r="I274" s="244"/>
      <c r="J274" s="245">
        <f>ROUND(I274*H274,2)</f>
        <v>0</v>
      </c>
      <c r="K274" s="246"/>
      <c r="L274" s="41"/>
      <c r="M274" s="247" t="s">
        <v>1</v>
      </c>
      <c r="N274" s="248" t="s">
        <v>39</v>
      </c>
      <c r="O274" s="8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352</v>
      </c>
      <c r="AT274" s="251" t="s">
        <v>278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852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851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1.75" customHeight="1">
      <c r="A276" s="35"/>
      <c r="B276" s="36"/>
      <c r="C276" s="257" t="s">
        <v>595</v>
      </c>
      <c r="D276" s="257" t="s">
        <v>339</v>
      </c>
      <c r="E276" s="258" t="s">
        <v>853</v>
      </c>
      <c r="F276" s="259" t="s">
        <v>854</v>
      </c>
      <c r="G276" s="260" t="s">
        <v>342</v>
      </c>
      <c r="H276" s="261">
        <v>8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5.0000000000000002E-05</v>
      </c>
      <c r="R276" s="249">
        <f>Q276*H276</f>
        <v>0.00040000000000000002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855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854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21.75" customHeight="1">
      <c r="A278" s="35"/>
      <c r="B278" s="36"/>
      <c r="C278" s="257" t="s">
        <v>600</v>
      </c>
      <c r="D278" s="257" t="s">
        <v>339</v>
      </c>
      <c r="E278" s="258" t="s">
        <v>856</v>
      </c>
      <c r="F278" s="259" t="s">
        <v>857</v>
      </c>
      <c r="G278" s="260" t="s">
        <v>342</v>
      </c>
      <c r="H278" s="261">
        <v>20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39</v>
      </c>
      <c r="O278" s="88"/>
      <c r="P278" s="249">
        <f>O278*H278</f>
        <v>0</v>
      </c>
      <c r="Q278" s="249">
        <v>5.0000000000000002E-05</v>
      </c>
      <c r="R278" s="249">
        <f>Q278*H278</f>
        <v>0.001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377</v>
      </c>
      <c r="AT278" s="251" t="s">
        <v>339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858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857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44.25" customHeight="1">
      <c r="A280" s="35"/>
      <c r="B280" s="36"/>
      <c r="C280" s="257" t="s">
        <v>605</v>
      </c>
      <c r="D280" s="257" t="s">
        <v>339</v>
      </c>
      <c r="E280" s="258" t="s">
        <v>859</v>
      </c>
      <c r="F280" s="259" t="s">
        <v>860</v>
      </c>
      <c r="G280" s="260" t="s">
        <v>342</v>
      </c>
      <c r="H280" s="261">
        <v>20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5.0000000000000002E-05</v>
      </c>
      <c r="R280" s="249">
        <f>Q280*H280</f>
        <v>0.001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861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860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16.5" customHeight="1">
      <c r="A282" s="35"/>
      <c r="B282" s="36"/>
      <c r="C282" s="239" t="s">
        <v>609</v>
      </c>
      <c r="D282" s="239" t="s">
        <v>278</v>
      </c>
      <c r="E282" s="240" t="s">
        <v>862</v>
      </c>
      <c r="F282" s="241" t="s">
        <v>863</v>
      </c>
      <c r="G282" s="242" t="s">
        <v>342</v>
      </c>
      <c r="H282" s="243">
        <v>10</v>
      </c>
      <c r="I282" s="244"/>
      <c r="J282" s="245">
        <f>ROUND(I282*H282,2)</f>
        <v>0</v>
      </c>
      <c r="K282" s="246"/>
      <c r="L282" s="41"/>
      <c r="M282" s="247" t="s">
        <v>1</v>
      </c>
      <c r="N282" s="248" t="s">
        <v>39</v>
      </c>
      <c r="O282" s="88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352</v>
      </c>
      <c r="AT282" s="251" t="s">
        <v>278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864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865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1.75" customHeight="1">
      <c r="A284" s="35"/>
      <c r="B284" s="36"/>
      <c r="C284" s="257" t="s">
        <v>611</v>
      </c>
      <c r="D284" s="257" t="s">
        <v>339</v>
      </c>
      <c r="E284" s="258" t="s">
        <v>866</v>
      </c>
      <c r="F284" s="259" t="s">
        <v>867</v>
      </c>
      <c r="G284" s="260" t="s">
        <v>342</v>
      </c>
      <c r="H284" s="261">
        <v>6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4.0000000000000003E-05</v>
      </c>
      <c r="R284" s="249">
        <f>Q284*H284</f>
        <v>0.00024000000000000003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868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867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24.15" customHeight="1">
      <c r="A286" s="35"/>
      <c r="B286" s="36"/>
      <c r="C286" s="257" t="s">
        <v>615</v>
      </c>
      <c r="D286" s="257" t="s">
        <v>339</v>
      </c>
      <c r="E286" s="258" t="s">
        <v>869</v>
      </c>
      <c r="F286" s="259" t="s">
        <v>870</v>
      </c>
      <c r="G286" s="260" t="s">
        <v>342</v>
      </c>
      <c r="H286" s="261">
        <v>4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39</v>
      </c>
      <c r="O286" s="88"/>
      <c r="P286" s="249">
        <f>O286*H286</f>
        <v>0</v>
      </c>
      <c r="Q286" s="249">
        <v>5.0000000000000002E-05</v>
      </c>
      <c r="R286" s="249">
        <f>Q286*H286</f>
        <v>0.00020000000000000001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377</v>
      </c>
      <c r="AT286" s="251" t="s">
        <v>339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871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870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16.5" customHeight="1">
      <c r="A288" s="35"/>
      <c r="B288" s="36"/>
      <c r="C288" s="239" t="s">
        <v>619</v>
      </c>
      <c r="D288" s="239" t="s">
        <v>278</v>
      </c>
      <c r="E288" s="240" t="s">
        <v>872</v>
      </c>
      <c r="F288" s="241" t="s">
        <v>873</v>
      </c>
      <c r="G288" s="242" t="s">
        <v>342</v>
      </c>
      <c r="H288" s="243">
        <v>1</v>
      </c>
      <c r="I288" s="244"/>
      <c r="J288" s="245">
        <f>ROUND(I288*H288,2)</f>
        <v>0</v>
      </c>
      <c r="K288" s="246"/>
      <c r="L288" s="41"/>
      <c r="M288" s="247" t="s">
        <v>1</v>
      </c>
      <c r="N288" s="248" t="s">
        <v>39</v>
      </c>
      <c r="O288" s="88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352</v>
      </c>
      <c r="AT288" s="251" t="s">
        <v>278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874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875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4.15" customHeight="1">
      <c r="A290" s="35"/>
      <c r="B290" s="36"/>
      <c r="C290" s="257" t="s">
        <v>626</v>
      </c>
      <c r="D290" s="257" t="s">
        <v>339</v>
      </c>
      <c r="E290" s="258" t="s">
        <v>876</v>
      </c>
      <c r="F290" s="259" t="s">
        <v>877</v>
      </c>
      <c r="G290" s="260" t="s">
        <v>342</v>
      </c>
      <c r="H290" s="261">
        <v>1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39</v>
      </c>
      <c r="O290" s="88"/>
      <c r="P290" s="249">
        <f>O290*H290</f>
        <v>0</v>
      </c>
      <c r="Q290" s="249">
        <v>0.00023000000000000001</v>
      </c>
      <c r="R290" s="249">
        <f>Q290*H290</f>
        <v>0.00023000000000000001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377</v>
      </c>
      <c r="AT290" s="251" t="s">
        <v>339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878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877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33" customHeight="1">
      <c r="A292" s="35"/>
      <c r="B292" s="36"/>
      <c r="C292" s="239" t="s">
        <v>879</v>
      </c>
      <c r="D292" s="239" t="s">
        <v>278</v>
      </c>
      <c r="E292" s="240" t="s">
        <v>880</v>
      </c>
      <c r="F292" s="241" t="s">
        <v>881</v>
      </c>
      <c r="G292" s="242" t="s">
        <v>416</v>
      </c>
      <c r="H292" s="243">
        <v>4</v>
      </c>
      <c r="I292" s="244"/>
      <c r="J292" s="245">
        <f>ROUND(I292*H292,2)</f>
        <v>0</v>
      </c>
      <c r="K292" s="246"/>
      <c r="L292" s="41"/>
      <c r="M292" s="247" t="s">
        <v>1</v>
      </c>
      <c r="N292" s="248" t="s">
        <v>39</v>
      </c>
      <c r="O292" s="88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352</v>
      </c>
      <c r="AT292" s="251" t="s">
        <v>278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882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881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24.15" customHeight="1">
      <c r="A294" s="35"/>
      <c r="B294" s="36"/>
      <c r="C294" s="257" t="s">
        <v>883</v>
      </c>
      <c r="D294" s="257" t="s">
        <v>339</v>
      </c>
      <c r="E294" s="258" t="s">
        <v>884</v>
      </c>
      <c r="F294" s="259" t="s">
        <v>885</v>
      </c>
      <c r="G294" s="260" t="s">
        <v>416</v>
      </c>
      <c r="H294" s="261">
        <v>4</v>
      </c>
      <c r="I294" s="262"/>
      <c r="J294" s="263">
        <f>ROUND(I294*H294,2)</f>
        <v>0</v>
      </c>
      <c r="K294" s="264"/>
      <c r="L294" s="265"/>
      <c r="M294" s="266" t="s">
        <v>1</v>
      </c>
      <c r="N294" s="267" t="s">
        <v>39</v>
      </c>
      <c r="O294" s="88"/>
      <c r="P294" s="249">
        <f>O294*H294</f>
        <v>0</v>
      </c>
      <c r="Q294" s="249">
        <v>1.0000000000000001E-05</v>
      </c>
      <c r="R294" s="249">
        <f>Q294*H294</f>
        <v>4.0000000000000003E-05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377</v>
      </c>
      <c r="AT294" s="251" t="s">
        <v>339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886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885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24.15" customHeight="1">
      <c r="A296" s="35"/>
      <c r="B296" s="36"/>
      <c r="C296" s="257" t="s">
        <v>887</v>
      </c>
      <c r="D296" s="257" t="s">
        <v>339</v>
      </c>
      <c r="E296" s="258" t="s">
        <v>888</v>
      </c>
      <c r="F296" s="259" t="s">
        <v>889</v>
      </c>
      <c r="G296" s="260" t="s">
        <v>342</v>
      </c>
      <c r="H296" s="261">
        <v>1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39</v>
      </c>
      <c r="O296" s="88"/>
      <c r="P296" s="249">
        <f>O296*H296</f>
        <v>0</v>
      </c>
      <c r="Q296" s="249">
        <v>1.0000000000000001E-05</v>
      </c>
      <c r="R296" s="249">
        <f>Q296*H296</f>
        <v>1.0000000000000001E-05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377</v>
      </c>
      <c r="AT296" s="251" t="s">
        <v>339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890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889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57" t="s">
        <v>891</v>
      </c>
      <c r="D298" s="257" t="s">
        <v>339</v>
      </c>
      <c r="E298" s="258" t="s">
        <v>892</v>
      </c>
      <c r="F298" s="259" t="s">
        <v>893</v>
      </c>
      <c r="G298" s="260" t="s">
        <v>342</v>
      </c>
      <c r="H298" s="261">
        <v>1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39</v>
      </c>
      <c r="O298" s="88"/>
      <c r="P298" s="249">
        <f>O298*H298</f>
        <v>0</v>
      </c>
      <c r="Q298" s="249">
        <v>1.0000000000000001E-05</v>
      </c>
      <c r="R298" s="249">
        <f>Q298*H298</f>
        <v>1.0000000000000001E-05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377</v>
      </c>
      <c r="AT298" s="251" t="s">
        <v>339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894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893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24.15" customHeight="1">
      <c r="A300" s="35"/>
      <c r="B300" s="36"/>
      <c r="C300" s="257" t="s">
        <v>895</v>
      </c>
      <c r="D300" s="257" t="s">
        <v>339</v>
      </c>
      <c r="E300" s="258" t="s">
        <v>896</v>
      </c>
      <c r="F300" s="259" t="s">
        <v>897</v>
      </c>
      <c r="G300" s="260" t="s">
        <v>342</v>
      </c>
      <c r="H300" s="261">
        <v>2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39</v>
      </c>
      <c r="O300" s="88"/>
      <c r="P300" s="249">
        <f>O300*H300</f>
        <v>0</v>
      </c>
      <c r="Q300" s="249">
        <v>1.0000000000000001E-05</v>
      </c>
      <c r="R300" s="249">
        <f>Q300*H300</f>
        <v>2.0000000000000002E-05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377</v>
      </c>
      <c r="AT300" s="251" t="s">
        <v>339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898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897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24.15" customHeight="1">
      <c r="A302" s="35"/>
      <c r="B302" s="36"/>
      <c r="C302" s="257" t="s">
        <v>899</v>
      </c>
      <c r="D302" s="257" t="s">
        <v>339</v>
      </c>
      <c r="E302" s="258" t="s">
        <v>900</v>
      </c>
      <c r="F302" s="259" t="s">
        <v>901</v>
      </c>
      <c r="G302" s="260" t="s">
        <v>342</v>
      </c>
      <c r="H302" s="261">
        <v>4</v>
      </c>
      <c r="I302" s="262"/>
      <c r="J302" s="263">
        <f>ROUND(I302*H302,2)</f>
        <v>0</v>
      </c>
      <c r="K302" s="264"/>
      <c r="L302" s="265"/>
      <c r="M302" s="266" t="s">
        <v>1</v>
      </c>
      <c r="N302" s="267" t="s">
        <v>39</v>
      </c>
      <c r="O302" s="88"/>
      <c r="P302" s="249">
        <f>O302*H302</f>
        <v>0</v>
      </c>
      <c r="Q302" s="249">
        <v>1.0000000000000001E-05</v>
      </c>
      <c r="R302" s="249">
        <f>Q302*H302</f>
        <v>4.0000000000000003E-05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377</v>
      </c>
      <c r="AT302" s="251" t="s">
        <v>339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902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901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33" customHeight="1">
      <c r="A304" s="35"/>
      <c r="B304" s="36"/>
      <c r="C304" s="239" t="s">
        <v>903</v>
      </c>
      <c r="D304" s="239" t="s">
        <v>278</v>
      </c>
      <c r="E304" s="240" t="s">
        <v>904</v>
      </c>
      <c r="F304" s="241" t="s">
        <v>905</v>
      </c>
      <c r="G304" s="242" t="s">
        <v>696</v>
      </c>
      <c r="H304" s="243">
        <v>1</v>
      </c>
      <c r="I304" s="244"/>
      <c r="J304" s="245">
        <f>ROUND(I304*H304,2)</f>
        <v>0</v>
      </c>
      <c r="K304" s="246"/>
      <c r="L304" s="41"/>
      <c r="M304" s="247" t="s">
        <v>1</v>
      </c>
      <c r="N304" s="248" t="s">
        <v>39</v>
      </c>
      <c r="O304" s="88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352</v>
      </c>
      <c r="AT304" s="251" t="s">
        <v>278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906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907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33" customHeight="1">
      <c r="A306" s="35"/>
      <c r="B306" s="36"/>
      <c r="C306" s="239" t="s">
        <v>908</v>
      </c>
      <c r="D306" s="239" t="s">
        <v>278</v>
      </c>
      <c r="E306" s="240" t="s">
        <v>909</v>
      </c>
      <c r="F306" s="241" t="s">
        <v>910</v>
      </c>
      <c r="G306" s="242" t="s">
        <v>416</v>
      </c>
      <c r="H306" s="243">
        <v>340</v>
      </c>
      <c r="I306" s="244"/>
      <c r="J306" s="245">
        <f>ROUND(I306*H306,2)</f>
        <v>0</v>
      </c>
      <c r="K306" s="246"/>
      <c r="L306" s="41"/>
      <c r="M306" s="247" t="s">
        <v>1</v>
      </c>
      <c r="N306" s="248" t="s">
        <v>39</v>
      </c>
      <c r="O306" s="88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352</v>
      </c>
      <c r="AT306" s="251" t="s">
        <v>278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911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912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24.15" customHeight="1">
      <c r="A308" s="35"/>
      <c r="B308" s="36"/>
      <c r="C308" s="257" t="s">
        <v>913</v>
      </c>
      <c r="D308" s="257" t="s">
        <v>339</v>
      </c>
      <c r="E308" s="258" t="s">
        <v>914</v>
      </c>
      <c r="F308" s="259" t="s">
        <v>915</v>
      </c>
      <c r="G308" s="260" t="s">
        <v>416</v>
      </c>
      <c r="H308" s="261">
        <v>340</v>
      </c>
      <c r="I308" s="262"/>
      <c r="J308" s="263">
        <f>ROUND(I308*H308,2)</f>
        <v>0</v>
      </c>
      <c r="K308" s="264"/>
      <c r="L308" s="265"/>
      <c r="M308" s="266" t="s">
        <v>1</v>
      </c>
      <c r="N308" s="267" t="s">
        <v>39</v>
      </c>
      <c r="O308" s="88"/>
      <c r="P308" s="249">
        <f>O308*H308</f>
        <v>0</v>
      </c>
      <c r="Q308" s="249">
        <v>0.00017000000000000001</v>
      </c>
      <c r="R308" s="249">
        <f>Q308*H308</f>
        <v>0.057800000000000004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377</v>
      </c>
      <c r="AT308" s="251" t="s">
        <v>339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916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915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33" customHeight="1">
      <c r="A310" s="35"/>
      <c r="B310" s="36"/>
      <c r="C310" s="239" t="s">
        <v>917</v>
      </c>
      <c r="D310" s="239" t="s">
        <v>278</v>
      </c>
      <c r="E310" s="240" t="s">
        <v>918</v>
      </c>
      <c r="F310" s="241" t="s">
        <v>919</v>
      </c>
      <c r="G310" s="242" t="s">
        <v>416</v>
      </c>
      <c r="H310" s="243">
        <v>50</v>
      </c>
      <c r="I310" s="244"/>
      <c r="J310" s="245">
        <f>ROUND(I310*H310,2)</f>
        <v>0</v>
      </c>
      <c r="K310" s="246"/>
      <c r="L310" s="41"/>
      <c r="M310" s="247" t="s">
        <v>1</v>
      </c>
      <c r="N310" s="248" t="s">
        <v>39</v>
      </c>
      <c r="O310" s="88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352</v>
      </c>
      <c r="AT310" s="251" t="s">
        <v>278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920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921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57" t="s">
        <v>922</v>
      </c>
      <c r="D312" s="257" t="s">
        <v>339</v>
      </c>
      <c r="E312" s="258" t="s">
        <v>923</v>
      </c>
      <c r="F312" s="259" t="s">
        <v>924</v>
      </c>
      <c r="G312" s="260" t="s">
        <v>416</v>
      </c>
      <c r="H312" s="261">
        <v>50</v>
      </c>
      <c r="I312" s="262"/>
      <c r="J312" s="263">
        <f>ROUND(I312*H312,2)</f>
        <v>0</v>
      </c>
      <c r="K312" s="264"/>
      <c r="L312" s="265"/>
      <c r="M312" s="266" t="s">
        <v>1</v>
      </c>
      <c r="N312" s="267" t="s">
        <v>39</v>
      </c>
      <c r="O312" s="88"/>
      <c r="P312" s="249">
        <f>O312*H312</f>
        <v>0</v>
      </c>
      <c r="Q312" s="249">
        <v>6.9999999999999994E-05</v>
      </c>
      <c r="R312" s="249">
        <f>Q312*H312</f>
        <v>0.0034999999999999996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377</v>
      </c>
      <c r="AT312" s="251" t="s">
        <v>339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925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924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33" customHeight="1">
      <c r="A314" s="35"/>
      <c r="B314" s="36"/>
      <c r="C314" s="239" t="s">
        <v>926</v>
      </c>
      <c r="D314" s="239" t="s">
        <v>278</v>
      </c>
      <c r="E314" s="240" t="s">
        <v>927</v>
      </c>
      <c r="F314" s="241" t="s">
        <v>928</v>
      </c>
      <c r="G314" s="242" t="s">
        <v>416</v>
      </c>
      <c r="H314" s="243">
        <v>70</v>
      </c>
      <c r="I314" s="244"/>
      <c r="J314" s="245">
        <f>ROUND(I314*H314,2)</f>
        <v>0</v>
      </c>
      <c r="K314" s="246"/>
      <c r="L314" s="41"/>
      <c r="M314" s="247" t="s">
        <v>1</v>
      </c>
      <c r="N314" s="248" t="s">
        <v>39</v>
      </c>
      <c r="O314" s="88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352</v>
      </c>
      <c r="AT314" s="251" t="s">
        <v>278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929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928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24.15" customHeight="1">
      <c r="A316" s="35"/>
      <c r="B316" s="36"/>
      <c r="C316" s="257" t="s">
        <v>930</v>
      </c>
      <c r="D316" s="257" t="s">
        <v>339</v>
      </c>
      <c r="E316" s="258" t="s">
        <v>931</v>
      </c>
      <c r="F316" s="259" t="s">
        <v>932</v>
      </c>
      <c r="G316" s="260" t="s">
        <v>416</v>
      </c>
      <c r="H316" s="261">
        <v>30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6.9999999999999994E-05</v>
      </c>
      <c r="R316" s="249">
        <f>Q316*H316</f>
        <v>0.0020999999999999999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933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932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37.8" customHeight="1">
      <c r="A318" s="35"/>
      <c r="B318" s="36"/>
      <c r="C318" s="257" t="s">
        <v>934</v>
      </c>
      <c r="D318" s="257" t="s">
        <v>339</v>
      </c>
      <c r="E318" s="258" t="s">
        <v>935</v>
      </c>
      <c r="F318" s="259" t="s">
        <v>936</v>
      </c>
      <c r="G318" s="260" t="s">
        <v>416</v>
      </c>
      <c r="H318" s="261">
        <v>40</v>
      </c>
      <c r="I318" s="262"/>
      <c r="J318" s="263">
        <f>ROUND(I318*H318,2)</f>
        <v>0</v>
      </c>
      <c r="K318" s="264"/>
      <c r="L318" s="265"/>
      <c r="M318" s="266" t="s">
        <v>1</v>
      </c>
      <c r="N318" s="267" t="s">
        <v>39</v>
      </c>
      <c r="O318" s="88"/>
      <c r="P318" s="249">
        <f>O318*H318</f>
        <v>0</v>
      </c>
      <c r="Q318" s="249">
        <v>6.9999999999999994E-05</v>
      </c>
      <c r="R318" s="249">
        <f>Q318*H318</f>
        <v>0.0027999999999999995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377</v>
      </c>
      <c r="AT318" s="251" t="s">
        <v>339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937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936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24.15" customHeight="1">
      <c r="A320" s="35"/>
      <c r="B320" s="36"/>
      <c r="C320" s="239" t="s">
        <v>938</v>
      </c>
      <c r="D320" s="239" t="s">
        <v>278</v>
      </c>
      <c r="E320" s="240" t="s">
        <v>939</v>
      </c>
      <c r="F320" s="241" t="s">
        <v>940</v>
      </c>
      <c r="G320" s="242" t="s">
        <v>342</v>
      </c>
      <c r="H320" s="243">
        <v>1</v>
      </c>
      <c r="I320" s="244"/>
      <c r="J320" s="245">
        <f>ROUND(I320*H320,2)</f>
        <v>0</v>
      </c>
      <c r="K320" s="246"/>
      <c r="L320" s="41"/>
      <c r="M320" s="247" t="s">
        <v>1</v>
      </c>
      <c r="N320" s="248" t="s">
        <v>39</v>
      </c>
      <c r="O320" s="88"/>
      <c r="P320" s="249">
        <f>O320*H320</f>
        <v>0</v>
      </c>
      <c r="Q320" s="249">
        <v>0</v>
      </c>
      <c r="R320" s="249">
        <f>Q320*H320</f>
        <v>0</v>
      </c>
      <c r="S320" s="249">
        <v>5.0000000000000002E-05</v>
      </c>
      <c r="T320" s="250">
        <f>S320*H320</f>
        <v>5.0000000000000002E-05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352</v>
      </c>
      <c r="AT320" s="251" t="s">
        <v>278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941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942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37.8" customHeight="1">
      <c r="A322" s="35"/>
      <c r="B322" s="36"/>
      <c r="C322" s="239" t="s">
        <v>943</v>
      </c>
      <c r="D322" s="239" t="s">
        <v>278</v>
      </c>
      <c r="E322" s="240" t="s">
        <v>944</v>
      </c>
      <c r="F322" s="241" t="s">
        <v>945</v>
      </c>
      <c r="G322" s="242" t="s">
        <v>342</v>
      </c>
      <c r="H322" s="243">
        <v>1</v>
      </c>
      <c r="I322" s="244"/>
      <c r="J322" s="245">
        <f>ROUND(I322*H322,2)</f>
        <v>0</v>
      </c>
      <c r="K322" s="246"/>
      <c r="L322" s="41"/>
      <c r="M322" s="247" t="s">
        <v>1</v>
      </c>
      <c r="N322" s="248" t="s">
        <v>39</v>
      </c>
      <c r="O322" s="88"/>
      <c r="P322" s="249">
        <f>O322*H322</f>
        <v>0</v>
      </c>
      <c r="Q322" s="249">
        <v>0</v>
      </c>
      <c r="R322" s="249">
        <f>Q322*H322</f>
        <v>0</v>
      </c>
      <c r="S322" s="249">
        <v>5.0000000000000002E-05</v>
      </c>
      <c r="T322" s="250">
        <f>S322*H322</f>
        <v>5.0000000000000002E-05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352</v>
      </c>
      <c r="AT322" s="251" t="s">
        <v>278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946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947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21.75" customHeight="1">
      <c r="A324" s="35"/>
      <c r="B324" s="36"/>
      <c r="C324" s="239" t="s">
        <v>948</v>
      </c>
      <c r="D324" s="239" t="s">
        <v>278</v>
      </c>
      <c r="E324" s="240" t="s">
        <v>949</v>
      </c>
      <c r="F324" s="241" t="s">
        <v>950</v>
      </c>
      <c r="G324" s="242" t="s">
        <v>342</v>
      </c>
      <c r="H324" s="243">
        <v>1</v>
      </c>
      <c r="I324" s="244"/>
      <c r="J324" s="245">
        <f>ROUND(I324*H324,2)</f>
        <v>0</v>
      </c>
      <c r="K324" s="246"/>
      <c r="L324" s="41"/>
      <c r="M324" s="247" t="s">
        <v>1</v>
      </c>
      <c r="N324" s="248" t="s">
        <v>39</v>
      </c>
      <c r="O324" s="88"/>
      <c r="P324" s="249">
        <f>O324*H324</f>
        <v>0</v>
      </c>
      <c r="Q324" s="249">
        <v>0</v>
      </c>
      <c r="R324" s="249">
        <f>Q324*H324</f>
        <v>0</v>
      </c>
      <c r="S324" s="249">
        <v>5.0000000000000002E-05</v>
      </c>
      <c r="T324" s="250">
        <f>S324*H324</f>
        <v>5.0000000000000002E-05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352</v>
      </c>
      <c r="AT324" s="251" t="s">
        <v>278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951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950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16.5" customHeight="1">
      <c r="A326" s="35"/>
      <c r="B326" s="36"/>
      <c r="C326" s="257" t="s">
        <v>952</v>
      </c>
      <c r="D326" s="257" t="s">
        <v>339</v>
      </c>
      <c r="E326" s="258" t="s">
        <v>953</v>
      </c>
      <c r="F326" s="259" t="s">
        <v>954</v>
      </c>
      <c r="G326" s="260" t="s">
        <v>416</v>
      </c>
      <c r="H326" s="261">
        <v>1</v>
      </c>
      <c r="I326" s="262"/>
      <c r="J326" s="263">
        <f>ROUND(I326*H326,2)</f>
        <v>0</v>
      </c>
      <c r="K326" s="264"/>
      <c r="L326" s="265"/>
      <c r="M326" s="266" t="s">
        <v>1</v>
      </c>
      <c r="N326" s="267" t="s">
        <v>39</v>
      </c>
      <c r="O326" s="88"/>
      <c r="P326" s="249">
        <f>O326*H326</f>
        <v>0</v>
      </c>
      <c r="Q326" s="249">
        <v>6.9999999999999994E-05</v>
      </c>
      <c r="R326" s="249">
        <f>Q326*H326</f>
        <v>6.9999999999999994E-05</v>
      </c>
      <c r="S326" s="249">
        <v>0</v>
      </c>
      <c r="T326" s="250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377</v>
      </c>
      <c r="AT326" s="251" t="s">
        <v>339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955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954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24.15" customHeight="1">
      <c r="A328" s="35"/>
      <c r="B328" s="36"/>
      <c r="C328" s="239" t="s">
        <v>956</v>
      </c>
      <c r="D328" s="239" t="s">
        <v>278</v>
      </c>
      <c r="E328" s="240" t="s">
        <v>957</v>
      </c>
      <c r="F328" s="241" t="s">
        <v>958</v>
      </c>
      <c r="G328" s="242" t="s">
        <v>342</v>
      </c>
      <c r="H328" s="243">
        <v>20</v>
      </c>
      <c r="I328" s="244"/>
      <c r="J328" s="245">
        <f>ROUND(I328*H328,2)</f>
        <v>0</v>
      </c>
      <c r="K328" s="246"/>
      <c r="L328" s="41"/>
      <c r="M328" s="247" t="s">
        <v>1</v>
      </c>
      <c r="N328" s="248" t="s">
        <v>39</v>
      </c>
      <c r="O328" s="88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352</v>
      </c>
      <c r="AT328" s="251" t="s">
        <v>278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959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960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16.5" customHeight="1">
      <c r="A330" s="35"/>
      <c r="B330" s="36"/>
      <c r="C330" s="257" t="s">
        <v>961</v>
      </c>
      <c r="D330" s="257" t="s">
        <v>339</v>
      </c>
      <c r="E330" s="258" t="s">
        <v>962</v>
      </c>
      <c r="F330" s="259" t="s">
        <v>963</v>
      </c>
      <c r="G330" s="260" t="s">
        <v>342</v>
      </c>
      <c r="H330" s="261">
        <v>20</v>
      </c>
      <c r="I330" s="262"/>
      <c r="J330" s="263">
        <f>ROUND(I330*H330,2)</f>
        <v>0</v>
      </c>
      <c r="K330" s="264"/>
      <c r="L330" s="265"/>
      <c r="M330" s="266" t="s">
        <v>1</v>
      </c>
      <c r="N330" s="267" t="s">
        <v>39</v>
      </c>
      <c r="O330" s="88"/>
      <c r="P330" s="249">
        <f>O330*H330</f>
        <v>0</v>
      </c>
      <c r="Q330" s="249">
        <v>9.0000000000000006E-05</v>
      </c>
      <c r="R330" s="249">
        <f>Q330*H330</f>
        <v>0.0018000000000000002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377</v>
      </c>
      <c r="AT330" s="251" t="s">
        <v>339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964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963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21.75" customHeight="1">
      <c r="A332" s="35"/>
      <c r="B332" s="36"/>
      <c r="C332" s="239" t="s">
        <v>965</v>
      </c>
      <c r="D332" s="239" t="s">
        <v>278</v>
      </c>
      <c r="E332" s="240" t="s">
        <v>966</v>
      </c>
      <c r="F332" s="241" t="s">
        <v>967</v>
      </c>
      <c r="G332" s="242" t="s">
        <v>342</v>
      </c>
      <c r="H332" s="243">
        <v>1</v>
      </c>
      <c r="I332" s="244"/>
      <c r="J332" s="245">
        <f>ROUND(I332*H332,2)</f>
        <v>0</v>
      </c>
      <c r="K332" s="246"/>
      <c r="L332" s="41"/>
      <c r="M332" s="247" t="s">
        <v>1</v>
      </c>
      <c r="N332" s="248" t="s">
        <v>39</v>
      </c>
      <c r="O332" s="8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352</v>
      </c>
      <c r="AT332" s="251" t="s">
        <v>278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968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969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16.5" customHeight="1">
      <c r="A334" s="35"/>
      <c r="B334" s="36"/>
      <c r="C334" s="239" t="s">
        <v>970</v>
      </c>
      <c r="D334" s="239" t="s">
        <v>278</v>
      </c>
      <c r="E334" s="240" t="s">
        <v>971</v>
      </c>
      <c r="F334" s="241" t="s">
        <v>972</v>
      </c>
      <c r="G334" s="242" t="s">
        <v>973</v>
      </c>
      <c r="H334" s="243">
        <v>1</v>
      </c>
      <c r="I334" s="244"/>
      <c r="J334" s="245">
        <f>ROUND(I334*H334,2)</f>
        <v>0</v>
      </c>
      <c r="K334" s="246"/>
      <c r="L334" s="41"/>
      <c r="M334" s="247" t="s">
        <v>1</v>
      </c>
      <c r="N334" s="248" t="s">
        <v>39</v>
      </c>
      <c r="O334" s="88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352</v>
      </c>
      <c r="AT334" s="251" t="s">
        <v>278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974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972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12" customFormat="1" ht="20.88" customHeight="1">
      <c r="A336" s="12"/>
      <c r="B336" s="223"/>
      <c r="C336" s="224"/>
      <c r="D336" s="225" t="s">
        <v>73</v>
      </c>
      <c r="E336" s="237" t="s">
        <v>975</v>
      </c>
      <c r="F336" s="237" t="s">
        <v>976</v>
      </c>
      <c r="G336" s="224"/>
      <c r="H336" s="224"/>
      <c r="I336" s="227"/>
      <c r="J336" s="238">
        <f>BK336</f>
        <v>0</v>
      </c>
      <c r="K336" s="224"/>
      <c r="L336" s="229"/>
      <c r="M336" s="230"/>
      <c r="N336" s="231"/>
      <c r="O336" s="231"/>
      <c r="P336" s="232">
        <f>SUM(P337:P378)</f>
        <v>0</v>
      </c>
      <c r="Q336" s="231"/>
      <c r="R336" s="232">
        <f>SUM(R337:R378)</f>
        <v>0.02877</v>
      </c>
      <c r="S336" s="231"/>
      <c r="T336" s="233">
        <f>SUM(T337:T378)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34" t="s">
        <v>83</v>
      </c>
      <c r="AT336" s="235" t="s">
        <v>73</v>
      </c>
      <c r="AU336" s="235" t="s">
        <v>83</v>
      </c>
      <c r="AY336" s="234" t="s">
        <v>275</v>
      </c>
      <c r="BK336" s="236">
        <f>SUM(BK337:BK378)</f>
        <v>0</v>
      </c>
    </row>
    <row r="337" s="2" customFormat="1" ht="33" customHeight="1">
      <c r="A337" s="35"/>
      <c r="B337" s="36"/>
      <c r="C337" s="239" t="s">
        <v>977</v>
      </c>
      <c r="D337" s="239" t="s">
        <v>278</v>
      </c>
      <c r="E337" s="240" t="s">
        <v>978</v>
      </c>
      <c r="F337" s="241" t="s">
        <v>979</v>
      </c>
      <c r="G337" s="242" t="s">
        <v>416</v>
      </c>
      <c r="H337" s="243">
        <v>35</v>
      </c>
      <c r="I337" s="244"/>
      <c r="J337" s="245">
        <f>ROUND(I337*H337,2)</f>
        <v>0</v>
      </c>
      <c r="K337" s="246"/>
      <c r="L337" s="41"/>
      <c r="M337" s="247" t="s">
        <v>1</v>
      </c>
      <c r="N337" s="248" t="s">
        <v>39</v>
      </c>
      <c r="O337" s="88"/>
      <c r="P337" s="249">
        <f>O337*H337</f>
        <v>0</v>
      </c>
      <c r="Q337" s="249">
        <v>0</v>
      </c>
      <c r="R337" s="249">
        <f>Q337*H337</f>
        <v>0</v>
      </c>
      <c r="S337" s="249">
        <v>0</v>
      </c>
      <c r="T337" s="250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51" t="s">
        <v>352</v>
      </c>
      <c r="AT337" s="251" t="s">
        <v>278</v>
      </c>
      <c r="AU337" s="251" t="s">
        <v>276</v>
      </c>
      <c r="AY337" s="14" t="s">
        <v>275</v>
      </c>
      <c r="BE337" s="252">
        <f>IF(N337="základní",J337,0)</f>
        <v>0</v>
      </c>
      <c r="BF337" s="252">
        <f>IF(N337="snížená",J337,0)</f>
        <v>0</v>
      </c>
      <c r="BG337" s="252">
        <f>IF(N337="zákl. přenesená",J337,0)</f>
        <v>0</v>
      </c>
      <c r="BH337" s="252">
        <f>IF(N337="sníž. přenesená",J337,0)</f>
        <v>0</v>
      </c>
      <c r="BI337" s="252">
        <f>IF(N337="nulová",J337,0)</f>
        <v>0</v>
      </c>
      <c r="BJ337" s="14" t="s">
        <v>81</v>
      </c>
      <c r="BK337" s="252">
        <f>ROUND(I337*H337,2)</f>
        <v>0</v>
      </c>
      <c r="BL337" s="14" t="s">
        <v>352</v>
      </c>
      <c r="BM337" s="251" t="s">
        <v>980</v>
      </c>
    </row>
    <row r="338" s="2" customFormat="1">
      <c r="A338" s="35"/>
      <c r="B338" s="36"/>
      <c r="C338" s="37"/>
      <c r="D338" s="253" t="s">
        <v>284</v>
      </c>
      <c r="E338" s="37"/>
      <c r="F338" s="254" t="s">
        <v>981</v>
      </c>
      <c r="G338" s="37"/>
      <c r="H338" s="37"/>
      <c r="I338" s="206"/>
      <c r="J338" s="37"/>
      <c r="K338" s="37"/>
      <c r="L338" s="41"/>
      <c r="M338" s="255"/>
      <c r="N338" s="256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284</v>
      </c>
      <c r="AU338" s="14" t="s">
        <v>276</v>
      </c>
    </row>
    <row r="339" s="2" customFormat="1" ht="33" customHeight="1">
      <c r="A339" s="35"/>
      <c r="B339" s="36"/>
      <c r="C339" s="257" t="s">
        <v>982</v>
      </c>
      <c r="D339" s="257" t="s">
        <v>339</v>
      </c>
      <c r="E339" s="258" t="s">
        <v>983</v>
      </c>
      <c r="F339" s="259" t="s">
        <v>984</v>
      </c>
      <c r="G339" s="260" t="s">
        <v>416</v>
      </c>
      <c r="H339" s="261">
        <v>35</v>
      </c>
      <c r="I339" s="262"/>
      <c r="J339" s="263">
        <f>ROUND(I339*H339,2)</f>
        <v>0</v>
      </c>
      <c r="K339" s="264"/>
      <c r="L339" s="265"/>
      <c r="M339" s="266" t="s">
        <v>1</v>
      </c>
      <c r="N339" s="267" t="s">
        <v>39</v>
      </c>
      <c r="O339" s="88"/>
      <c r="P339" s="249">
        <f>O339*H339</f>
        <v>0</v>
      </c>
      <c r="Q339" s="249">
        <v>0.00052999999999999998</v>
      </c>
      <c r="R339" s="249">
        <f>Q339*H339</f>
        <v>0.018550000000000001</v>
      </c>
      <c r="S339" s="249">
        <v>0</v>
      </c>
      <c r="T339" s="250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51" t="s">
        <v>377</v>
      </c>
      <c r="AT339" s="251" t="s">
        <v>339</v>
      </c>
      <c r="AU339" s="251" t="s">
        <v>276</v>
      </c>
      <c r="AY339" s="14" t="s">
        <v>275</v>
      </c>
      <c r="BE339" s="252">
        <f>IF(N339="základní",J339,0)</f>
        <v>0</v>
      </c>
      <c r="BF339" s="252">
        <f>IF(N339="snížená",J339,0)</f>
        <v>0</v>
      </c>
      <c r="BG339" s="252">
        <f>IF(N339="zákl. přenesená",J339,0)</f>
        <v>0</v>
      </c>
      <c r="BH339" s="252">
        <f>IF(N339="sníž. přenesená",J339,0)</f>
        <v>0</v>
      </c>
      <c r="BI339" s="252">
        <f>IF(N339="nulová",J339,0)</f>
        <v>0</v>
      </c>
      <c r="BJ339" s="14" t="s">
        <v>81</v>
      </c>
      <c r="BK339" s="252">
        <f>ROUND(I339*H339,2)</f>
        <v>0</v>
      </c>
      <c r="BL339" s="14" t="s">
        <v>352</v>
      </c>
      <c r="BM339" s="251" t="s">
        <v>985</v>
      </c>
    </row>
    <row r="340" s="2" customFormat="1">
      <c r="A340" s="35"/>
      <c r="B340" s="36"/>
      <c r="C340" s="37"/>
      <c r="D340" s="253" t="s">
        <v>284</v>
      </c>
      <c r="E340" s="37"/>
      <c r="F340" s="254" t="s">
        <v>984</v>
      </c>
      <c r="G340" s="37"/>
      <c r="H340" s="37"/>
      <c r="I340" s="206"/>
      <c r="J340" s="37"/>
      <c r="K340" s="37"/>
      <c r="L340" s="41"/>
      <c r="M340" s="255"/>
      <c r="N340" s="256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284</v>
      </c>
      <c r="AU340" s="14" t="s">
        <v>276</v>
      </c>
    </row>
    <row r="341" s="2" customFormat="1" ht="37.8" customHeight="1">
      <c r="A341" s="35"/>
      <c r="B341" s="36"/>
      <c r="C341" s="239" t="s">
        <v>986</v>
      </c>
      <c r="D341" s="239" t="s">
        <v>278</v>
      </c>
      <c r="E341" s="240" t="s">
        <v>987</v>
      </c>
      <c r="F341" s="241" t="s">
        <v>988</v>
      </c>
      <c r="G341" s="242" t="s">
        <v>416</v>
      </c>
      <c r="H341" s="243">
        <v>35</v>
      </c>
      <c r="I341" s="244"/>
      <c r="J341" s="245">
        <f>ROUND(I341*H341,2)</f>
        <v>0</v>
      </c>
      <c r="K341" s="246"/>
      <c r="L341" s="41"/>
      <c r="M341" s="247" t="s">
        <v>1</v>
      </c>
      <c r="N341" s="248" t="s">
        <v>39</v>
      </c>
      <c r="O341" s="88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1" t="s">
        <v>352</v>
      </c>
      <c r="AT341" s="251" t="s">
        <v>278</v>
      </c>
      <c r="AU341" s="251" t="s">
        <v>276</v>
      </c>
      <c r="AY341" s="14" t="s">
        <v>275</v>
      </c>
      <c r="BE341" s="252">
        <f>IF(N341="základní",J341,0)</f>
        <v>0</v>
      </c>
      <c r="BF341" s="252">
        <f>IF(N341="snížená",J341,0)</f>
        <v>0</v>
      </c>
      <c r="BG341" s="252">
        <f>IF(N341="zákl. přenesená",J341,0)</f>
        <v>0</v>
      </c>
      <c r="BH341" s="252">
        <f>IF(N341="sníž. přenesená",J341,0)</f>
        <v>0</v>
      </c>
      <c r="BI341" s="252">
        <f>IF(N341="nulová",J341,0)</f>
        <v>0</v>
      </c>
      <c r="BJ341" s="14" t="s">
        <v>81</v>
      </c>
      <c r="BK341" s="252">
        <f>ROUND(I341*H341,2)</f>
        <v>0</v>
      </c>
      <c r="BL341" s="14" t="s">
        <v>352</v>
      </c>
      <c r="BM341" s="251" t="s">
        <v>989</v>
      </c>
    </row>
    <row r="342" s="2" customFormat="1">
      <c r="A342" s="35"/>
      <c r="B342" s="36"/>
      <c r="C342" s="37"/>
      <c r="D342" s="253" t="s">
        <v>284</v>
      </c>
      <c r="E342" s="37"/>
      <c r="F342" s="254" t="s">
        <v>990</v>
      </c>
      <c r="G342" s="37"/>
      <c r="H342" s="37"/>
      <c r="I342" s="206"/>
      <c r="J342" s="37"/>
      <c r="K342" s="37"/>
      <c r="L342" s="41"/>
      <c r="M342" s="255"/>
      <c r="N342" s="25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284</v>
      </c>
      <c r="AU342" s="14" t="s">
        <v>276</v>
      </c>
    </row>
    <row r="343" s="2" customFormat="1" ht="33" customHeight="1">
      <c r="A343" s="35"/>
      <c r="B343" s="36"/>
      <c r="C343" s="257" t="s">
        <v>991</v>
      </c>
      <c r="D343" s="257" t="s">
        <v>339</v>
      </c>
      <c r="E343" s="258" t="s">
        <v>992</v>
      </c>
      <c r="F343" s="259" t="s">
        <v>993</v>
      </c>
      <c r="G343" s="260" t="s">
        <v>416</v>
      </c>
      <c r="H343" s="261">
        <v>35</v>
      </c>
      <c r="I343" s="262"/>
      <c r="J343" s="263">
        <f>ROUND(I343*H343,2)</f>
        <v>0</v>
      </c>
      <c r="K343" s="264"/>
      <c r="L343" s="265"/>
      <c r="M343" s="266" t="s">
        <v>1</v>
      </c>
      <c r="N343" s="267" t="s">
        <v>39</v>
      </c>
      <c r="O343" s="88"/>
      <c r="P343" s="249">
        <f>O343*H343</f>
        <v>0</v>
      </c>
      <c r="Q343" s="249">
        <v>0.00011</v>
      </c>
      <c r="R343" s="249">
        <f>Q343*H343</f>
        <v>0.0038500000000000001</v>
      </c>
      <c r="S343" s="249">
        <v>0</v>
      </c>
      <c r="T343" s="25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1" t="s">
        <v>377</v>
      </c>
      <c r="AT343" s="251" t="s">
        <v>339</v>
      </c>
      <c r="AU343" s="251" t="s">
        <v>276</v>
      </c>
      <c r="AY343" s="14" t="s">
        <v>275</v>
      </c>
      <c r="BE343" s="252">
        <f>IF(N343="základní",J343,0)</f>
        <v>0</v>
      </c>
      <c r="BF343" s="252">
        <f>IF(N343="snížená",J343,0)</f>
        <v>0</v>
      </c>
      <c r="BG343" s="252">
        <f>IF(N343="zákl. přenesená",J343,0)</f>
        <v>0</v>
      </c>
      <c r="BH343" s="252">
        <f>IF(N343="sníž. přenesená",J343,0)</f>
        <v>0</v>
      </c>
      <c r="BI343" s="252">
        <f>IF(N343="nulová",J343,0)</f>
        <v>0</v>
      </c>
      <c r="BJ343" s="14" t="s">
        <v>81</v>
      </c>
      <c r="BK343" s="252">
        <f>ROUND(I343*H343,2)</f>
        <v>0</v>
      </c>
      <c r="BL343" s="14" t="s">
        <v>352</v>
      </c>
      <c r="BM343" s="251" t="s">
        <v>994</v>
      </c>
    </row>
    <row r="344" s="2" customFormat="1">
      <c r="A344" s="35"/>
      <c r="B344" s="36"/>
      <c r="C344" s="37"/>
      <c r="D344" s="253" t="s">
        <v>284</v>
      </c>
      <c r="E344" s="37"/>
      <c r="F344" s="254" t="s">
        <v>993</v>
      </c>
      <c r="G344" s="37"/>
      <c r="H344" s="37"/>
      <c r="I344" s="206"/>
      <c r="J344" s="37"/>
      <c r="K344" s="37"/>
      <c r="L344" s="41"/>
      <c r="M344" s="255"/>
      <c r="N344" s="25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284</v>
      </c>
      <c r="AU344" s="14" t="s">
        <v>276</v>
      </c>
    </row>
    <row r="345" s="2" customFormat="1" ht="24.15" customHeight="1">
      <c r="A345" s="35"/>
      <c r="B345" s="36"/>
      <c r="C345" s="239" t="s">
        <v>995</v>
      </c>
      <c r="D345" s="239" t="s">
        <v>278</v>
      </c>
      <c r="E345" s="240" t="s">
        <v>996</v>
      </c>
      <c r="F345" s="241" t="s">
        <v>997</v>
      </c>
      <c r="G345" s="242" t="s">
        <v>342</v>
      </c>
      <c r="H345" s="243">
        <v>1</v>
      </c>
      <c r="I345" s="244"/>
      <c r="J345" s="245">
        <f>ROUND(I345*H345,2)</f>
        <v>0</v>
      </c>
      <c r="K345" s="246"/>
      <c r="L345" s="41"/>
      <c r="M345" s="247" t="s">
        <v>1</v>
      </c>
      <c r="N345" s="248" t="s">
        <v>39</v>
      </c>
      <c r="O345" s="88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1" t="s">
        <v>352</v>
      </c>
      <c r="AT345" s="251" t="s">
        <v>278</v>
      </c>
      <c r="AU345" s="251" t="s">
        <v>276</v>
      </c>
      <c r="AY345" s="14" t="s">
        <v>275</v>
      </c>
      <c r="BE345" s="252">
        <f>IF(N345="základní",J345,0)</f>
        <v>0</v>
      </c>
      <c r="BF345" s="252">
        <f>IF(N345="snížená",J345,0)</f>
        <v>0</v>
      </c>
      <c r="BG345" s="252">
        <f>IF(N345="zákl. přenesená",J345,0)</f>
        <v>0</v>
      </c>
      <c r="BH345" s="252">
        <f>IF(N345="sníž. přenesená",J345,0)</f>
        <v>0</v>
      </c>
      <c r="BI345" s="252">
        <f>IF(N345="nulová",J345,0)</f>
        <v>0</v>
      </c>
      <c r="BJ345" s="14" t="s">
        <v>81</v>
      </c>
      <c r="BK345" s="252">
        <f>ROUND(I345*H345,2)</f>
        <v>0</v>
      </c>
      <c r="BL345" s="14" t="s">
        <v>352</v>
      </c>
      <c r="BM345" s="251" t="s">
        <v>998</v>
      </c>
    </row>
    <row r="346" s="2" customFormat="1">
      <c r="A346" s="35"/>
      <c r="B346" s="36"/>
      <c r="C346" s="37"/>
      <c r="D346" s="253" t="s">
        <v>284</v>
      </c>
      <c r="E346" s="37"/>
      <c r="F346" s="254" t="s">
        <v>999</v>
      </c>
      <c r="G346" s="37"/>
      <c r="H346" s="37"/>
      <c r="I346" s="206"/>
      <c r="J346" s="37"/>
      <c r="K346" s="37"/>
      <c r="L346" s="41"/>
      <c r="M346" s="255"/>
      <c r="N346" s="25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284</v>
      </c>
      <c r="AU346" s="14" t="s">
        <v>276</v>
      </c>
    </row>
    <row r="347" s="2" customFormat="1" ht="24.15" customHeight="1">
      <c r="A347" s="35"/>
      <c r="B347" s="36"/>
      <c r="C347" s="257" t="s">
        <v>1000</v>
      </c>
      <c r="D347" s="257" t="s">
        <v>339</v>
      </c>
      <c r="E347" s="258" t="s">
        <v>1001</v>
      </c>
      <c r="F347" s="259" t="s">
        <v>1002</v>
      </c>
      <c r="G347" s="260" t="s">
        <v>342</v>
      </c>
      <c r="H347" s="261">
        <v>1</v>
      </c>
      <c r="I347" s="262"/>
      <c r="J347" s="263">
        <f>ROUND(I347*H347,2)</f>
        <v>0</v>
      </c>
      <c r="K347" s="264"/>
      <c r="L347" s="265"/>
      <c r="M347" s="266" t="s">
        <v>1</v>
      </c>
      <c r="N347" s="267" t="s">
        <v>39</v>
      </c>
      <c r="O347" s="88"/>
      <c r="P347" s="249">
        <f>O347*H347</f>
        <v>0</v>
      </c>
      <c r="Q347" s="249">
        <v>0.0010499999999999999</v>
      </c>
      <c r="R347" s="249">
        <f>Q347*H347</f>
        <v>0.0010499999999999999</v>
      </c>
      <c r="S347" s="249">
        <v>0</v>
      </c>
      <c r="T347" s="25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1" t="s">
        <v>377</v>
      </c>
      <c r="AT347" s="251" t="s">
        <v>339</v>
      </c>
      <c r="AU347" s="251" t="s">
        <v>276</v>
      </c>
      <c r="AY347" s="14" t="s">
        <v>275</v>
      </c>
      <c r="BE347" s="252">
        <f>IF(N347="základní",J347,0)</f>
        <v>0</v>
      </c>
      <c r="BF347" s="252">
        <f>IF(N347="snížená",J347,0)</f>
        <v>0</v>
      </c>
      <c r="BG347" s="252">
        <f>IF(N347="zákl. přenesená",J347,0)</f>
        <v>0</v>
      </c>
      <c r="BH347" s="252">
        <f>IF(N347="sníž. přenesená",J347,0)</f>
        <v>0</v>
      </c>
      <c r="BI347" s="252">
        <f>IF(N347="nulová",J347,0)</f>
        <v>0</v>
      </c>
      <c r="BJ347" s="14" t="s">
        <v>81</v>
      </c>
      <c r="BK347" s="252">
        <f>ROUND(I347*H347,2)</f>
        <v>0</v>
      </c>
      <c r="BL347" s="14" t="s">
        <v>352</v>
      </c>
      <c r="BM347" s="251" t="s">
        <v>1003</v>
      </c>
    </row>
    <row r="348" s="2" customFormat="1">
      <c r="A348" s="35"/>
      <c r="B348" s="36"/>
      <c r="C348" s="37"/>
      <c r="D348" s="253" t="s">
        <v>284</v>
      </c>
      <c r="E348" s="37"/>
      <c r="F348" s="254" t="s">
        <v>1002</v>
      </c>
      <c r="G348" s="37"/>
      <c r="H348" s="37"/>
      <c r="I348" s="206"/>
      <c r="J348" s="37"/>
      <c r="K348" s="37"/>
      <c r="L348" s="41"/>
      <c r="M348" s="255"/>
      <c r="N348" s="256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284</v>
      </c>
      <c r="AU348" s="14" t="s">
        <v>276</v>
      </c>
    </row>
    <row r="349" s="2" customFormat="1" ht="33" customHeight="1">
      <c r="A349" s="35"/>
      <c r="B349" s="36"/>
      <c r="C349" s="239" t="s">
        <v>1004</v>
      </c>
      <c r="D349" s="239" t="s">
        <v>278</v>
      </c>
      <c r="E349" s="240" t="s">
        <v>1005</v>
      </c>
      <c r="F349" s="241" t="s">
        <v>1006</v>
      </c>
      <c r="G349" s="242" t="s">
        <v>342</v>
      </c>
      <c r="H349" s="243">
        <v>1</v>
      </c>
      <c r="I349" s="244"/>
      <c r="J349" s="245">
        <f>ROUND(I349*H349,2)</f>
        <v>0</v>
      </c>
      <c r="K349" s="246"/>
      <c r="L349" s="41"/>
      <c r="M349" s="247" t="s">
        <v>1</v>
      </c>
      <c r="N349" s="248" t="s">
        <v>39</v>
      </c>
      <c r="O349" s="88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51" t="s">
        <v>352</v>
      </c>
      <c r="AT349" s="251" t="s">
        <v>278</v>
      </c>
      <c r="AU349" s="251" t="s">
        <v>276</v>
      </c>
      <c r="AY349" s="14" t="s">
        <v>275</v>
      </c>
      <c r="BE349" s="252">
        <f>IF(N349="základní",J349,0)</f>
        <v>0</v>
      </c>
      <c r="BF349" s="252">
        <f>IF(N349="snížená",J349,0)</f>
        <v>0</v>
      </c>
      <c r="BG349" s="252">
        <f>IF(N349="zákl. přenesená",J349,0)</f>
        <v>0</v>
      </c>
      <c r="BH349" s="252">
        <f>IF(N349="sníž. přenesená",J349,0)</f>
        <v>0</v>
      </c>
      <c r="BI349" s="252">
        <f>IF(N349="nulová",J349,0)</f>
        <v>0</v>
      </c>
      <c r="BJ349" s="14" t="s">
        <v>81</v>
      </c>
      <c r="BK349" s="252">
        <f>ROUND(I349*H349,2)</f>
        <v>0</v>
      </c>
      <c r="BL349" s="14" t="s">
        <v>352</v>
      </c>
      <c r="BM349" s="251" t="s">
        <v>1007</v>
      </c>
    </row>
    <row r="350" s="2" customFormat="1">
      <c r="A350" s="35"/>
      <c r="B350" s="36"/>
      <c r="C350" s="37"/>
      <c r="D350" s="253" t="s">
        <v>284</v>
      </c>
      <c r="E350" s="37"/>
      <c r="F350" s="254" t="s">
        <v>1008</v>
      </c>
      <c r="G350" s="37"/>
      <c r="H350" s="37"/>
      <c r="I350" s="206"/>
      <c r="J350" s="37"/>
      <c r="K350" s="37"/>
      <c r="L350" s="41"/>
      <c r="M350" s="255"/>
      <c r="N350" s="256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284</v>
      </c>
      <c r="AU350" s="14" t="s">
        <v>276</v>
      </c>
    </row>
    <row r="351" s="2" customFormat="1" ht="24.15" customHeight="1">
      <c r="A351" s="35"/>
      <c r="B351" s="36"/>
      <c r="C351" s="257" t="s">
        <v>1009</v>
      </c>
      <c r="D351" s="257" t="s">
        <v>339</v>
      </c>
      <c r="E351" s="258" t="s">
        <v>1010</v>
      </c>
      <c r="F351" s="259" t="s">
        <v>1011</v>
      </c>
      <c r="G351" s="260" t="s">
        <v>696</v>
      </c>
      <c r="H351" s="261">
        <v>1</v>
      </c>
      <c r="I351" s="262"/>
      <c r="J351" s="263">
        <f>ROUND(I351*H351,2)</f>
        <v>0</v>
      </c>
      <c r="K351" s="264"/>
      <c r="L351" s="265"/>
      <c r="M351" s="266" t="s">
        <v>1</v>
      </c>
      <c r="N351" s="267" t="s">
        <v>39</v>
      </c>
      <c r="O351" s="88"/>
      <c r="P351" s="249">
        <f>O351*H351</f>
        <v>0</v>
      </c>
      <c r="Q351" s="249">
        <v>0.00059999999999999995</v>
      </c>
      <c r="R351" s="249">
        <f>Q351*H351</f>
        <v>0.00059999999999999995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1" t="s">
        <v>377</v>
      </c>
      <c r="AT351" s="251" t="s">
        <v>339</v>
      </c>
      <c r="AU351" s="251" t="s">
        <v>276</v>
      </c>
      <c r="AY351" s="14" t="s">
        <v>275</v>
      </c>
      <c r="BE351" s="252">
        <f>IF(N351="základní",J351,0)</f>
        <v>0</v>
      </c>
      <c r="BF351" s="252">
        <f>IF(N351="snížená",J351,0)</f>
        <v>0</v>
      </c>
      <c r="BG351" s="252">
        <f>IF(N351="zákl. přenesená",J351,0)</f>
        <v>0</v>
      </c>
      <c r="BH351" s="252">
        <f>IF(N351="sníž. přenesená",J351,0)</f>
        <v>0</v>
      </c>
      <c r="BI351" s="252">
        <f>IF(N351="nulová",J351,0)</f>
        <v>0</v>
      </c>
      <c r="BJ351" s="14" t="s">
        <v>81</v>
      </c>
      <c r="BK351" s="252">
        <f>ROUND(I351*H351,2)</f>
        <v>0</v>
      </c>
      <c r="BL351" s="14" t="s">
        <v>352</v>
      </c>
      <c r="BM351" s="251" t="s">
        <v>1012</v>
      </c>
    </row>
    <row r="352" s="2" customFormat="1">
      <c r="A352" s="35"/>
      <c r="B352" s="36"/>
      <c r="C352" s="37"/>
      <c r="D352" s="253" t="s">
        <v>284</v>
      </c>
      <c r="E352" s="37"/>
      <c r="F352" s="254" t="s">
        <v>1011</v>
      </c>
      <c r="G352" s="37"/>
      <c r="H352" s="37"/>
      <c r="I352" s="206"/>
      <c r="J352" s="37"/>
      <c r="K352" s="37"/>
      <c r="L352" s="41"/>
      <c r="M352" s="255"/>
      <c r="N352" s="25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284</v>
      </c>
      <c r="AU352" s="14" t="s">
        <v>276</v>
      </c>
    </row>
    <row r="353" s="2" customFormat="1" ht="21.75" customHeight="1">
      <c r="A353" s="35"/>
      <c r="B353" s="36"/>
      <c r="C353" s="239" t="s">
        <v>1013</v>
      </c>
      <c r="D353" s="239" t="s">
        <v>278</v>
      </c>
      <c r="E353" s="240" t="s">
        <v>1014</v>
      </c>
      <c r="F353" s="241" t="s">
        <v>1015</v>
      </c>
      <c r="G353" s="242" t="s">
        <v>342</v>
      </c>
      <c r="H353" s="243">
        <v>6</v>
      </c>
      <c r="I353" s="244"/>
      <c r="J353" s="245">
        <f>ROUND(I353*H353,2)</f>
        <v>0</v>
      </c>
      <c r="K353" s="246"/>
      <c r="L353" s="41"/>
      <c r="M353" s="247" t="s">
        <v>1</v>
      </c>
      <c r="N353" s="248" t="s">
        <v>39</v>
      </c>
      <c r="O353" s="88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1" t="s">
        <v>352</v>
      </c>
      <c r="AT353" s="251" t="s">
        <v>278</v>
      </c>
      <c r="AU353" s="251" t="s">
        <v>276</v>
      </c>
      <c r="AY353" s="14" t="s">
        <v>275</v>
      </c>
      <c r="BE353" s="252">
        <f>IF(N353="základní",J353,0)</f>
        <v>0</v>
      </c>
      <c r="BF353" s="252">
        <f>IF(N353="snížená",J353,0)</f>
        <v>0</v>
      </c>
      <c r="BG353" s="252">
        <f>IF(N353="zákl. přenesená",J353,0)</f>
        <v>0</v>
      </c>
      <c r="BH353" s="252">
        <f>IF(N353="sníž. přenesená",J353,0)</f>
        <v>0</v>
      </c>
      <c r="BI353" s="252">
        <f>IF(N353="nulová",J353,0)</f>
        <v>0</v>
      </c>
      <c r="BJ353" s="14" t="s">
        <v>81</v>
      </c>
      <c r="BK353" s="252">
        <f>ROUND(I353*H353,2)</f>
        <v>0</v>
      </c>
      <c r="BL353" s="14" t="s">
        <v>352</v>
      </c>
      <c r="BM353" s="251" t="s">
        <v>1016</v>
      </c>
    </row>
    <row r="354" s="2" customFormat="1">
      <c r="A354" s="35"/>
      <c r="B354" s="36"/>
      <c r="C354" s="37"/>
      <c r="D354" s="253" t="s">
        <v>284</v>
      </c>
      <c r="E354" s="37"/>
      <c r="F354" s="254" t="s">
        <v>1017</v>
      </c>
      <c r="G354" s="37"/>
      <c r="H354" s="37"/>
      <c r="I354" s="206"/>
      <c r="J354" s="37"/>
      <c r="K354" s="37"/>
      <c r="L354" s="41"/>
      <c r="M354" s="255"/>
      <c r="N354" s="25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284</v>
      </c>
      <c r="AU354" s="14" t="s">
        <v>276</v>
      </c>
    </row>
    <row r="355" s="2" customFormat="1" ht="16.5" customHeight="1">
      <c r="A355" s="35"/>
      <c r="B355" s="36"/>
      <c r="C355" s="257" t="s">
        <v>1018</v>
      </c>
      <c r="D355" s="257" t="s">
        <v>339</v>
      </c>
      <c r="E355" s="258" t="s">
        <v>1019</v>
      </c>
      <c r="F355" s="259" t="s">
        <v>1020</v>
      </c>
      <c r="G355" s="260" t="s">
        <v>342</v>
      </c>
      <c r="H355" s="261">
        <v>6</v>
      </c>
      <c r="I355" s="262"/>
      <c r="J355" s="263">
        <f>ROUND(I355*H355,2)</f>
        <v>0</v>
      </c>
      <c r="K355" s="264"/>
      <c r="L355" s="265"/>
      <c r="M355" s="266" t="s">
        <v>1</v>
      </c>
      <c r="N355" s="267" t="s">
        <v>39</v>
      </c>
      <c r="O355" s="88"/>
      <c r="P355" s="249">
        <f>O355*H355</f>
        <v>0</v>
      </c>
      <c r="Q355" s="249">
        <v>1.0000000000000001E-05</v>
      </c>
      <c r="R355" s="249">
        <f>Q355*H355</f>
        <v>6.0000000000000008E-05</v>
      </c>
      <c r="S355" s="249">
        <v>0</v>
      </c>
      <c r="T355" s="25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1" t="s">
        <v>377</v>
      </c>
      <c r="AT355" s="251" t="s">
        <v>339</v>
      </c>
      <c r="AU355" s="251" t="s">
        <v>276</v>
      </c>
      <c r="AY355" s="14" t="s">
        <v>275</v>
      </c>
      <c r="BE355" s="252">
        <f>IF(N355="základní",J355,0)</f>
        <v>0</v>
      </c>
      <c r="BF355" s="252">
        <f>IF(N355="snížená",J355,0)</f>
        <v>0</v>
      </c>
      <c r="BG355" s="252">
        <f>IF(N355="zákl. přenesená",J355,0)</f>
        <v>0</v>
      </c>
      <c r="BH355" s="252">
        <f>IF(N355="sníž. přenesená",J355,0)</f>
        <v>0</v>
      </c>
      <c r="BI355" s="252">
        <f>IF(N355="nulová",J355,0)</f>
        <v>0</v>
      </c>
      <c r="BJ355" s="14" t="s">
        <v>81</v>
      </c>
      <c r="BK355" s="252">
        <f>ROUND(I355*H355,2)</f>
        <v>0</v>
      </c>
      <c r="BL355" s="14" t="s">
        <v>352</v>
      </c>
      <c r="BM355" s="251" t="s">
        <v>1021</v>
      </c>
    </row>
    <row r="356" s="2" customFormat="1">
      <c r="A356" s="35"/>
      <c r="B356" s="36"/>
      <c r="C356" s="37"/>
      <c r="D356" s="253" t="s">
        <v>284</v>
      </c>
      <c r="E356" s="37"/>
      <c r="F356" s="254" t="s">
        <v>1020</v>
      </c>
      <c r="G356" s="37"/>
      <c r="H356" s="37"/>
      <c r="I356" s="206"/>
      <c r="J356" s="37"/>
      <c r="K356" s="37"/>
      <c r="L356" s="41"/>
      <c r="M356" s="255"/>
      <c r="N356" s="256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284</v>
      </c>
      <c r="AU356" s="14" t="s">
        <v>276</v>
      </c>
    </row>
    <row r="357" s="2" customFormat="1" ht="24.15" customHeight="1">
      <c r="A357" s="35"/>
      <c r="B357" s="36"/>
      <c r="C357" s="239" t="s">
        <v>1022</v>
      </c>
      <c r="D357" s="239" t="s">
        <v>278</v>
      </c>
      <c r="E357" s="240" t="s">
        <v>1023</v>
      </c>
      <c r="F357" s="241" t="s">
        <v>1024</v>
      </c>
      <c r="G357" s="242" t="s">
        <v>416</v>
      </c>
      <c r="H357" s="243">
        <v>4</v>
      </c>
      <c r="I357" s="244"/>
      <c r="J357" s="245">
        <f>ROUND(I357*H357,2)</f>
        <v>0</v>
      </c>
      <c r="K357" s="246"/>
      <c r="L357" s="41"/>
      <c r="M357" s="247" t="s">
        <v>1</v>
      </c>
      <c r="N357" s="248" t="s">
        <v>39</v>
      </c>
      <c r="O357" s="88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1" t="s">
        <v>352</v>
      </c>
      <c r="AT357" s="251" t="s">
        <v>278</v>
      </c>
      <c r="AU357" s="251" t="s">
        <v>276</v>
      </c>
      <c r="AY357" s="14" t="s">
        <v>275</v>
      </c>
      <c r="BE357" s="252">
        <f>IF(N357="základní",J357,0)</f>
        <v>0</v>
      </c>
      <c r="BF357" s="252">
        <f>IF(N357="snížená",J357,0)</f>
        <v>0</v>
      </c>
      <c r="BG357" s="252">
        <f>IF(N357="zákl. přenesená",J357,0)</f>
        <v>0</v>
      </c>
      <c r="BH357" s="252">
        <f>IF(N357="sníž. přenesená",J357,0)</f>
        <v>0</v>
      </c>
      <c r="BI357" s="252">
        <f>IF(N357="nulová",J357,0)</f>
        <v>0</v>
      </c>
      <c r="BJ357" s="14" t="s">
        <v>81</v>
      </c>
      <c r="BK357" s="252">
        <f>ROUND(I357*H357,2)</f>
        <v>0</v>
      </c>
      <c r="BL357" s="14" t="s">
        <v>352</v>
      </c>
      <c r="BM357" s="251" t="s">
        <v>1025</v>
      </c>
    </row>
    <row r="358" s="2" customFormat="1">
      <c r="A358" s="35"/>
      <c r="B358" s="36"/>
      <c r="C358" s="37"/>
      <c r="D358" s="253" t="s">
        <v>284</v>
      </c>
      <c r="E358" s="37"/>
      <c r="F358" s="254" t="s">
        <v>1026</v>
      </c>
      <c r="G358" s="37"/>
      <c r="H358" s="37"/>
      <c r="I358" s="206"/>
      <c r="J358" s="37"/>
      <c r="K358" s="37"/>
      <c r="L358" s="41"/>
      <c r="M358" s="255"/>
      <c r="N358" s="256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284</v>
      </c>
      <c r="AU358" s="14" t="s">
        <v>276</v>
      </c>
    </row>
    <row r="359" s="2" customFormat="1" ht="16.5" customHeight="1">
      <c r="A359" s="35"/>
      <c r="B359" s="36"/>
      <c r="C359" s="257" t="s">
        <v>1027</v>
      </c>
      <c r="D359" s="257" t="s">
        <v>339</v>
      </c>
      <c r="E359" s="258" t="s">
        <v>1028</v>
      </c>
      <c r="F359" s="259" t="s">
        <v>1029</v>
      </c>
      <c r="G359" s="260" t="s">
        <v>416</v>
      </c>
      <c r="H359" s="261">
        <v>4</v>
      </c>
      <c r="I359" s="262"/>
      <c r="J359" s="263">
        <f>ROUND(I359*H359,2)</f>
        <v>0</v>
      </c>
      <c r="K359" s="264"/>
      <c r="L359" s="265"/>
      <c r="M359" s="266" t="s">
        <v>1</v>
      </c>
      <c r="N359" s="267" t="s">
        <v>39</v>
      </c>
      <c r="O359" s="88"/>
      <c r="P359" s="249">
        <f>O359*H359</f>
        <v>0</v>
      </c>
      <c r="Q359" s="249">
        <v>0.00054000000000000001</v>
      </c>
      <c r="R359" s="249">
        <f>Q359*H359</f>
        <v>0.00216</v>
      </c>
      <c r="S359" s="249">
        <v>0</v>
      </c>
      <c r="T359" s="25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1" t="s">
        <v>377</v>
      </c>
      <c r="AT359" s="251" t="s">
        <v>339</v>
      </c>
      <c r="AU359" s="251" t="s">
        <v>276</v>
      </c>
      <c r="AY359" s="14" t="s">
        <v>275</v>
      </c>
      <c r="BE359" s="252">
        <f>IF(N359="základní",J359,0)</f>
        <v>0</v>
      </c>
      <c r="BF359" s="252">
        <f>IF(N359="snížená",J359,0)</f>
        <v>0</v>
      </c>
      <c r="BG359" s="252">
        <f>IF(N359="zákl. přenesená",J359,0)</f>
        <v>0</v>
      </c>
      <c r="BH359" s="252">
        <f>IF(N359="sníž. přenesená",J359,0)</f>
        <v>0</v>
      </c>
      <c r="BI359" s="252">
        <f>IF(N359="nulová",J359,0)</f>
        <v>0</v>
      </c>
      <c r="BJ359" s="14" t="s">
        <v>81</v>
      </c>
      <c r="BK359" s="252">
        <f>ROUND(I359*H359,2)</f>
        <v>0</v>
      </c>
      <c r="BL359" s="14" t="s">
        <v>352</v>
      </c>
      <c r="BM359" s="251" t="s">
        <v>1030</v>
      </c>
    </row>
    <row r="360" s="2" customFormat="1">
      <c r="A360" s="35"/>
      <c r="B360" s="36"/>
      <c r="C360" s="37"/>
      <c r="D360" s="253" t="s">
        <v>284</v>
      </c>
      <c r="E360" s="37"/>
      <c r="F360" s="254" t="s">
        <v>1029</v>
      </c>
      <c r="G360" s="37"/>
      <c r="H360" s="37"/>
      <c r="I360" s="206"/>
      <c r="J360" s="37"/>
      <c r="K360" s="37"/>
      <c r="L360" s="41"/>
      <c r="M360" s="255"/>
      <c r="N360" s="256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284</v>
      </c>
      <c r="AU360" s="14" t="s">
        <v>276</v>
      </c>
    </row>
    <row r="361" s="2" customFormat="1" ht="24.15" customHeight="1">
      <c r="A361" s="35"/>
      <c r="B361" s="36"/>
      <c r="C361" s="257" t="s">
        <v>1031</v>
      </c>
      <c r="D361" s="257" t="s">
        <v>339</v>
      </c>
      <c r="E361" s="258" t="s">
        <v>1032</v>
      </c>
      <c r="F361" s="259" t="s">
        <v>1033</v>
      </c>
      <c r="G361" s="260" t="s">
        <v>342</v>
      </c>
      <c r="H361" s="261">
        <v>2</v>
      </c>
      <c r="I361" s="262"/>
      <c r="J361" s="263">
        <f>ROUND(I361*H361,2)</f>
        <v>0</v>
      </c>
      <c r="K361" s="264"/>
      <c r="L361" s="265"/>
      <c r="M361" s="266" t="s">
        <v>1</v>
      </c>
      <c r="N361" s="267" t="s">
        <v>39</v>
      </c>
      <c r="O361" s="88"/>
      <c r="P361" s="249">
        <f>O361*H361</f>
        <v>0</v>
      </c>
      <c r="Q361" s="249">
        <v>1.0000000000000001E-05</v>
      </c>
      <c r="R361" s="249">
        <f>Q361*H361</f>
        <v>2.0000000000000002E-05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377</v>
      </c>
      <c r="AT361" s="251" t="s">
        <v>339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1034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1033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24.15" customHeight="1">
      <c r="A363" s="35"/>
      <c r="B363" s="36"/>
      <c r="C363" s="257" t="s">
        <v>1035</v>
      </c>
      <c r="D363" s="257" t="s">
        <v>339</v>
      </c>
      <c r="E363" s="258" t="s">
        <v>1036</v>
      </c>
      <c r="F363" s="259" t="s">
        <v>1037</v>
      </c>
      <c r="G363" s="260" t="s">
        <v>342</v>
      </c>
      <c r="H363" s="261">
        <v>2</v>
      </c>
      <c r="I363" s="262"/>
      <c r="J363" s="263">
        <f>ROUND(I363*H363,2)</f>
        <v>0</v>
      </c>
      <c r="K363" s="264"/>
      <c r="L363" s="265"/>
      <c r="M363" s="266" t="s">
        <v>1</v>
      </c>
      <c r="N363" s="267" t="s">
        <v>39</v>
      </c>
      <c r="O363" s="88"/>
      <c r="P363" s="249">
        <f>O363*H363</f>
        <v>0</v>
      </c>
      <c r="Q363" s="249">
        <v>1.0000000000000001E-05</v>
      </c>
      <c r="R363" s="249">
        <f>Q363*H363</f>
        <v>2.0000000000000002E-05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377</v>
      </c>
      <c r="AT363" s="251" t="s">
        <v>339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1038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1037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21.75" customHeight="1">
      <c r="A365" s="35"/>
      <c r="B365" s="36"/>
      <c r="C365" s="239" t="s">
        <v>1039</v>
      </c>
      <c r="D365" s="239" t="s">
        <v>278</v>
      </c>
      <c r="E365" s="240" t="s">
        <v>1040</v>
      </c>
      <c r="F365" s="241" t="s">
        <v>1041</v>
      </c>
      <c r="G365" s="242" t="s">
        <v>416</v>
      </c>
      <c r="H365" s="243">
        <v>2</v>
      </c>
      <c r="I365" s="244"/>
      <c r="J365" s="245">
        <f>ROUND(I365*H365,2)</f>
        <v>0</v>
      </c>
      <c r="K365" s="246"/>
      <c r="L365" s="41"/>
      <c r="M365" s="247" t="s">
        <v>1</v>
      </c>
      <c r="N365" s="248" t="s">
        <v>39</v>
      </c>
      <c r="O365" s="88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352</v>
      </c>
      <c r="AT365" s="251" t="s">
        <v>278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1042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1043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24.15" customHeight="1">
      <c r="A367" s="35"/>
      <c r="B367" s="36"/>
      <c r="C367" s="257" t="s">
        <v>1044</v>
      </c>
      <c r="D367" s="257" t="s">
        <v>339</v>
      </c>
      <c r="E367" s="258" t="s">
        <v>1045</v>
      </c>
      <c r="F367" s="259" t="s">
        <v>1046</v>
      </c>
      <c r="G367" s="260" t="s">
        <v>342</v>
      </c>
      <c r="H367" s="261">
        <v>2</v>
      </c>
      <c r="I367" s="262"/>
      <c r="J367" s="263">
        <f>ROUND(I367*H367,2)</f>
        <v>0</v>
      </c>
      <c r="K367" s="264"/>
      <c r="L367" s="265"/>
      <c r="M367" s="266" t="s">
        <v>1</v>
      </c>
      <c r="N367" s="267" t="s">
        <v>39</v>
      </c>
      <c r="O367" s="88"/>
      <c r="P367" s="249">
        <f>O367*H367</f>
        <v>0</v>
      </c>
      <c r="Q367" s="249">
        <v>1.0000000000000001E-05</v>
      </c>
      <c r="R367" s="249">
        <f>Q367*H367</f>
        <v>2.0000000000000002E-05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377</v>
      </c>
      <c r="AT367" s="251" t="s">
        <v>339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1047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1046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24.15" customHeight="1">
      <c r="A369" s="35"/>
      <c r="B369" s="36"/>
      <c r="C369" s="239" t="s">
        <v>1048</v>
      </c>
      <c r="D369" s="239" t="s">
        <v>278</v>
      </c>
      <c r="E369" s="240" t="s">
        <v>957</v>
      </c>
      <c r="F369" s="241" t="s">
        <v>958</v>
      </c>
      <c r="G369" s="242" t="s">
        <v>342</v>
      </c>
      <c r="H369" s="243">
        <v>20</v>
      </c>
      <c r="I369" s="244"/>
      <c r="J369" s="245">
        <f>ROUND(I369*H369,2)</f>
        <v>0</v>
      </c>
      <c r="K369" s="246"/>
      <c r="L369" s="41"/>
      <c r="M369" s="247" t="s">
        <v>1</v>
      </c>
      <c r="N369" s="248" t="s">
        <v>39</v>
      </c>
      <c r="O369" s="88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352</v>
      </c>
      <c r="AT369" s="251" t="s">
        <v>278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1049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960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33" customHeight="1">
      <c r="A371" s="35"/>
      <c r="B371" s="36"/>
      <c r="C371" s="257" t="s">
        <v>1050</v>
      </c>
      <c r="D371" s="257" t="s">
        <v>339</v>
      </c>
      <c r="E371" s="258" t="s">
        <v>1051</v>
      </c>
      <c r="F371" s="259" t="s">
        <v>1052</v>
      </c>
      <c r="G371" s="260" t="s">
        <v>342</v>
      </c>
      <c r="H371" s="261">
        <v>20</v>
      </c>
      <c r="I371" s="262"/>
      <c r="J371" s="263">
        <f>ROUND(I371*H371,2)</f>
        <v>0</v>
      </c>
      <c r="K371" s="264"/>
      <c r="L371" s="265"/>
      <c r="M371" s="266" t="s">
        <v>1</v>
      </c>
      <c r="N371" s="267" t="s">
        <v>39</v>
      </c>
      <c r="O371" s="88"/>
      <c r="P371" s="249">
        <f>O371*H371</f>
        <v>0</v>
      </c>
      <c r="Q371" s="249">
        <v>9.0000000000000006E-05</v>
      </c>
      <c r="R371" s="249">
        <f>Q371*H371</f>
        <v>0.0018000000000000002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377</v>
      </c>
      <c r="AT371" s="251" t="s">
        <v>339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1053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1052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2" customFormat="1" ht="44.25" customHeight="1">
      <c r="A373" s="35"/>
      <c r="B373" s="36"/>
      <c r="C373" s="239" t="s">
        <v>1054</v>
      </c>
      <c r="D373" s="239" t="s">
        <v>278</v>
      </c>
      <c r="E373" s="240" t="s">
        <v>1055</v>
      </c>
      <c r="F373" s="241" t="s">
        <v>1056</v>
      </c>
      <c r="G373" s="242" t="s">
        <v>416</v>
      </c>
      <c r="H373" s="243">
        <v>15</v>
      </c>
      <c r="I373" s="244"/>
      <c r="J373" s="245">
        <f>ROUND(I373*H373,2)</f>
        <v>0</v>
      </c>
      <c r="K373" s="246"/>
      <c r="L373" s="41"/>
      <c r="M373" s="247" t="s">
        <v>1</v>
      </c>
      <c r="N373" s="248" t="s">
        <v>39</v>
      </c>
      <c r="O373" s="88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352</v>
      </c>
      <c r="AT373" s="251" t="s">
        <v>278</v>
      </c>
      <c r="AU373" s="251" t="s">
        <v>276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1057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1058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276</v>
      </c>
    </row>
    <row r="375" s="2" customFormat="1" ht="55.5" customHeight="1">
      <c r="A375" s="35"/>
      <c r="B375" s="36"/>
      <c r="C375" s="239" t="s">
        <v>1059</v>
      </c>
      <c r="D375" s="239" t="s">
        <v>278</v>
      </c>
      <c r="E375" s="240" t="s">
        <v>1060</v>
      </c>
      <c r="F375" s="241" t="s">
        <v>1061</v>
      </c>
      <c r="G375" s="242" t="s">
        <v>342</v>
      </c>
      <c r="H375" s="243">
        <v>1</v>
      </c>
      <c r="I375" s="244"/>
      <c r="J375" s="245">
        <f>ROUND(I375*H375,2)</f>
        <v>0</v>
      </c>
      <c r="K375" s="246"/>
      <c r="L375" s="41"/>
      <c r="M375" s="247" t="s">
        <v>1</v>
      </c>
      <c r="N375" s="248" t="s">
        <v>39</v>
      </c>
      <c r="O375" s="88"/>
      <c r="P375" s="249">
        <f>O375*H375</f>
        <v>0</v>
      </c>
      <c r="Q375" s="249">
        <v>0.00064000000000000005</v>
      </c>
      <c r="R375" s="249">
        <f>Q375*H375</f>
        <v>0.00064000000000000005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352</v>
      </c>
      <c r="AT375" s="251" t="s">
        <v>278</v>
      </c>
      <c r="AU375" s="251" t="s">
        <v>276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1062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1061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276</v>
      </c>
    </row>
    <row r="377" s="2" customFormat="1" ht="37.8" customHeight="1">
      <c r="A377" s="35"/>
      <c r="B377" s="36"/>
      <c r="C377" s="257" t="s">
        <v>1063</v>
      </c>
      <c r="D377" s="257" t="s">
        <v>339</v>
      </c>
      <c r="E377" s="258" t="s">
        <v>1064</v>
      </c>
      <c r="F377" s="259" t="s">
        <v>1065</v>
      </c>
      <c r="G377" s="260" t="s">
        <v>696</v>
      </c>
      <c r="H377" s="261">
        <v>1</v>
      </c>
      <c r="I377" s="262"/>
      <c r="J377" s="263">
        <f>ROUND(I377*H377,2)</f>
        <v>0</v>
      </c>
      <c r="K377" s="264"/>
      <c r="L377" s="265"/>
      <c r="M377" s="266" t="s">
        <v>1</v>
      </c>
      <c r="N377" s="267" t="s">
        <v>39</v>
      </c>
      <c r="O377" s="88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51" t="s">
        <v>377</v>
      </c>
      <c r="AT377" s="251" t="s">
        <v>339</v>
      </c>
      <c r="AU377" s="251" t="s">
        <v>276</v>
      </c>
      <c r="AY377" s="14" t="s">
        <v>275</v>
      </c>
      <c r="BE377" s="252">
        <f>IF(N377="základní",J377,0)</f>
        <v>0</v>
      </c>
      <c r="BF377" s="252">
        <f>IF(N377="snížená",J377,0)</f>
        <v>0</v>
      </c>
      <c r="BG377" s="252">
        <f>IF(N377="zákl. přenesená",J377,0)</f>
        <v>0</v>
      </c>
      <c r="BH377" s="252">
        <f>IF(N377="sníž. přenesená",J377,0)</f>
        <v>0</v>
      </c>
      <c r="BI377" s="252">
        <f>IF(N377="nulová",J377,0)</f>
        <v>0</v>
      </c>
      <c r="BJ377" s="14" t="s">
        <v>81</v>
      </c>
      <c r="BK377" s="252">
        <f>ROUND(I377*H377,2)</f>
        <v>0</v>
      </c>
      <c r="BL377" s="14" t="s">
        <v>352</v>
      </c>
      <c r="BM377" s="251" t="s">
        <v>1066</v>
      </c>
    </row>
    <row r="378" s="2" customFormat="1">
      <c r="A378" s="35"/>
      <c r="B378" s="36"/>
      <c r="C378" s="37"/>
      <c r="D378" s="253" t="s">
        <v>284</v>
      </c>
      <c r="E378" s="37"/>
      <c r="F378" s="254" t="s">
        <v>1065</v>
      </c>
      <c r="G378" s="37"/>
      <c r="H378" s="37"/>
      <c r="I378" s="206"/>
      <c r="J378" s="37"/>
      <c r="K378" s="37"/>
      <c r="L378" s="41"/>
      <c r="M378" s="255"/>
      <c r="N378" s="256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284</v>
      </c>
      <c r="AU378" s="14" t="s">
        <v>276</v>
      </c>
    </row>
    <row r="379" s="12" customFormat="1" ht="20.88" customHeight="1">
      <c r="A379" s="12"/>
      <c r="B379" s="223"/>
      <c r="C379" s="224"/>
      <c r="D379" s="225" t="s">
        <v>73</v>
      </c>
      <c r="E379" s="237" t="s">
        <v>1067</v>
      </c>
      <c r="F379" s="237" t="s">
        <v>1068</v>
      </c>
      <c r="G379" s="224"/>
      <c r="H379" s="224"/>
      <c r="I379" s="227"/>
      <c r="J379" s="238">
        <f>BK379</f>
        <v>0</v>
      </c>
      <c r="K379" s="224"/>
      <c r="L379" s="229"/>
      <c r="M379" s="230"/>
      <c r="N379" s="231"/>
      <c r="O379" s="231"/>
      <c r="P379" s="232">
        <f>SUM(P380:P407)</f>
        <v>0</v>
      </c>
      <c r="Q379" s="231"/>
      <c r="R379" s="232">
        <f>SUM(R380:R407)</f>
        <v>0.038650000000000004</v>
      </c>
      <c r="S379" s="231"/>
      <c r="T379" s="233">
        <f>SUM(T380:T407)</f>
        <v>0.042000000000000003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4" t="s">
        <v>83</v>
      </c>
      <c r="AT379" s="235" t="s">
        <v>73</v>
      </c>
      <c r="AU379" s="235" t="s">
        <v>83</v>
      </c>
      <c r="AY379" s="234" t="s">
        <v>275</v>
      </c>
      <c r="BK379" s="236">
        <f>SUM(BK380:BK407)</f>
        <v>0</v>
      </c>
    </row>
    <row r="380" s="2" customFormat="1" ht="24.15" customHeight="1">
      <c r="A380" s="35"/>
      <c r="B380" s="36"/>
      <c r="C380" s="257" t="s">
        <v>1069</v>
      </c>
      <c r="D380" s="257" t="s">
        <v>339</v>
      </c>
      <c r="E380" s="258" t="s">
        <v>1070</v>
      </c>
      <c r="F380" s="259" t="s">
        <v>1071</v>
      </c>
      <c r="G380" s="260" t="s">
        <v>342</v>
      </c>
      <c r="H380" s="261">
        <v>1</v>
      </c>
      <c r="I380" s="262"/>
      <c r="J380" s="263">
        <f>ROUND(I380*H380,2)</f>
        <v>0</v>
      </c>
      <c r="K380" s="264"/>
      <c r="L380" s="265"/>
      <c r="M380" s="266" t="s">
        <v>1</v>
      </c>
      <c r="N380" s="267" t="s">
        <v>39</v>
      </c>
      <c r="O380" s="88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51" t="s">
        <v>377</v>
      </c>
      <c r="AT380" s="251" t="s">
        <v>339</v>
      </c>
      <c r="AU380" s="251" t="s">
        <v>276</v>
      </c>
      <c r="AY380" s="14" t="s">
        <v>275</v>
      </c>
      <c r="BE380" s="252">
        <f>IF(N380="základní",J380,0)</f>
        <v>0</v>
      </c>
      <c r="BF380" s="252">
        <f>IF(N380="snížená",J380,0)</f>
        <v>0</v>
      </c>
      <c r="BG380" s="252">
        <f>IF(N380="zákl. přenesená",J380,0)</f>
        <v>0</v>
      </c>
      <c r="BH380" s="252">
        <f>IF(N380="sníž. přenesená",J380,0)</f>
        <v>0</v>
      </c>
      <c r="BI380" s="252">
        <f>IF(N380="nulová",J380,0)</f>
        <v>0</v>
      </c>
      <c r="BJ380" s="14" t="s">
        <v>81</v>
      </c>
      <c r="BK380" s="252">
        <f>ROUND(I380*H380,2)</f>
        <v>0</v>
      </c>
      <c r="BL380" s="14" t="s">
        <v>352</v>
      </c>
      <c r="BM380" s="251" t="s">
        <v>1072</v>
      </c>
    </row>
    <row r="381" s="2" customFormat="1">
      <c r="A381" s="35"/>
      <c r="B381" s="36"/>
      <c r="C381" s="37"/>
      <c r="D381" s="253" t="s">
        <v>284</v>
      </c>
      <c r="E381" s="37"/>
      <c r="F381" s="254" t="s">
        <v>1071</v>
      </c>
      <c r="G381" s="37"/>
      <c r="H381" s="37"/>
      <c r="I381" s="206"/>
      <c r="J381" s="37"/>
      <c r="K381" s="37"/>
      <c r="L381" s="41"/>
      <c r="M381" s="255"/>
      <c r="N381" s="25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284</v>
      </c>
      <c r="AU381" s="14" t="s">
        <v>276</v>
      </c>
    </row>
    <row r="382" s="2" customFormat="1" ht="33" customHeight="1">
      <c r="A382" s="35"/>
      <c r="B382" s="36"/>
      <c r="C382" s="239" t="s">
        <v>1073</v>
      </c>
      <c r="D382" s="239" t="s">
        <v>278</v>
      </c>
      <c r="E382" s="240" t="s">
        <v>729</v>
      </c>
      <c r="F382" s="241" t="s">
        <v>730</v>
      </c>
      <c r="G382" s="242" t="s">
        <v>342</v>
      </c>
      <c r="H382" s="243">
        <v>1</v>
      </c>
      <c r="I382" s="244"/>
      <c r="J382" s="245">
        <f>ROUND(I382*H382,2)</f>
        <v>0</v>
      </c>
      <c r="K382" s="246"/>
      <c r="L382" s="41"/>
      <c r="M382" s="247" t="s">
        <v>1</v>
      </c>
      <c r="N382" s="248" t="s">
        <v>39</v>
      </c>
      <c r="O382" s="88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1" t="s">
        <v>352</v>
      </c>
      <c r="AT382" s="251" t="s">
        <v>278</v>
      </c>
      <c r="AU382" s="251" t="s">
        <v>276</v>
      </c>
      <c r="AY382" s="14" t="s">
        <v>275</v>
      </c>
      <c r="BE382" s="252">
        <f>IF(N382="základní",J382,0)</f>
        <v>0</v>
      </c>
      <c r="BF382" s="252">
        <f>IF(N382="snížená",J382,0)</f>
        <v>0</v>
      </c>
      <c r="BG382" s="252">
        <f>IF(N382="zákl. přenesená",J382,0)</f>
        <v>0</v>
      </c>
      <c r="BH382" s="252">
        <f>IF(N382="sníž. přenesená",J382,0)</f>
        <v>0</v>
      </c>
      <c r="BI382" s="252">
        <f>IF(N382="nulová",J382,0)</f>
        <v>0</v>
      </c>
      <c r="BJ382" s="14" t="s">
        <v>81</v>
      </c>
      <c r="BK382" s="252">
        <f>ROUND(I382*H382,2)</f>
        <v>0</v>
      </c>
      <c r="BL382" s="14" t="s">
        <v>352</v>
      </c>
      <c r="BM382" s="251" t="s">
        <v>1074</v>
      </c>
    </row>
    <row r="383" s="2" customFormat="1">
      <c r="A383" s="35"/>
      <c r="B383" s="36"/>
      <c r="C383" s="37"/>
      <c r="D383" s="253" t="s">
        <v>284</v>
      </c>
      <c r="E383" s="37"/>
      <c r="F383" s="254" t="s">
        <v>730</v>
      </c>
      <c r="G383" s="37"/>
      <c r="H383" s="37"/>
      <c r="I383" s="206"/>
      <c r="J383" s="37"/>
      <c r="K383" s="37"/>
      <c r="L383" s="41"/>
      <c r="M383" s="255"/>
      <c r="N383" s="25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284</v>
      </c>
      <c r="AU383" s="14" t="s">
        <v>276</v>
      </c>
    </row>
    <row r="384" s="2" customFormat="1" ht="33" customHeight="1">
      <c r="A384" s="35"/>
      <c r="B384" s="36"/>
      <c r="C384" s="239" t="s">
        <v>1075</v>
      </c>
      <c r="D384" s="239" t="s">
        <v>278</v>
      </c>
      <c r="E384" s="240" t="s">
        <v>1076</v>
      </c>
      <c r="F384" s="241" t="s">
        <v>1077</v>
      </c>
      <c r="G384" s="242" t="s">
        <v>342</v>
      </c>
      <c r="H384" s="243">
        <v>9</v>
      </c>
      <c r="I384" s="244"/>
      <c r="J384" s="245">
        <f>ROUND(I384*H384,2)</f>
        <v>0</v>
      </c>
      <c r="K384" s="246"/>
      <c r="L384" s="41"/>
      <c r="M384" s="247" t="s">
        <v>1</v>
      </c>
      <c r="N384" s="248" t="s">
        <v>39</v>
      </c>
      <c r="O384" s="88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352</v>
      </c>
      <c r="AT384" s="251" t="s">
        <v>278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1078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1079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66.75" customHeight="1">
      <c r="A386" s="35"/>
      <c r="B386" s="36"/>
      <c r="C386" s="257" t="s">
        <v>1080</v>
      </c>
      <c r="D386" s="257" t="s">
        <v>339</v>
      </c>
      <c r="E386" s="258" t="s">
        <v>1081</v>
      </c>
      <c r="F386" s="259" t="s">
        <v>1082</v>
      </c>
      <c r="G386" s="260" t="s">
        <v>342</v>
      </c>
      <c r="H386" s="261">
        <v>9</v>
      </c>
      <c r="I386" s="262"/>
      <c r="J386" s="263">
        <f>ROUND(I386*H386,2)</f>
        <v>0</v>
      </c>
      <c r="K386" s="264"/>
      <c r="L386" s="265"/>
      <c r="M386" s="266" t="s">
        <v>1</v>
      </c>
      <c r="N386" s="267" t="s">
        <v>39</v>
      </c>
      <c r="O386" s="88"/>
      <c r="P386" s="249">
        <f>O386*H386</f>
        <v>0</v>
      </c>
      <c r="Q386" s="249">
        <v>0.0025500000000000002</v>
      </c>
      <c r="R386" s="249">
        <f>Q386*H386</f>
        <v>0.022950000000000002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377</v>
      </c>
      <c r="AT386" s="251" t="s">
        <v>339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1083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1084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24.15" customHeight="1">
      <c r="A388" s="35"/>
      <c r="B388" s="36"/>
      <c r="C388" s="239" t="s">
        <v>1085</v>
      </c>
      <c r="D388" s="239" t="s">
        <v>278</v>
      </c>
      <c r="E388" s="240" t="s">
        <v>1086</v>
      </c>
      <c r="F388" s="241" t="s">
        <v>1087</v>
      </c>
      <c r="G388" s="242" t="s">
        <v>342</v>
      </c>
      <c r="H388" s="243">
        <v>9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1088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1089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24.15" customHeight="1">
      <c r="A390" s="35"/>
      <c r="B390" s="36"/>
      <c r="C390" s="257" t="s">
        <v>1090</v>
      </c>
      <c r="D390" s="257" t="s">
        <v>339</v>
      </c>
      <c r="E390" s="258" t="s">
        <v>1091</v>
      </c>
      <c r="F390" s="259" t="s">
        <v>1092</v>
      </c>
      <c r="G390" s="260" t="s">
        <v>342</v>
      </c>
      <c r="H390" s="261">
        <v>9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39</v>
      </c>
      <c r="O390" s="88"/>
      <c r="P390" s="249">
        <f>O390*H390</f>
        <v>0</v>
      </c>
      <c r="Q390" s="249">
        <v>0.00014999999999999999</v>
      </c>
      <c r="R390" s="249">
        <f>Q390*H390</f>
        <v>0.0013499999999999999</v>
      </c>
      <c r="S390" s="249">
        <v>0</v>
      </c>
      <c r="T390" s="25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377</v>
      </c>
      <c r="AT390" s="251" t="s">
        <v>339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1093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1092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24.15" customHeight="1">
      <c r="A392" s="35"/>
      <c r="B392" s="36"/>
      <c r="C392" s="239" t="s">
        <v>1094</v>
      </c>
      <c r="D392" s="239" t="s">
        <v>278</v>
      </c>
      <c r="E392" s="240" t="s">
        <v>1095</v>
      </c>
      <c r="F392" s="241" t="s">
        <v>1096</v>
      </c>
      <c r="G392" s="242" t="s">
        <v>342</v>
      </c>
      <c r="H392" s="243">
        <v>2</v>
      </c>
      <c r="I392" s="244"/>
      <c r="J392" s="245">
        <f>ROUND(I392*H392,2)</f>
        <v>0</v>
      </c>
      <c r="K392" s="246"/>
      <c r="L392" s="41"/>
      <c r="M392" s="247" t="s">
        <v>1</v>
      </c>
      <c r="N392" s="248" t="s">
        <v>39</v>
      </c>
      <c r="O392" s="88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352</v>
      </c>
      <c r="AT392" s="251" t="s">
        <v>278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1097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1098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21.75" customHeight="1">
      <c r="A394" s="35"/>
      <c r="B394" s="36"/>
      <c r="C394" s="257" t="s">
        <v>1099</v>
      </c>
      <c r="D394" s="257" t="s">
        <v>339</v>
      </c>
      <c r="E394" s="258" t="s">
        <v>1100</v>
      </c>
      <c r="F394" s="259" t="s">
        <v>1101</v>
      </c>
      <c r="G394" s="260" t="s">
        <v>342</v>
      </c>
      <c r="H394" s="261">
        <v>2</v>
      </c>
      <c r="I394" s="262"/>
      <c r="J394" s="263">
        <f>ROUND(I394*H394,2)</f>
        <v>0</v>
      </c>
      <c r="K394" s="264"/>
      <c r="L394" s="265"/>
      <c r="M394" s="266" t="s">
        <v>1</v>
      </c>
      <c r="N394" s="267" t="s">
        <v>39</v>
      </c>
      <c r="O394" s="88"/>
      <c r="P394" s="249">
        <f>O394*H394</f>
        <v>0</v>
      </c>
      <c r="Q394" s="249">
        <v>4.0000000000000003E-05</v>
      </c>
      <c r="R394" s="249">
        <f>Q394*H394</f>
        <v>8.0000000000000007E-05</v>
      </c>
      <c r="S394" s="249">
        <v>0</v>
      </c>
      <c r="T394" s="25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377</v>
      </c>
      <c r="AT394" s="251" t="s">
        <v>339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1102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1101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2" customFormat="1" ht="24.15" customHeight="1">
      <c r="A396" s="35"/>
      <c r="B396" s="36"/>
      <c r="C396" s="257" t="s">
        <v>1103</v>
      </c>
      <c r="D396" s="257" t="s">
        <v>339</v>
      </c>
      <c r="E396" s="258" t="s">
        <v>1104</v>
      </c>
      <c r="F396" s="259" t="s">
        <v>1105</v>
      </c>
      <c r="G396" s="260" t="s">
        <v>342</v>
      </c>
      <c r="H396" s="261">
        <v>1</v>
      </c>
      <c r="I396" s="262"/>
      <c r="J396" s="263">
        <f>ROUND(I396*H396,2)</f>
        <v>0</v>
      </c>
      <c r="K396" s="264"/>
      <c r="L396" s="265"/>
      <c r="M396" s="266" t="s">
        <v>1</v>
      </c>
      <c r="N396" s="267" t="s">
        <v>39</v>
      </c>
      <c r="O396" s="88"/>
      <c r="P396" s="249">
        <f>O396*H396</f>
        <v>0</v>
      </c>
      <c r="Q396" s="249">
        <v>2.0000000000000002E-05</v>
      </c>
      <c r="R396" s="249">
        <f>Q396*H396</f>
        <v>2.0000000000000002E-05</v>
      </c>
      <c r="S396" s="249">
        <v>0</v>
      </c>
      <c r="T396" s="25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1" t="s">
        <v>377</v>
      </c>
      <c r="AT396" s="251" t="s">
        <v>339</v>
      </c>
      <c r="AU396" s="251" t="s">
        <v>276</v>
      </c>
      <c r="AY396" s="14" t="s">
        <v>275</v>
      </c>
      <c r="BE396" s="252">
        <f>IF(N396="základní",J396,0)</f>
        <v>0</v>
      </c>
      <c r="BF396" s="252">
        <f>IF(N396="snížená",J396,0)</f>
        <v>0</v>
      </c>
      <c r="BG396" s="252">
        <f>IF(N396="zákl. přenesená",J396,0)</f>
        <v>0</v>
      </c>
      <c r="BH396" s="252">
        <f>IF(N396="sníž. přenesená",J396,0)</f>
        <v>0</v>
      </c>
      <c r="BI396" s="252">
        <f>IF(N396="nulová",J396,0)</f>
        <v>0</v>
      </c>
      <c r="BJ396" s="14" t="s">
        <v>81</v>
      </c>
      <c r="BK396" s="252">
        <f>ROUND(I396*H396,2)</f>
        <v>0</v>
      </c>
      <c r="BL396" s="14" t="s">
        <v>352</v>
      </c>
      <c r="BM396" s="251" t="s">
        <v>1106</v>
      </c>
    </row>
    <row r="397" s="2" customFormat="1">
      <c r="A397" s="35"/>
      <c r="B397" s="36"/>
      <c r="C397" s="37"/>
      <c r="D397" s="253" t="s">
        <v>284</v>
      </c>
      <c r="E397" s="37"/>
      <c r="F397" s="254" t="s">
        <v>1105</v>
      </c>
      <c r="G397" s="37"/>
      <c r="H397" s="37"/>
      <c r="I397" s="206"/>
      <c r="J397" s="37"/>
      <c r="K397" s="37"/>
      <c r="L397" s="41"/>
      <c r="M397" s="255"/>
      <c r="N397" s="256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284</v>
      </c>
      <c r="AU397" s="14" t="s">
        <v>276</v>
      </c>
    </row>
    <row r="398" s="2" customFormat="1" ht="24.15" customHeight="1">
      <c r="A398" s="35"/>
      <c r="B398" s="36"/>
      <c r="C398" s="239" t="s">
        <v>1107</v>
      </c>
      <c r="D398" s="239" t="s">
        <v>278</v>
      </c>
      <c r="E398" s="240" t="s">
        <v>1108</v>
      </c>
      <c r="F398" s="241" t="s">
        <v>1109</v>
      </c>
      <c r="G398" s="242" t="s">
        <v>416</v>
      </c>
      <c r="H398" s="243">
        <v>100</v>
      </c>
      <c r="I398" s="244"/>
      <c r="J398" s="245">
        <f>ROUND(I398*H398,2)</f>
        <v>0</v>
      </c>
      <c r="K398" s="246"/>
      <c r="L398" s="41"/>
      <c r="M398" s="247" t="s">
        <v>1</v>
      </c>
      <c r="N398" s="248" t="s">
        <v>39</v>
      </c>
      <c r="O398" s="88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352</v>
      </c>
      <c r="AT398" s="251" t="s">
        <v>278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1110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1111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24.15" customHeight="1">
      <c r="A400" s="35"/>
      <c r="B400" s="36"/>
      <c r="C400" s="257" t="s">
        <v>1112</v>
      </c>
      <c r="D400" s="257" t="s">
        <v>339</v>
      </c>
      <c r="E400" s="258" t="s">
        <v>1113</v>
      </c>
      <c r="F400" s="259" t="s">
        <v>1114</v>
      </c>
      <c r="G400" s="260" t="s">
        <v>416</v>
      </c>
      <c r="H400" s="261">
        <v>100</v>
      </c>
      <c r="I400" s="262"/>
      <c r="J400" s="263">
        <f>ROUND(I400*H400,2)</f>
        <v>0</v>
      </c>
      <c r="K400" s="264"/>
      <c r="L400" s="265"/>
      <c r="M400" s="266" t="s">
        <v>1</v>
      </c>
      <c r="N400" s="267" t="s">
        <v>39</v>
      </c>
      <c r="O400" s="88"/>
      <c r="P400" s="249">
        <f>O400*H400</f>
        <v>0</v>
      </c>
      <c r="Q400" s="249">
        <v>0.00012</v>
      </c>
      <c r="R400" s="249">
        <f>Q400*H400</f>
        <v>0.012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377</v>
      </c>
      <c r="AT400" s="251" t="s">
        <v>339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1115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1114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24.15" customHeight="1">
      <c r="A402" s="35"/>
      <c r="B402" s="36"/>
      <c r="C402" s="239" t="s">
        <v>1116</v>
      </c>
      <c r="D402" s="239" t="s">
        <v>278</v>
      </c>
      <c r="E402" s="240" t="s">
        <v>957</v>
      </c>
      <c r="F402" s="241" t="s">
        <v>958</v>
      </c>
      <c r="G402" s="242" t="s">
        <v>342</v>
      </c>
      <c r="H402" s="243">
        <v>25</v>
      </c>
      <c r="I402" s="244"/>
      <c r="J402" s="245">
        <f>ROUND(I402*H402,2)</f>
        <v>0</v>
      </c>
      <c r="K402" s="246"/>
      <c r="L402" s="41"/>
      <c r="M402" s="247" t="s">
        <v>1</v>
      </c>
      <c r="N402" s="248" t="s">
        <v>39</v>
      </c>
      <c r="O402" s="88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352</v>
      </c>
      <c r="AT402" s="251" t="s">
        <v>278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1117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960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16.5" customHeight="1">
      <c r="A404" s="35"/>
      <c r="B404" s="36"/>
      <c r="C404" s="257" t="s">
        <v>1118</v>
      </c>
      <c r="D404" s="257" t="s">
        <v>339</v>
      </c>
      <c r="E404" s="258" t="s">
        <v>962</v>
      </c>
      <c r="F404" s="259" t="s">
        <v>963</v>
      </c>
      <c r="G404" s="260" t="s">
        <v>342</v>
      </c>
      <c r="H404" s="261">
        <v>25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39</v>
      </c>
      <c r="O404" s="88"/>
      <c r="P404" s="249">
        <f>O404*H404</f>
        <v>0</v>
      </c>
      <c r="Q404" s="249">
        <v>9.0000000000000006E-05</v>
      </c>
      <c r="R404" s="249">
        <f>Q404*H404</f>
        <v>0.0022500000000000003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377</v>
      </c>
      <c r="AT404" s="251" t="s">
        <v>339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1119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963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24.15" customHeight="1">
      <c r="A406" s="35"/>
      <c r="B406" s="36"/>
      <c r="C406" s="239" t="s">
        <v>1120</v>
      </c>
      <c r="D406" s="239" t="s">
        <v>278</v>
      </c>
      <c r="E406" s="240" t="s">
        <v>1121</v>
      </c>
      <c r="F406" s="241" t="s">
        <v>1122</v>
      </c>
      <c r="G406" s="242" t="s">
        <v>342</v>
      </c>
      <c r="H406" s="243">
        <v>14</v>
      </c>
      <c r="I406" s="244"/>
      <c r="J406" s="245">
        <f>ROUND(I406*H406,2)</f>
        <v>0</v>
      </c>
      <c r="K406" s="246"/>
      <c r="L406" s="41"/>
      <c r="M406" s="247" t="s">
        <v>1</v>
      </c>
      <c r="N406" s="248" t="s">
        <v>39</v>
      </c>
      <c r="O406" s="88"/>
      <c r="P406" s="249">
        <f>O406*H406</f>
        <v>0</v>
      </c>
      <c r="Q406" s="249">
        <v>0</v>
      </c>
      <c r="R406" s="249">
        <f>Q406*H406</f>
        <v>0</v>
      </c>
      <c r="S406" s="249">
        <v>0.0030000000000000001</v>
      </c>
      <c r="T406" s="250">
        <f>S406*H406</f>
        <v>0.042000000000000003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352</v>
      </c>
      <c r="AT406" s="251" t="s">
        <v>278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1123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1124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12" customFormat="1" ht="20.88" customHeight="1">
      <c r="A408" s="12"/>
      <c r="B408" s="223"/>
      <c r="C408" s="224"/>
      <c r="D408" s="225" t="s">
        <v>73</v>
      </c>
      <c r="E408" s="237" t="s">
        <v>1125</v>
      </c>
      <c r="F408" s="237" t="s">
        <v>1126</v>
      </c>
      <c r="G408" s="224"/>
      <c r="H408" s="224"/>
      <c r="I408" s="227"/>
      <c r="J408" s="238">
        <f>BK408</f>
        <v>0</v>
      </c>
      <c r="K408" s="224"/>
      <c r="L408" s="229"/>
      <c r="M408" s="230"/>
      <c r="N408" s="231"/>
      <c r="O408" s="231"/>
      <c r="P408" s="232">
        <f>SUM(P409:P432)</f>
        <v>0</v>
      </c>
      <c r="Q408" s="231"/>
      <c r="R408" s="232">
        <f>SUM(R409:R432)</f>
        <v>0.0112</v>
      </c>
      <c r="S408" s="231"/>
      <c r="T408" s="233">
        <f>SUM(T409:T432)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4" t="s">
        <v>83</v>
      </c>
      <c r="AT408" s="235" t="s">
        <v>73</v>
      </c>
      <c r="AU408" s="235" t="s">
        <v>83</v>
      </c>
      <c r="AY408" s="234" t="s">
        <v>275</v>
      </c>
      <c r="BK408" s="236">
        <f>SUM(BK409:BK432)</f>
        <v>0</v>
      </c>
    </row>
    <row r="409" s="2" customFormat="1" ht="33" customHeight="1">
      <c r="A409" s="35"/>
      <c r="B409" s="36"/>
      <c r="C409" s="239" t="s">
        <v>1127</v>
      </c>
      <c r="D409" s="239" t="s">
        <v>278</v>
      </c>
      <c r="E409" s="240" t="s">
        <v>729</v>
      </c>
      <c r="F409" s="241" t="s">
        <v>730</v>
      </c>
      <c r="G409" s="242" t="s">
        <v>342</v>
      </c>
      <c r="H409" s="243">
        <v>1</v>
      </c>
      <c r="I409" s="244"/>
      <c r="J409" s="245">
        <f>ROUND(I409*H409,2)</f>
        <v>0</v>
      </c>
      <c r="K409" s="246"/>
      <c r="L409" s="41"/>
      <c r="M409" s="247" t="s">
        <v>1</v>
      </c>
      <c r="N409" s="248" t="s">
        <v>39</v>
      </c>
      <c r="O409" s="88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51" t="s">
        <v>352</v>
      </c>
      <c r="AT409" s="251" t="s">
        <v>278</v>
      </c>
      <c r="AU409" s="251" t="s">
        <v>276</v>
      </c>
      <c r="AY409" s="14" t="s">
        <v>275</v>
      </c>
      <c r="BE409" s="252">
        <f>IF(N409="základní",J409,0)</f>
        <v>0</v>
      </c>
      <c r="BF409" s="252">
        <f>IF(N409="snížená",J409,0)</f>
        <v>0</v>
      </c>
      <c r="BG409" s="252">
        <f>IF(N409="zákl. přenesená",J409,0)</f>
        <v>0</v>
      </c>
      <c r="BH409" s="252">
        <f>IF(N409="sníž. přenesená",J409,0)</f>
        <v>0</v>
      </c>
      <c r="BI409" s="252">
        <f>IF(N409="nulová",J409,0)</f>
        <v>0</v>
      </c>
      <c r="BJ409" s="14" t="s">
        <v>81</v>
      </c>
      <c r="BK409" s="252">
        <f>ROUND(I409*H409,2)</f>
        <v>0</v>
      </c>
      <c r="BL409" s="14" t="s">
        <v>352</v>
      </c>
      <c r="BM409" s="251" t="s">
        <v>1128</v>
      </c>
    </row>
    <row r="410" s="2" customFormat="1">
      <c r="A410" s="35"/>
      <c r="B410" s="36"/>
      <c r="C410" s="37"/>
      <c r="D410" s="253" t="s">
        <v>284</v>
      </c>
      <c r="E410" s="37"/>
      <c r="F410" s="254" t="s">
        <v>730</v>
      </c>
      <c r="G410" s="37"/>
      <c r="H410" s="37"/>
      <c r="I410" s="206"/>
      <c r="J410" s="37"/>
      <c r="K410" s="37"/>
      <c r="L410" s="41"/>
      <c r="M410" s="255"/>
      <c r="N410" s="256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284</v>
      </c>
      <c r="AU410" s="14" t="s">
        <v>276</v>
      </c>
    </row>
    <row r="411" s="2" customFormat="1" ht="24.15" customHeight="1">
      <c r="A411" s="35"/>
      <c r="B411" s="36"/>
      <c r="C411" s="257" t="s">
        <v>1129</v>
      </c>
      <c r="D411" s="257" t="s">
        <v>339</v>
      </c>
      <c r="E411" s="258" t="s">
        <v>1070</v>
      </c>
      <c r="F411" s="259" t="s">
        <v>1071</v>
      </c>
      <c r="G411" s="260" t="s">
        <v>342</v>
      </c>
      <c r="H411" s="261">
        <v>1</v>
      </c>
      <c r="I411" s="262"/>
      <c r="J411" s="263">
        <f>ROUND(I411*H411,2)</f>
        <v>0</v>
      </c>
      <c r="K411" s="264"/>
      <c r="L411" s="265"/>
      <c r="M411" s="266" t="s">
        <v>1</v>
      </c>
      <c r="N411" s="267" t="s">
        <v>39</v>
      </c>
      <c r="O411" s="88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51" t="s">
        <v>377</v>
      </c>
      <c r="AT411" s="251" t="s">
        <v>339</v>
      </c>
      <c r="AU411" s="251" t="s">
        <v>276</v>
      </c>
      <c r="AY411" s="14" t="s">
        <v>275</v>
      </c>
      <c r="BE411" s="252">
        <f>IF(N411="základní",J411,0)</f>
        <v>0</v>
      </c>
      <c r="BF411" s="252">
        <f>IF(N411="snížená",J411,0)</f>
        <v>0</v>
      </c>
      <c r="BG411" s="252">
        <f>IF(N411="zákl. přenesená",J411,0)</f>
        <v>0</v>
      </c>
      <c r="BH411" s="252">
        <f>IF(N411="sníž. přenesená",J411,0)</f>
        <v>0</v>
      </c>
      <c r="BI411" s="252">
        <f>IF(N411="nulová",J411,0)</f>
        <v>0</v>
      </c>
      <c r="BJ411" s="14" t="s">
        <v>81</v>
      </c>
      <c r="BK411" s="252">
        <f>ROUND(I411*H411,2)</f>
        <v>0</v>
      </c>
      <c r="BL411" s="14" t="s">
        <v>352</v>
      </c>
      <c r="BM411" s="251" t="s">
        <v>1130</v>
      </c>
    </row>
    <row r="412" s="2" customFormat="1">
      <c r="A412" s="35"/>
      <c r="B412" s="36"/>
      <c r="C412" s="37"/>
      <c r="D412" s="253" t="s">
        <v>284</v>
      </c>
      <c r="E412" s="37"/>
      <c r="F412" s="254" t="s">
        <v>1071</v>
      </c>
      <c r="G412" s="37"/>
      <c r="H412" s="37"/>
      <c r="I412" s="206"/>
      <c r="J412" s="37"/>
      <c r="K412" s="37"/>
      <c r="L412" s="41"/>
      <c r="M412" s="255"/>
      <c r="N412" s="256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284</v>
      </c>
      <c r="AU412" s="14" t="s">
        <v>276</v>
      </c>
    </row>
    <row r="413" s="2" customFormat="1" ht="24.15" customHeight="1">
      <c r="A413" s="35"/>
      <c r="B413" s="36"/>
      <c r="C413" s="239" t="s">
        <v>1131</v>
      </c>
      <c r="D413" s="239" t="s">
        <v>278</v>
      </c>
      <c r="E413" s="240" t="s">
        <v>1132</v>
      </c>
      <c r="F413" s="241" t="s">
        <v>1133</v>
      </c>
      <c r="G413" s="242" t="s">
        <v>416</v>
      </c>
      <c r="H413" s="243">
        <v>55</v>
      </c>
      <c r="I413" s="244"/>
      <c r="J413" s="245">
        <f>ROUND(I413*H413,2)</f>
        <v>0</v>
      </c>
      <c r="K413" s="246"/>
      <c r="L413" s="41"/>
      <c r="M413" s="247" t="s">
        <v>1</v>
      </c>
      <c r="N413" s="248" t="s">
        <v>39</v>
      </c>
      <c r="O413" s="88"/>
      <c r="P413" s="249">
        <f>O413*H413</f>
        <v>0</v>
      </c>
      <c r="Q413" s="249">
        <v>0</v>
      </c>
      <c r="R413" s="249">
        <f>Q413*H413</f>
        <v>0</v>
      </c>
      <c r="S413" s="249">
        <v>0</v>
      </c>
      <c r="T413" s="250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51" t="s">
        <v>352</v>
      </c>
      <c r="AT413" s="251" t="s">
        <v>278</v>
      </c>
      <c r="AU413" s="251" t="s">
        <v>276</v>
      </c>
      <c r="AY413" s="14" t="s">
        <v>275</v>
      </c>
      <c r="BE413" s="252">
        <f>IF(N413="základní",J413,0)</f>
        <v>0</v>
      </c>
      <c r="BF413" s="252">
        <f>IF(N413="snížená",J413,0)</f>
        <v>0</v>
      </c>
      <c r="BG413" s="252">
        <f>IF(N413="zákl. přenesená",J413,0)</f>
        <v>0</v>
      </c>
      <c r="BH413" s="252">
        <f>IF(N413="sníž. přenesená",J413,0)</f>
        <v>0</v>
      </c>
      <c r="BI413" s="252">
        <f>IF(N413="nulová",J413,0)</f>
        <v>0</v>
      </c>
      <c r="BJ413" s="14" t="s">
        <v>81</v>
      </c>
      <c r="BK413" s="252">
        <f>ROUND(I413*H413,2)</f>
        <v>0</v>
      </c>
      <c r="BL413" s="14" t="s">
        <v>352</v>
      </c>
      <c r="BM413" s="251" t="s">
        <v>1134</v>
      </c>
    </row>
    <row r="414" s="2" customFormat="1">
      <c r="A414" s="35"/>
      <c r="B414" s="36"/>
      <c r="C414" s="37"/>
      <c r="D414" s="253" t="s">
        <v>284</v>
      </c>
      <c r="E414" s="37"/>
      <c r="F414" s="254" t="s">
        <v>1135</v>
      </c>
      <c r="G414" s="37"/>
      <c r="H414" s="37"/>
      <c r="I414" s="206"/>
      <c r="J414" s="37"/>
      <c r="K414" s="37"/>
      <c r="L414" s="41"/>
      <c r="M414" s="255"/>
      <c r="N414" s="256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284</v>
      </c>
      <c r="AU414" s="14" t="s">
        <v>276</v>
      </c>
    </row>
    <row r="415" s="2" customFormat="1" ht="33" customHeight="1">
      <c r="A415" s="35"/>
      <c r="B415" s="36"/>
      <c r="C415" s="257" t="s">
        <v>1136</v>
      </c>
      <c r="D415" s="257" t="s">
        <v>339</v>
      </c>
      <c r="E415" s="258" t="s">
        <v>1137</v>
      </c>
      <c r="F415" s="259" t="s">
        <v>1138</v>
      </c>
      <c r="G415" s="260" t="s">
        <v>416</v>
      </c>
      <c r="H415" s="261">
        <v>55</v>
      </c>
      <c r="I415" s="262"/>
      <c r="J415" s="263">
        <f>ROUND(I415*H415,2)</f>
        <v>0</v>
      </c>
      <c r="K415" s="264"/>
      <c r="L415" s="265"/>
      <c r="M415" s="266" t="s">
        <v>1</v>
      </c>
      <c r="N415" s="267" t="s">
        <v>39</v>
      </c>
      <c r="O415" s="88"/>
      <c r="P415" s="249">
        <f>O415*H415</f>
        <v>0</v>
      </c>
      <c r="Q415" s="249">
        <v>0.00016000000000000001</v>
      </c>
      <c r="R415" s="249">
        <f>Q415*H415</f>
        <v>0.0088000000000000005</v>
      </c>
      <c r="S415" s="249">
        <v>0</v>
      </c>
      <c r="T415" s="250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51" t="s">
        <v>377</v>
      </c>
      <c r="AT415" s="251" t="s">
        <v>339</v>
      </c>
      <c r="AU415" s="251" t="s">
        <v>276</v>
      </c>
      <c r="AY415" s="14" t="s">
        <v>275</v>
      </c>
      <c r="BE415" s="252">
        <f>IF(N415="základní",J415,0)</f>
        <v>0</v>
      </c>
      <c r="BF415" s="252">
        <f>IF(N415="snížená",J415,0)</f>
        <v>0</v>
      </c>
      <c r="BG415" s="252">
        <f>IF(N415="zákl. přenesená",J415,0)</f>
        <v>0</v>
      </c>
      <c r="BH415" s="252">
        <f>IF(N415="sníž. přenesená",J415,0)</f>
        <v>0</v>
      </c>
      <c r="BI415" s="252">
        <f>IF(N415="nulová",J415,0)</f>
        <v>0</v>
      </c>
      <c r="BJ415" s="14" t="s">
        <v>81</v>
      </c>
      <c r="BK415" s="252">
        <f>ROUND(I415*H415,2)</f>
        <v>0</v>
      </c>
      <c r="BL415" s="14" t="s">
        <v>352</v>
      </c>
      <c r="BM415" s="251" t="s">
        <v>1139</v>
      </c>
    </row>
    <row r="416" s="2" customFormat="1">
      <c r="A416" s="35"/>
      <c r="B416" s="36"/>
      <c r="C416" s="37"/>
      <c r="D416" s="253" t="s">
        <v>284</v>
      </c>
      <c r="E416" s="37"/>
      <c r="F416" s="254" t="s">
        <v>1138</v>
      </c>
      <c r="G416" s="37"/>
      <c r="H416" s="37"/>
      <c r="I416" s="206"/>
      <c r="J416" s="37"/>
      <c r="K416" s="37"/>
      <c r="L416" s="41"/>
      <c r="M416" s="255"/>
      <c r="N416" s="256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284</v>
      </c>
      <c r="AU416" s="14" t="s">
        <v>276</v>
      </c>
    </row>
    <row r="417" s="2" customFormat="1" ht="24.15" customHeight="1">
      <c r="A417" s="35"/>
      <c r="B417" s="36"/>
      <c r="C417" s="239" t="s">
        <v>1140</v>
      </c>
      <c r="D417" s="239" t="s">
        <v>278</v>
      </c>
      <c r="E417" s="240" t="s">
        <v>1108</v>
      </c>
      <c r="F417" s="241" t="s">
        <v>1109</v>
      </c>
      <c r="G417" s="242" t="s">
        <v>416</v>
      </c>
      <c r="H417" s="243">
        <v>15</v>
      </c>
      <c r="I417" s="244"/>
      <c r="J417" s="245">
        <f>ROUND(I417*H417,2)</f>
        <v>0</v>
      </c>
      <c r="K417" s="246"/>
      <c r="L417" s="41"/>
      <c r="M417" s="247" t="s">
        <v>1</v>
      </c>
      <c r="N417" s="248" t="s">
        <v>39</v>
      </c>
      <c r="O417" s="88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51" t="s">
        <v>352</v>
      </c>
      <c r="AT417" s="251" t="s">
        <v>278</v>
      </c>
      <c r="AU417" s="251" t="s">
        <v>276</v>
      </c>
      <c r="AY417" s="14" t="s">
        <v>275</v>
      </c>
      <c r="BE417" s="252">
        <f>IF(N417="základní",J417,0)</f>
        <v>0</v>
      </c>
      <c r="BF417" s="252">
        <f>IF(N417="snížená",J417,0)</f>
        <v>0</v>
      </c>
      <c r="BG417" s="252">
        <f>IF(N417="zákl. přenesená",J417,0)</f>
        <v>0</v>
      </c>
      <c r="BH417" s="252">
        <f>IF(N417="sníž. přenesená",J417,0)</f>
        <v>0</v>
      </c>
      <c r="BI417" s="252">
        <f>IF(N417="nulová",J417,0)</f>
        <v>0</v>
      </c>
      <c r="BJ417" s="14" t="s">
        <v>81</v>
      </c>
      <c r="BK417" s="252">
        <f>ROUND(I417*H417,2)</f>
        <v>0</v>
      </c>
      <c r="BL417" s="14" t="s">
        <v>352</v>
      </c>
      <c r="BM417" s="251" t="s">
        <v>1141</v>
      </c>
    </row>
    <row r="418" s="2" customFormat="1">
      <c r="A418" s="35"/>
      <c r="B418" s="36"/>
      <c r="C418" s="37"/>
      <c r="D418" s="253" t="s">
        <v>284</v>
      </c>
      <c r="E418" s="37"/>
      <c r="F418" s="254" t="s">
        <v>1111</v>
      </c>
      <c r="G418" s="37"/>
      <c r="H418" s="37"/>
      <c r="I418" s="206"/>
      <c r="J418" s="37"/>
      <c r="K418" s="37"/>
      <c r="L418" s="41"/>
      <c r="M418" s="255"/>
      <c r="N418" s="256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284</v>
      </c>
      <c r="AU418" s="14" t="s">
        <v>276</v>
      </c>
    </row>
    <row r="419" s="2" customFormat="1" ht="24.15" customHeight="1">
      <c r="A419" s="35"/>
      <c r="B419" s="36"/>
      <c r="C419" s="257" t="s">
        <v>1142</v>
      </c>
      <c r="D419" s="257" t="s">
        <v>339</v>
      </c>
      <c r="E419" s="258" t="s">
        <v>1113</v>
      </c>
      <c r="F419" s="259" t="s">
        <v>1114</v>
      </c>
      <c r="G419" s="260" t="s">
        <v>416</v>
      </c>
      <c r="H419" s="261">
        <v>15</v>
      </c>
      <c r="I419" s="262"/>
      <c r="J419" s="263">
        <f>ROUND(I419*H419,2)</f>
        <v>0</v>
      </c>
      <c r="K419" s="264"/>
      <c r="L419" s="265"/>
      <c r="M419" s="266" t="s">
        <v>1</v>
      </c>
      <c r="N419" s="267" t="s">
        <v>39</v>
      </c>
      <c r="O419" s="88"/>
      <c r="P419" s="249">
        <f>O419*H419</f>
        <v>0</v>
      </c>
      <c r="Q419" s="249">
        <v>0.00012</v>
      </c>
      <c r="R419" s="249">
        <f>Q419*H419</f>
        <v>0.0018</v>
      </c>
      <c r="S419" s="249">
        <v>0</v>
      </c>
      <c r="T419" s="25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51" t="s">
        <v>377</v>
      </c>
      <c r="AT419" s="251" t="s">
        <v>339</v>
      </c>
      <c r="AU419" s="251" t="s">
        <v>276</v>
      </c>
      <c r="AY419" s="14" t="s">
        <v>275</v>
      </c>
      <c r="BE419" s="252">
        <f>IF(N419="základní",J419,0)</f>
        <v>0</v>
      </c>
      <c r="BF419" s="252">
        <f>IF(N419="snížená",J419,0)</f>
        <v>0</v>
      </c>
      <c r="BG419" s="252">
        <f>IF(N419="zákl. přenesená",J419,0)</f>
        <v>0</v>
      </c>
      <c r="BH419" s="252">
        <f>IF(N419="sníž. přenesená",J419,0)</f>
        <v>0</v>
      </c>
      <c r="BI419" s="252">
        <f>IF(N419="nulová",J419,0)</f>
        <v>0</v>
      </c>
      <c r="BJ419" s="14" t="s">
        <v>81</v>
      </c>
      <c r="BK419" s="252">
        <f>ROUND(I419*H419,2)</f>
        <v>0</v>
      </c>
      <c r="BL419" s="14" t="s">
        <v>352</v>
      </c>
      <c r="BM419" s="251" t="s">
        <v>1143</v>
      </c>
    </row>
    <row r="420" s="2" customFormat="1">
      <c r="A420" s="35"/>
      <c r="B420" s="36"/>
      <c r="C420" s="37"/>
      <c r="D420" s="253" t="s">
        <v>284</v>
      </c>
      <c r="E420" s="37"/>
      <c r="F420" s="254" t="s">
        <v>1114</v>
      </c>
      <c r="G420" s="37"/>
      <c r="H420" s="37"/>
      <c r="I420" s="206"/>
      <c r="J420" s="37"/>
      <c r="K420" s="37"/>
      <c r="L420" s="41"/>
      <c r="M420" s="255"/>
      <c r="N420" s="256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284</v>
      </c>
      <c r="AU420" s="14" t="s">
        <v>276</v>
      </c>
    </row>
    <row r="421" s="2" customFormat="1" ht="33" customHeight="1">
      <c r="A421" s="35"/>
      <c r="B421" s="36"/>
      <c r="C421" s="239" t="s">
        <v>1144</v>
      </c>
      <c r="D421" s="239" t="s">
        <v>278</v>
      </c>
      <c r="E421" s="240" t="s">
        <v>1145</v>
      </c>
      <c r="F421" s="241" t="s">
        <v>1146</v>
      </c>
      <c r="G421" s="242" t="s">
        <v>342</v>
      </c>
      <c r="H421" s="243">
        <v>3</v>
      </c>
      <c r="I421" s="244"/>
      <c r="J421" s="245">
        <f>ROUND(I421*H421,2)</f>
        <v>0</v>
      </c>
      <c r="K421" s="246"/>
      <c r="L421" s="41"/>
      <c r="M421" s="247" t="s">
        <v>1</v>
      </c>
      <c r="N421" s="248" t="s">
        <v>39</v>
      </c>
      <c r="O421" s="88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51" t="s">
        <v>352</v>
      </c>
      <c r="AT421" s="251" t="s">
        <v>278</v>
      </c>
      <c r="AU421" s="251" t="s">
        <v>276</v>
      </c>
      <c r="AY421" s="14" t="s">
        <v>275</v>
      </c>
      <c r="BE421" s="252">
        <f>IF(N421="základní",J421,0)</f>
        <v>0</v>
      </c>
      <c r="BF421" s="252">
        <f>IF(N421="snížená",J421,0)</f>
        <v>0</v>
      </c>
      <c r="BG421" s="252">
        <f>IF(N421="zákl. přenesená",J421,0)</f>
        <v>0</v>
      </c>
      <c r="BH421" s="252">
        <f>IF(N421="sníž. přenesená",J421,0)</f>
        <v>0</v>
      </c>
      <c r="BI421" s="252">
        <f>IF(N421="nulová",J421,0)</f>
        <v>0</v>
      </c>
      <c r="BJ421" s="14" t="s">
        <v>81</v>
      </c>
      <c r="BK421" s="252">
        <f>ROUND(I421*H421,2)</f>
        <v>0</v>
      </c>
      <c r="BL421" s="14" t="s">
        <v>352</v>
      </c>
      <c r="BM421" s="251" t="s">
        <v>1147</v>
      </c>
    </row>
    <row r="422" s="2" customFormat="1">
      <c r="A422" s="35"/>
      <c r="B422" s="36"/>
      <c r="C422" s="37"/>
      <c r="D422" s="253" t="s">
        <v>284</v>
      </c>
      <c r="E422" s="37"/>
      <c r="F422" s="254" t="s">
        <v>1148</v>
      </c>
      <c r="G422" s="37"/>
      <c r="H422" s="37"/>
      <c r="I422" s="206"/>
      <c r="J422" s="37"/>
      <c r="K422" s="37"/>
      <c r="L422" s="41"/>
      <c r="M422" s="255"/>
      <c r="N422" s="25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284</v>
      </c>
      <c r="AU422" s="14" t="s">
        <v>276</v>
      </c>
    </row>
    <row r="423" s="2" customFormat="1" ht="33" customHeight="1">
      <c r="A423" s="35"/>
      <c r="B423" s="36"/>
      <c r="C423" s="257" t="s">
        <v>1149</v>
      </c>
      <c r="D423" s="257" t="s">
        <v>339</v>
      </c>
      <c r="E423" s="258" t="s">
        <v>1150</v>
      </c>
      <c r="F423" s="259" t="s">
        <v>1151</v>
      </c>
      <c r="G423" s="260" t="s">
        <v>342</v>
      </c>
      <c r="H423" s="261">
        <v>3</v>
      </c>
      <c r="I423" s="262"/>
      <c r="J423" s="263">
        <f>ROUND(I423*H423,2)</f>
        <v>0</v>
      </c>
      <c r="K423" s="264"/>
      <c r="L423" s="265"/>
      <c r="M423" s="266" t="s">
        <v>1</v>
      </c>
      <c r="N423" s="267" t="s">
        <v>39</v>
      </c>
      <c r="O423" s="88"/>
      <c r="P423" s="249">
        <f>O423*H423</f>
        <v>0</v>
      </c>
      <c r="Q423" s="249">
        <v>3.0000000000000001E-05</v>
      </c>
      <c r="R423" s="249">
        <f>Q423*H423</f>
        <v>9.0000000000000006E-05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377</v>
      </c>
      <c r="AT423" s="251" t="s">
        <v>339</v>
      </c>
      <c r="AU423" s="251" t="s">
        <v>276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1152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1153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276</v>
      </c>
    </row>
    <row r="425" s="2" customFormat="1" ht="24.15" customHeight="1">
      <c r="A425" s="35"/>
      <c r="B425" s="36"/>
      <c r="C425" s="239" t="s">
        <v>1154</v>
      </c>
      <c r="D425" s="239" t="s">
        <v>278</v>
      </c>
      <c r="E425" s="240" t="s">
        <v>1086</v>
      </c>
      <c r="F425" s="241" t="s">
        <v>1087</v>
      </c>
      <c r="G425" s="242" t="s">
        <v>342</v>
      </c>
      <c r="H425" s="243">
        <v>3</v>
      </c>
      <c r="I425" s="244"/>
      <c r="J425" s="245">
        <f>ROUND(I425*H425,2)</f>
        <v>0</v>
      </c>
      <c r="K425" s="246"/>
      <c r="L425" s="41"/>
      <c r="M425" s="247" t="s">
        <v>1</v>
      </c>
      <c r="N425" s="248" t="s">
        <v>39</v>
      </c>
      <c r="O425" s="88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352</v>
      </c>
      <c r="AT425" s="251" t="s">
        <v>278</v>
      </c>
      <c r="AU425" s="251" t="s">
        <v>276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1155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1089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276</v>
      </c>
    </row>
    <row r="427" s="2" customFormat="1" ht="24.15" customHeight="1">
      <c r="A427" s="35"/>
      <c r="B427" s="36"/>
      <c r="C427" s="257" t="s">
        <v>1156</v>
      </c>
      <c r="D427" s="257" t="s">
        <v>339</v>
      </c>
      <c r="E427" s="258" t="s">
        <v>1091</v>
      </c>
      <c r="F427" s="259" t="s">
        <v>1092</v>
      </c>
      <c r="G427" s="260" t="s">
        <v>342</v>
      </c>
      <c r="H427" s="261">
        <v>3</v>
      </c>
      <c r="I427" s="262"/>
      <c r="J427" s="263">
        <f>ROUND(I427*H427,2)</f>
        <v>0</v>
      </c>
      <c r="K427" s="264"/>
      <c r="L427" s="265"/>
      <c r="M427" s="266" t="s">
        <v>1</v>
      </c>
      <c r="N427" s="267" t="s">
        <v>39</v>
      </c>
      <c r="O427" s="88"/>
      <c r="P427" s="249">
        <f>O427*H427</f>
        <v>0</v>
      </c>
      <c r="Q427" s="249">
        <v>0.00014999999999999999</v>
      </c>
      <c r="R427" s="249">
        <f>Q427*H427</f>
        <v>0.00044999999999999999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377</v>
      </c>
      <c r="AT427" s="251" t="s">
        <v>339</v>
      </c>
      <c r="AU427" s="251" t="s">
        <v>276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1157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1092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276</v>
      </c>
    </row>
    <row r="429" s="2" customFormat="1" ht="24.15" customHeight="1">
      <c r="A429" s="35"/>
      <c r="B429" s="36"/>
      <c r="C429" s="239" t="s">
        <v>1158</v>
      </c>
      <c r="D429" s="239" t="s">
        <v>278</v>
      </c>
      <c r="E429" s="240" t="s">
        <v>1159</v>
      </c>
      <c r="F429" s="241" t="s">
        <v>1160</v>
      </c>
      <c r="G429" s="242" t="s">
        <v>342</v>
      </c>
      <c r="H429" s="243">
        <v>2</v>
      </c>
      <c r="I429" s="244"/>
      <c r="J429" s="245">
        <f>ROUND(I429*H429,2)</f>
        <v>0</v>
      </c>
      <c r="K429" s="246"/>
      <c r="L429" s="41"/>
      <c r="M429" s="247" t="s">
        <v>1</v>
      </c>
      <c r="N429" s="248" t="s">
        <v>39</v>
      </c>
      <c r="O429" s="8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352</v>
      </c>
      <c r="AT429" s="251" t="s">
        <v>278</v>
      </c>
      <c r="AU429" s="251" t="s">
        <v>276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1161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1160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276</v>
      </c>
    </row>
    <row r="431" s="2" customFormat="1" ht="24.15" customHeight="1">
      <c r="A431" s="35"/>
      <c r="B431" s="36"/>
      <c r="C431" s="257" t="s">
        <v>1162</v>
      </c>
      <c r="D431" s="257" t="s">
        <v>339</v>
      </c>
      <c r="E431" s="258" t="s">
        <v>1163</v>
      </c>
      <c r="F431" s="259" t="s">
        <v>1164</v>
      </c>
      <c r="G431" s="260" t="s">
        <v>342</v>
      </c>
      <c r="H431" s="261">
        <v>2</v>
      </c>
      <c r="I431" s="262"/>
      <c r="J431" s="263">
        <f>ROUND(I431*H431,2)</f>
        <v>0</v>
      </c>
      <c r="K431" s="264"/>
      <c r="L431" s="265"/>
      <c r="M431" s="266" t="s">
        <v>1</v>
      </c>
      <c r="N431" s="267" t="s">
        <v>39</v>
      </c>
      <c r="O431" s="88"/>
      <c r="P431" s="249">
        <f>O431*H431</f>
        <v>0</v>
      </c>
      <c r="Q431" s="249">
        <v>3.0000000000000001E-05</v>
      </c>
      <c r="R431" s="249">
        <f>Q431*H431</f>
        <v>6.0000000000000002E-05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377</v>
      </c>
      <c r="AT431" s="251" t="s">
        <v>339</v>
      </c>
      <c r="AU431" s="251" t="s">
        <v>276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1165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1164</v>
      </c>
      <c r="G432" s="37"/>
      <c r="H432" s="37"/>
      <c r="I432" s="206"/>
      <c r="J432" s="37"/>
      <c r="K432" s="37"/>
      <c r="L432" s="41"/>
      <c r="M432" s="255"/>
      <c r="N432" s="25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276</v>
      </c>
    </row>
    <row r="433" s="12" customFormat="1" ht="22.8" customHeight="1">
      <c r="A433" s="12"/>
      <c r="B433" s="223"/>
      <c r="C433" s="224"/>
      <c r="D433" s="225" t="s">
        <v>73</v>
      </c>
      <c r="E433" s="237" t="s">
        <v>1166</v>
      </c>
      <c r="F433" s="237" t="s">
        <v>1167</v>
      </c>
      <c r="G433" s="224"/>
      <c r="H433" s="224"/>
      <c r="I433" s="227"/>
      <c r="J433" s="238">
        <f>BK433</f>
        <v>0</v>
      </c>
      <c r="K433" s="224"/>
      <c r="L433" s="229"/>
      <c r="M433" s="230"/>
      <c r="N433" s="231"/>
      <c r="O433" s="231"/>
      <c r="P433" s="232">
        <f>P434+P537</f>
        <v>0</v>
      </c>
      <c r="Q433" s="231"/>
      <c r="R433" s="232">
        <f>R434+R537</f>
        <v>0.045649999999999996</v>
      </c>
      <c r="S433" s="231"/>
      <c r="T433" s="233">
        <f>T434+T537</f>
        <v>0.0076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4" t="s">
        <v>83</v>
      </c>
      <c r="AT433" s="235" t="s">
        <v>73</v>
      </c>
      <c r="AU433" s="235" t="s">
        <v>81</v>
      </c>
      <c r="AY433" s="234" t="s">
        <v>275</v>
      </c>
      <c r="BK433" s="236">
        <f>BK434+BK537</f>
        <v>0</v>
      </c>
    </row>
    <row r="434" s="12" customFormat="1" ht="20.88" customHeight="1">
      <c r="A434" s="12"/>
      <c r="B434" s="223"/>
      <c r="C434" s="224"/>
      <c r="D434" s="225" t="s">
        <v>73</v>
      </c>
      <c r="E434" s="237" t="s">
        <v>1168</v>
      </c>
      <c r="F434" s="237" t="s">
        <v>1169</v>
      </c>
      <c r="G434" s="224"/>
      <c r="H434" s="224"/>
      <c r="I434" s="227"/>
      <c r="J434" s="238">
        <f>BK434</f>
        <v>0</v>
      </c>
      <c r="K434" s="224"/>
      <c r="L434" s="229"/>
      <c r="M434" s="230"/>
      <c r="N434" s="231"/>
      <c r="O434" s="231"/>
      <c r="P434" s="232">
        <f>SUM(P435:P536)</f>
        <v>0</v>
      </c>
      <c r="Q434" s="231"/>
      <c r="R434" s="232">
        <f>SUM(R435:R536)</f>
        <v>0.041009999999999998</v>
      </c>
      <c r="S434" s="231"/>
      <c r="T434" s="233">
        <f>SUM(T435:T536)</f>
        <v>0.0076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4" t="s">
        <v>83</v>
      </c>
      <c r="AT434" s="235" t="s">
        <v>73</v>
      </c>
      <c r="AU434" s="235" t="s">
        <v>83</v>
      </c>
      <c r="AY434" s="234" t="s">
        <v>275</v>
      </c>
      <c r="BK434" s="236">
        <f>SUM(BK435:BK536)</f>
        <v>0</v>
      </c>
    </row>
    <row r="435" s="2" customFormat="1" ht="24.15" customHeight="1">
      <c r="A435" s="35"/>
      <c r="B435" s="36"/>
      <c r="C435" s="239" t="s">
        <v>1170</v>
      </c>
      <c r="D435" s="239" t="s">
        <v>278</v>
      </c>
      <c r="E435" s="240" t="s">
        <v>1171</v>
      </c>
      <c r="F435" s="241" t="s">
        <v>1172</v>
      </c>
      <c r="G435" s="242" t="s">
        <v>342</v>
      </c>
      <c r="H435" s="243">
        <v>27</v>
      </c>
      <c r="I435" s="244"/>
      <c r="J435" s="245">
        <f>ROUND(I435*H435,2)</f>
        <v>0</v>
      </c>
      <c r="K435" s="246"/>
      <c r="L435" s="41"/>
      <c r="M435" s="247" t="s">
        <v>1</v>
      </c>
      <c r="N435" s="248" t="s">
        <v>39</v>
      </c>
      <c r="O435" s="8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51" t="s">
        <v>352</v>
      </c>
      <c r="AT435" s="251" t="s">
        <v>278</v>
      </c>
      <c r="AU435" s="251" t="s">
        <v>276</v>
      </c>
      <c r="AY435" s="14" t="s">
        <v>275</v>
      </c>
      <c r="BE435" s="252">
        <f>IF(N435="základní",J435,0)</f>
        <v>0</v>
      </c>
      <c r="BF435" s="252">
        <f>IF(N435="snížená",J435,0)</f>
        <v>0</v>
      </c>
      <c r="BG435" s="252">
        <f>IF(N435="zákl. přenesená",J435,0)</f>
        <v>0</v>
      </c>
      <c r="BH435" s="252">
        <f>IF(N435="sníž. přenesená",J435,0)</f>
        <v>0</v>
      </c>
      <c r="BI435" s="252">
        <f>IF(N435="nulová",J435,0)</f>
        <v>0</v>
      </c>
      <c r="BJ435" s="14" t="s">
        <v>81</v>
      </c>
      <c r="BK435" s="252">
        <f>ROUND(I435*H435,2)</f>
        <v>0</v>
      </c>
      <c r="BL435" s="14" t="s">
        <v>352</v>
      </c>
      <c r="BM435" s="251" t="s">
        <v>1173</v>
      </c>
    </row>
    <row r="436" s="2" customFormat="1">
      <c r="A436" s="35"/>
      <c r="B436" s="36"/>
      <c r="C436" s="37"/>
      <c r="D436" s="253" t="s">
        <v>284</v>
      </c>
      <c r="E436" s="37"/>
      <c r="F436" s="254" t="s">
        <v>1172</v>
      </c>
      <c r="G436" s="37"/>
      <c r="H436" s="37"/>
      <c r="I436" s="206"/>
      <c r="J436" s="37"/>
      <c r="K436" s="37"/>
      <c r="L436" s="41"/>
      <c r="M436" s="255"/>
      <c r="N436" s="256"/>
      <c r="O436" s="88"/>
      <c r="P436" s="88"/>
      <c r="Q436" s="88"/>
      <c r="R436" s="88"/>
      <c r="S436" s="88"/>
      <c r="T436" s="89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284</v>
      </c>
      <c r="AU436" s="14" t="s">
        <v>276</v>
      </c>
    </row>
    <row r="437" s="2" customFormat="1" ht="24.15" customHeight="1">
      <c r="A437" s="35"/>
      <c r="B437" s="36"/>
      <c r="C437" s="257" t="s">
        <v>1174</v>
      </c>
      <c r="D437" s="257" t="s">
        <v>339</v>
      </c>
      <c r="E437" s="258" t="s">
        <v>1175</v>
      </c>
      <c r="F437" s="259" t="s">
        <v>1176</v>
      </c>
      <c r="G437" s="260" t="s">
        <v>342</v>
      </c>
      <c r="H437" s="261">
        <v>27</v>
      </c>
      <c r="I437" s="262"/>
      <c r="J437" s="263">
        <f>ROUND(I437*H437,2)</f>
        <v>0</v>
      </c>
      <c r="K437" s="264"/>
      <c r="L437" s="265"/>
      <c r="M437" s="266" t="s">
        <v>1</v>
      </c>
      <c r="N437" s="267" t="s">
        <v>39</v>
      </c>
      <c r="O437" s="88"/>
      <c r="P437" s="249">
        <f>O437*H437</f>
        <v>0</v>
      </c>
      <c r="Q437" s="249">
        <v>2.0000000000000002E-05</v>
      </c>
      <c r="R437" s="249">
        <f>Q437*H437</f>
        <v>0.00054000000000000001</v>
      </c>
      <c r="S437" s="249">
        <v>0</v>
      </c>
      <c r="T437" s="25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51" t="s">
        <v>377</v>
      </c>
      <c r="AT437" s="251" t="s">
        <v>339</v>
      </c>
      <c r="AU437" s="251" t="s">
        <v>276</v>
      </c>
      <c r="AY437" s="14" t="s">
        <v>275</v>
      </c>
      <c r="BE437" s="252">
        <f>IF(N437="základní",J437,0)</f>
        <v>0</v>
      </c>
      <c r="BF437" s="252">
        <f>IF(N437="snížená",J437,0)</f>
        <v>0</v>
      </c>
      <c r="BG437" s="252">
        <f>IF(N437="zákl. přenesená",J437,0)</f>
        <v>0</v>
      </c>
      <c r="BH437" s="252">
        <f>IF(N437="sníž. přenesená",J437,0)</f>
        <v>0</v>
      </c>
      <c r="BI437" s="252">
        <f>IF(N437="nulová",J437,0)</f>
        <v>0</v>
      </c>
      <c r="BJ437" s="14" t="s">
        <v>81</v>
      </c>
      <c r="BK437" s="252">
        <f>ROUND(I437*H437,2)</f>
        <v>0</v>
      </c>
      <c r="BL437" s="14" t="s">
        <v>352</v>
      </c>
      <c r="BM437" s="251" t="s">
        <v>1177</v>
      </c>
    </row>
    <row r="438" s="2" customFormat="1">
      <c r="A438" s="35"/>
      <c r="B438" s="36"/>
      <c r="C438" s="37"/>
      <c r="D438" s="253" t="s">
        <v>284</v>
      </c>
      <c r="E438" s="37"/>
      <c r="F438" s="254" t="s">
        <v>1176</v>
      </c>
      <c r="G438" s="37"/>
      <c r="H438" s="37"/>
      <c r="I438" s="206"/>
      <c r="J438" s="37"/>
      <c r="K438" s="37"/>
      <c r="L438" s="41"/>
      <c r="M438" s="255"/>
      <c r="N438" s="256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284</v>
      </c>
      <c r="AU438" s="14" t="s">
        <v>276</v>
      </c>
    </row>
    <row r="439" s="2" customFormat="1" ht="24.15" customHeight="1">
      <c r="A439" s="35"/>
      <c r="B439" s="36"/>
      <c r="C439" s="239" t="s">
        <v>1178</v>
      </c>
      <c r="D439" s="239" t="s">
        <v>278</v>
      </c>
      <c r="E439" s="240" t="s">
        <v>1179</v>
      </c>
      <c r="F439" s="241" t="s">
        <v>1180</v>
      </c>
      <c r="G439" s="242" t="s">
        <v>342</v>
      </c>
      <c r="H439" s="243">
        <v>54</v>
      </c>
      <c r="I439" s="244"/>
      <c r="J439" s="245">
        <f>ROUND(I439*H439,2)</f>
        <v>0</v>
      </c>
      <c r="K439" s="246"/>
      <c r="L439" s="41"/>
      <c r="M439" s="247" t="s">
        <v>1</v>
      </c>
      <c r="N439" s="248" t="s">
        <v>39</v>
      </c>
      <c r="O439" s="88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352</v>
      </c>
      <c r="AT439" s="251" t="s">
        <v>278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1181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1180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39" t="s">
        <v>1182</v>
      </c>
      <c r="D441" s="239" t="s">
        <v>278</v>
      </c>
      <c r="E441" s="240" t="s">
        <v>1183</v>
      </c>
      <c r="F441" s="241" t="s">
        <v>1184</v>
      </c>
      <c r="G441" s="242" t="s">
        <v>342</v>
      </c>
      <c r="H441" s="243">
        <v>23</v>
      </c>
      <c r="I441" s="244"/>
      <c r="J441" s="245">
        <f>ROUND(I441*H441,2)</f>
        <v>0</v>
      </c>
      <c r="K441" s="246"/>
      <c r="L441" s="41"/>
      <c r="M441" s="247" t="s">
        <v>1</v>
      </c>
      <c r="N441" s="248" t="s">
        <v>39</v>
      </c>
      <c r="O441" s="8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352</v>
      </c>
      <c r="AT441" s="251" t="s">
        <v>278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1185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1184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57" t="s">
        <v>1186</v>
      </c>
      <c r="D443" s="257" t="s">
        <v>339</v>
      </c>
      <c r="E443" s="258" t="s">
        <v>1187</v>
      </c>
      <c r="F443" s="259" t="s">
        <v>1188</v>
      </c>
      <c r="G443" s="260" t="s">
        <v>342</v>
      </c>
      <c r="H443" s="261">
        <v>1</v>
      </c>
      <c r="I443" s="262"/>
      <c r="J443" s="263">
        <f>ROUND(I443*H443,2)</f>
        <v>0</v>
      </c>
      <c r="K443" s="264"/>
      <c r="L443" s="265"/>
      <c r="M443" s="266" t="s">
        <v>1</v>
      </c>
      <c r="N443" s="267" t="s">
        <v>39</v>
      </c>
      <c r="O443" s="88"/>
      <c r="P443" s="249">
        <f>O443*H443</f>
        <v>0</v>
      </c>
      <c r="Q443" s="249">
        <v>0.00010000000000000001</v>
      </c>
      <c r="R443" s="249">
        <f>Q443*H443</f>
        <v>0.00010000000000000001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377</v>
      </c>
      <c r="AT443" s="251" t="s">
        <v>339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1189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1188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2" customFormat="1" ht="24.15" customHeight="1">
      <c r="A445" s="35"/>
      <c r="B445" s="36"/>
      <c r="C445" s="257" t="s">
        <v>1190</v>
      </c>
      <c r="D445" s="257" t="s">
        <v>339</v>
      </c>
      <c r="E445" s="258" t="s">
        <v>1191</v>
      </c>
      <c r="F445" s="259" t="s">
        <v>1192</v>
      </c>
      <c r="G445" s="260" t="s">
        <v>342</v>
      </c>
      <c r="H445" s="261">
        <v>22</v>
      </c>
      <c r="I445" s="262"/>
      <c r="J445" s="263">
        <f>ROUND(I445*H445,2)</f>
        <v>0</v>
      </c>
      <c r="K445" s="264"/>
      <c r="L445" s="265"/>
      <c r="M445" s="266" t="s">
        <v>1</v>
      </c>
      <c r="N445" s="267" t="s">
        <v>39</v>
      </c>
      <c r="O445" s="88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51" t="s">
        <v>377</v>
      </c>
      <c r="AT445" s="251" t="s">
        <v>339</v>
      </c>
      <c r="AU445" s="251" t="s">
        <v>276</v>
      </c>
      <c r="AY445" s="14" t="s">
        <v>275</v>
      </c>
      <c r="BE445" s="252">
        <f>IF(N445="základní",J445,0)</f>
        <v>0</v>
      </c>
      <c r="BF445" s="252">
        <f>IF(N445="snížená",J445,0)</f>
        <v>0</v>
      </c>
      <c r="BG445" s="252">
        <f>IF(N445="zákl. přenesená",J445,0)</f>
        <v>0</v>
      </c>
      <c r="BH445" s="252">
        <f>IF(N445="sníž. přenesená",J445,0)</f>
        <v>0</v>
      </c>
      <c r="BI445" s="252">
        <f>IF(N445="nulová",J445,0)</f>
        <v>0</v>
      </c>
      <c r="BJ445" s="14" t="s">
        <v>81</v>
      </c>
      <c r="BK445" s="252">
        <f>ROUND(I445*H445,2)</f>
        <v>0</v>
      </c>
      <c r="BL445" s="14" t="s">
        <v>352</v>
      </c>
      <c r="BM445" s="251" t="s">
        <v>1193</v>
      </c>
    </row>
    <row r="446" s="2" customFormat="1">
      <c r="A446" s="35"/>
      <c r="B446" s="36"/>
      <c r="C446" s="37"/>
      <c r="D446" s="253" t="s">
        <v>284</v>
      </c>
      <c r="E446" s="37"/>
      <c r="F446" s="254" t="s">
        <v>1192</v>
      </c>
      <c r="G446" s="37"/>
      <c r="H446" s="37"/>
      <c r="I446" s="206"/>
      <c r="J446" s="37"/>
      <c r="K446" s="37"/>
      <c r="L446" s="41"/>
      <c r="M446" s="255"/>
      <c r="N446" s="25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284</v>
      </c>
      <c r="AU446" s="14" t="s">
        <v>276</v>
      </c>
    </row>
    <row r="447" s="2" customFormat="1" ht="24.15" customHeight="1">
      <c r="A447" s="35"/>
      <c r="B447" s="36"/>
      <c r="C447" s="239" t="s">
        <v>1194</v>
      </c>
      <c r="D447" s="239" t="s">
        <v>278</v>
      </c>
      <c r="E447" s="240" t="s">
        <v>1195</v>
      </c>
      <c r="F447" s="241" t="s">
        <v>1196</v>
      </c>
      <c r="G447" s="242" t="s">
        <v>342</v>
      </c>
      <c r="H447" s="243">
        <v>2</v>
      </c>
      <c r="I447" s="244"/>
      <c r="J447" s="245">
        <f>ROUND(I447*H447,2)</f>
        <v>0</v>
      </c>
      <c r="K447" s="246"/>
      <c r="L447" s="41"/>
      <c r="M447" s="247" t="s">
        <v>1</v>
      </c>
      <c r="N447" s="248" t="s">
        <v>39</v>
      </c>
      <c r="O447" s="88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51" t="s">
        <v>352</v>
      </c>
      <c r="AT447" s="251" t="s">
        <v>278</v>
      </c>
      <c r="AU447" s="251" t="s">
        <v>276</v>
      </c>
      <c r="AY447" s="14" t="s">
        <v>275</v>
      </c>
      <c r="BE447" s="252">
        <f>IF(N447="základní",J447,0)</f>
        <v>0</v>
      </c>
      <c r="BF447" s="252">
        <f>IF(N447="snížená",J447,0)</f>
        <v>0</v>
      </c>
      <c r="BG447" s="252">
        <f>IF(N447="zákl. přenesená",J447,0)</f>
        <v>0</v>
      </c>
      <c r="BH447" s="252">
        <f>IF(N447="sníž. přenesená",J447,0)</f>
        <v>0</v>
      </c>
      <c r="BI447" s="252">
        <f>IF(N447="nulová",J447,0)</f>
        <v>0</v>
      </c>
      <c r="BJ447" s="14" t="s">
        <v>81</v>
      </c>
      <c r="BK447" s="252">
        <f>ROUND(I447*H447,2)</f>
        <v>0</v>
      </c>
      <c r="BL447" s="14" t="s">
        <v>352</v>
      </c>
      <c r="BM447" s="251" t="s">
        <v>1197</v>
      </c>
    </row>
    <row r="448" s="2" customFormat="1">
      <c r="A448" s="35"/>
      <c r="B448" s="36"/>
      <c r="C448" s="37"/>
      <c r="D448" s="253" t="s">
        <v>284</v>
      </c>
      <c r="E448" s="37"/>
      <c r="F448" s="254" t="s">
        <v>1196</v>
      </c>
      <c r="G448" s="37"/>
      <c r="H448" s="37"/>
      <c r="I448" s="206"/>
      <c r="J448" s="37"/>
      <c r="K448" s="37"/>
      <c r="L448" s="41"/>
      <c r="M448" s="255"/>
      <c r="N448" s="25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284</v>
      </c>
      <c r="AU448" s="14" t="s">
        <v>276</v>
      </c>
    </row>
    <row r="449" s="2" customFormat="1" ht="33" customHeight="1">
      <c r="A449" s="35"/>
      <c r="B449" s="36"/>
      <c r="C449" s="257" t="s">
        <v>1198</v>
      </c>
      <c r="D449" s="257" t="s">
        <v>339</v>
      </c>
      <c r="E449" s="258" t="s">
        <v>1199</v>
      </c>
      <c r="F449" s="259" t="s">
        <v>1200</v>
      </c>
      <c r="G449" s="260" t="s">
        <v>342</v>
      </c>
      <c r="H449" s="261">
        <v>2</v>
      </c>
      <c r="I449" s="262"/>
      <c r="J449" s="263">
        <f>ROUND(I449*H449,2)</f>
        <v>0</v>
      </c>
      <c r="K449" s="264"/>
      <c r="L449" s="265"/>
      <c r="M449" s="266" t="s">
        <v>1</v>
      </c>
      <c r="N449" s="267" t="s">
        <v>39</v>
      </c>
      <c r="O449" s="88"/>
      <c r="P449" s="249">
        <f>O449*H449</f>
        <v>0</v>
      </c>
      <c r="Q449" s="249">
        <v>0.00010000000000000001</v>
      </c>
      <c r="R449" s="249">
        <f>Q449*H449</f>
        <v>0.00020000000000000001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377</v>
      </c>
      <c r="AT449" s="251" t="s">
        <v>339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1201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1200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24.15" customHeight="1">
      <c r="A451" s="35"/>
      <c r="B451" s="36"/>
      <c r="C451" s="239" t="s">
        <v>1202</v>
      </c>
      <c r="D451" s="239" t="s">
        <v>278</v>
      </c>
      <c r="E451" s="240" t="s">
        <v>1203</v>
      </c>
      <c r="F451" s="241" t="s">
        <v>1204</v>
      </c>
      <c r="G451" s="242" t="s">
        <v>416</v>
      </c>
      <c r="H451" s="243">
        <v>410</v>
      </c>
      <c r="I451" s="244"/>
      <c r="J451" s="245">
        <f>ROUND(I451*H451,2)</f>
        <v>0</v>
      </c>
      <c r="K451" s="246"/>
      <c r="L451" s="41"/>
      <c r="M451" s="247" t="s">
        <v>1</v>
      </c>
      <c r="N451" s="248" t="s">
        <v>39</v>
      </c>
      <c r="O451" s="8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352</v>
      </c>
      <c r="AT451" s="251" t="s">
        <v>278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1205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1204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24.15" customHeight="1">
      <c r="A453" s="35"/>
      <c r="B453" s="36"/>
      <c r="C453" s="257" t="s">
        <v>1206</v>
      </c>
      <c r="D453" s="257" t="s">
        <v>339</v>
      </c>
      <c r="E453" s="258" t="s">
        <v>1207</v>
      </c>
      <c r="F453" s="259" t="s">
        <v>1208</v>
      </c>
      <c r="G453" s="260" t="s">
        <v>416</v>
      </c>
      <c r="H453" s="261">
        <v>410</v>
      </c>
      <c r="I453" s="262"/>
      <c r="J453" s="263">
        <f>ROUND(I453*H453,2)</f>
        <v>0</v>
      </c>
      <c r="K453" s="264"/>
      <c r="L453" s="265"/>
      <c r="M453" s="266" t="s">
        <v>1</v>
      </c>
      <c r="N453" s="267" t="s">
        <v>39</v>
      </c>
      <c r="O453" s="88"/>
      <c r="P453" s="249">
        <f>O453*H453</f>
        <v>0</v>
      </c>
      <c r="Q453" s="249">
        <v>4.0000000000000003E-05</v>
      </c>
      <c r="R453" s="249">
        <f>Q453*H453</f>
        <v>0.016400000000000001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377</v>
      </c>
      <c r="AT453" s="251" t="s">
        <v>339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1209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1208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39" t="s">
        <v>1210</v>
      </c>
      <c r="D455" s="239" t="s">
        <v>278</v>
      </c>
      <c r="E455" s="240" t="s">
        <v>1211</v>
      </c>
      <c r="F455" s="241" t="s">
        <v>1212</v>
      </c>
      <c r="G455" s="242" t="s">
        <v>342</v>
      </c>
      <c r="H455" s="243">
        <v>27</v>
      </c>
      <c r="I455" s="244"/>
      <c r="J455" s="245">
        <f>ROUND(I455*H455,2)</f>
        <v>0</v>
      </c>
      <c r="K455" s="246"/>
      <c r="L455" s="41"/>
      <c r="M455" s="247" t="s">
        <v>1</v>
      </c>
      <c r="N455" s="248" t="s">
        <v>39</v>
      </c>
      <c r="O455" s="88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352</v>
      </c>
      <c r="AT455" s="251" t="s">
        <v>278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1213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1214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16.5" customHeight="1">
      <c r="A457" s="35"/>
      <c r="B457" s="36"/>
      <c r="C457" s="239" t="s">
        <v>1215</v>
      </c>
      <c r="D457" s="239" t="s">
        <v>278</v>
      </c>
      <c r="E457" s="240" t="s">
        <v>1216</v>
      </c>
      <c r="F457" s="241" t="s">
        <v>1217</v>
      </c>
      <c r="G457" s="242" t="s">
        <v>342</v>
      </c>
      <c r="H457" s="243">
        <v>2</v>
      </c>
      <c r="I457" s="244"/>
      <c r="J457" s="245">
        <f>ROUND(I457*H457,2)</f>
        <v>0</v>
      </c>
      <c r="K457" s="246"/>
      <c r="L457" s="41"/>
      <c r="M457" s="247" t="s">
        <v>1</v>
      </c>
      <c r="N457" s="248" t="s">
        <v>39</v>
      </c>
      <c r="O457" s="88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352</v>
      </c>
      <c r="AT457" s="251" t="s">
        <v>278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1218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1219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24.15" customHeight="1">
      <c r="A459" s="35"/>
      <c r="B459" s="36"/>
      <c r="C459" s="257" t="s">
        <v>1220</v>
      </c>
      <c r="D459" s="257" t="s">
        <v>339</v>
      </c>
      <c r="E459" s="258" t="s">
        <v>1221</v>
      </c>
      <c r="F459" s="259" t="s">
        <v>1222</v>
      </c>
      <c r="G459" s="260" t="s">
        <v>342</v>
      </c>
      <c r="H459" s="261">
        <v>2</v>
      </c>
      <c r="I459" s="262"/>
      <c r="J459" s="263">
        <f>ROUND(I459*H459,2)</f>
        <v>0</v>
      </c>
      <c r="K459" s="264"/>
      <c r="L459" s="265"/>
      <c r="M459" s="266" t="s">
        <v>1</v>
      </c>
      <c r="N459" s="267" t="s">
        <v>39</v>
      </c>
      <c r="O459" s="88"/>
      <c r="P459" s="249">
        <f>O459*H459</f>
        <v>0</v>
      </c>
      <c r="Q459" s="249">
        <v>0.00010000000000000001</v>
      </c>
      <c r="R459" s="249">
        <f>Q459*H459</f>
        <v>0.00020000000000000001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377</v>
      </c>
      <c r="AT459" s="251" t="s">
        <v>339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1223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1222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16.5" customHeight="1">
      <c r="A461" s="35"/>
      <c r="B461" s="36"/>
      <c r="C461" s="239" t="s">
        <v>1224</v>
      </c>
      <c r="D461" s="239" t="s">
        <v>278</v>
      </c>
      <c r="E461" s="240" t="s">
        <v>1225</v>
      </c>
      <c r="F461" s="241" t="s">
        <v>1226</v>
      </c>
      <c r="G461" s="242" t="s">
        <v>342</v>
      </c>
      <c r="H461" s="243">
        <v>20</v>
      </c>
      <c r="I461" s="244"/>
      <c r="J461" s="245">
        <f>ROUND(I461*H461,2)</f>
        <v>0</v>
      </c>
      <c r="K461" s="246"/>
      <c r="L461" s="41"/>
      <c r="M461" s="247" t="s">
        <v>1</v>
      </c>
      <c r="N461" s="248" t="s">
        <v>39</v>
      </c>
      <c r="O461" s="88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352</v>
      </c>
      <c r="AT461" s="251" t="s">
        <v>278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1227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1226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2" customFormat="1" ht="16.5" customHeight="1">
      <c r="A463" s="35"/>
      <c r="B463" s="36"/>
      <c r="C463" s="257" t="s">
        <v>1228</v>
      </c>
      <c r="D463" s="257" t="s">
        <v>339</v>
      </c>
      <c r="E463" s="258" t="s">
        <v>1229</v>
      </c>
      <c r="F463" s="259" t="s">
        <v>1230</v>
      </c>
      <c r="G463" s="260" t="s">
        <v>342</v>
      </c>
      <c r="H463" s="261">
        <v>20</v>
      </c>
      <c r="I463" s="262"/>
      <c r="J463" s="263">
        <f>ROUND(I463*H463,2)</f>
        <v>0</v>
      </c>
      <c r="K463" s="264"/>
      <c r="L463" s="265"/>
      <c r="M463" s="266" t="s">
        <v>1</v>
      </c>
      <c r="N463" s="267" t="s">
        <v>39</v>
      </c>
      <c r="O463" s="88"/>
      <c r="P463" s="249">
        <f>O463*H463</f>
        <v>0</v>
      </c>
      <c r="Q463" s="249">
        <v>0.00010000000000000001</v>
      </c>
      <c r="R463" s="249">
        <f>Q463*H463</f>
        <v>0.002</v>
      </c>
      <c r="S463" s="249">
        <v>0</v>
      </c>
      <c r="T463" s="25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51" t="s">
        <v>377</v>
      </c>
      <c r="AT463" s="251" t="s">
        <v>339</v>
      </c>
      <c r="AU463" s="251" t="s">
        <v>276</v>
      </c>
      <c r="AY463" s="14" t="s">
        <v>275</v>
      </c>
      <c r="BE463" s="252">
        <f>IF(N463="základní",J463,0)</f>
        <v>0</v>
      </c>
      <c r="BF463" s="252">
        <f>IF(N463="snížená",J463,0)</f>
        <v>0</v>
      </c>
      <c r="BG463" s="252">
        <f>IF(N463="zákl. přenesená",J463,0)</f>
        <v>0</v>
      </c>
      <c r="BH463" s="252">
        <f>IF(N463="sníž. přenesená",J463,0)</f>
        <v>0</v>
      </c>
      <c r="BI463" s="252">
        <f>IF(N463="nulová",J463,0)</f>
        <v>0</v>
      </c>
      <c r="BJ463" s="14" t="s">
        <v>81</v>
      </c>
      <c r="BK463" s="252">
        <f>ROUND(I463*H463,2)</f>
        <v>0</v>
      </c>
      <c r="BL463" s="14" t="s">
        <v>352</v>
      </c>
      <c r="BM463" s="251" t="s">
        <v>1231</v>
      </c>
    </row>
    <row r="464" s="2" customFormat="1">
      <c r="A464" s="35"/>
      <c r="B464" s="36"/>
      <c r="C464" s="37"/>
      <c r="D464" s="253" t="s">
        <v>284</v>
      </c>
      <c r="E464" s="37"/>
      <c r="F464" s="254" t="s">
        <v>1230</v>
      </c>
      <c r="G464" s="37"/>
      <c r="H464" s="37"/>
      <c r="I464" s="206"/>
      <c r="J464" s="37"/>
      <c r="K464" s="37"/>
      <c r="L464" s="41"/>
      <c r="M464" s="255"/>
      <c r="N464" s="256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284</v>
      </c>
      <c r="AU464" s="14" t="s">
        <v>276</v>
      </c>
    </row>
    <row r="465" s="2" customFormat="1" ht="33" customHeight="1">
      <c r="A465" s="35"/>
      <c r="B465" s="36"/>
      <c r="C465" s="239" t="s">
        <v>1232</v>
      </c>
      <c r="D465" s="239" t="s">
        <v>278</v>
      </c>
      <c r="E465" s="240" t="s">
        <v>1233</v>
      </c>
      <c r="F465" s="241" t="s">
        <v>1234</v>
      </c>
      <c r="G465" s="242" t="s">
        <v>973</v>
      </c>
      <c r="H465" s="243">
        <v>1</v>
      </c>
      <c r="I465" s="244"/>
      <c r="J465" s="245">
        <f>ROUND(I465*H465,2)</f>
        <v>0</v>
      </c>
      <c r="K465" s="246"/>
      <c r="L465" s="41"/>
      <c r="M465" s="247" t="s">
        <v>1</v>
      </c>
      <c r="N465" s="248" t="s">
        <v>39</v>
      </c>
      <c r="O465" s="88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352</v>
      </c>
      <c r="AT465" s="251" t="s">
        <v>278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1235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1236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24.15" customHeight="1">
      <c r="A467" s="35"/>
      <c r="B467" s="36"/>
      <c r="C467" s="239" t="s">
        <v>1237</v>
      </c>
      <c r="D467" s="239" t="s">
        <v>278</v>
      </c>
      <c r="E467" s="240" t="s">
        <v>1238</v>
      </c>
      <c r="F467" s="241" t="s">
        <v>1239</v>
      </c>
      <c r="G467" s="242" t="s">
        <v>342</v>
      </c>
      <c r="H467" s="243">
        <v>1</v>
      </c>
      <c r="I467" s="244"/>
      <c r="J467" s="245">
        <f>ROUND(I467*H467,2)</f>
        <v>0</v>
      </c>
      <c r="K467" s="246"/>
      <c r="L467" s="41"/>
      <c r="M467" s="247" t="s">
        <v>1</v>
      </c>
      <c r="N467" s="248" t="s">
        <v>39</v>
      </c>
      <c r="O467" s="88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352</v>
      </c>
      <c r="AT467" s="251" t="s">
        <v>278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1240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1239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24.15" customHeight="1">
      <c r="A469" s="35"/>
      <c r="B469" s="36"/>
      <c r="C469" s="257" t="s">
        <v>1241</v>
      </c>
      <c r="D469" s="257" t="s">
        <v>339</v>
      </c>
      <c r="E469" s="258" t="s">
        <v>1242</v>
      </c>
      <c r="F469" s="259" t="s">
        <v>1243</v>
      </c>
      <c r="G469" s="260" t="s">
        <v>342</v>
      </c>
      <c r="H469" s="261">
        <v>1</v>
      </c>
      <c r="I469" s="262"/>
      <c r="J469" s="263">
        <f>ROUND(I469*H469,2)</f>
        <v>0</v>
      </c>
      <c r="K469" s="264"/>
      <c r="L469" s="265"/>
      <c r="M469" s="266" t="s">
        <v>1</v>
      </c>
      <c r="N469" s="267" t="s">
        <v>39</v>
      </c>
      <c r="O469" s="88"/>
      <c r="P469" s="249">
        <f>O469*H469</f>
        <v>0</v>
      </c>
      <c r="Q469" s="249">
        <v>0.00010000000000000001</v>
      </c>
      <c r="R469" s="249">
        <f>Q469*H469</f>
        <v>0.00010000000000000001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377</v>
      </c>
      <c r="AT469" s="251" t="s">
        <v>339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1244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1243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21.75" customHeight="1">
      <c r="A471" s="35"/>
      <c r="B471" s="36"/>
      <c r="C471" s="239" t="s">
        <v>1245</v>
      </c>
      <c r="D471" s="239" t="s">
        <v>278</v>
      </c>
      <c r="E471" s="240" t="s">
        <v>1246</v>
      </c>
      <c r="F471" s="241" t="s">
        <v>1247</v>
      </c>
      <c r="G471" s="242" t="s">
        <v>342</v>
      </c>
      <c r="H471" s="243">
        <v>10</v>
      </c>
      <c r="I471" s="244"/>
      <c r="J471" s="245">
        <f>ROUND(I471*H471,2)</f>
        <v>0</v>
      </c>
      <c r="K471" s="246"/>
      <c r="L471" s="41"/>
      <c r="M471" s="247" t="s">
        <v>1</v>
      </c>
      <c r="N471" s="248" t="s">
        <v>39</v>
      </c>
      <c r="O471" s="88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352</v>
      </c>
      <c r="AT471" s="251" t="s">
        <v>278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1248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1249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16.5" customHeight="1">
      <c r="A473" s="35"/>
      <c r="B473" s="36"/>
      <c r="C473" s="257" t="s">
        <v>1250</v>
      </c>
      <c r="D473" s="257" t="s">
        <v>339</v>
      </c>
      <c r="E473" s="258" t="s">
        <v>962</v>
      </c>
      <c r="F473" s="259" t="s">
        <v>963</v>
      </c>
      <c r="G473" s="260" t="s">
        <v>342</v>
      </c>
      <c r="H473" s="261">
        <v>10</v>
      </c>
      <c r="I473" s="262"/>
      <c r="J473" s="263">
        <f>ROUND(I473*H473,2)</f>
        <v>0</v>
      </c>
      <c r="K473" s="264"/>
      <c r="L473" s="265"/>
      <c r="M473" s="266" t="s">
        <v>1</v>
      </c>
      <c r="N473" s="267" t="s">
        <v>39</v>
      </c>
      <c r="O473" s="88"/>
      <c r="P473" s="249">
        <f>O473*H473</f>
        <v>0</v>
      </c>
      <c r="Q473" s="249">
        <v>9.0000000000000006E-05</v>
      </c>
      <c r="R473" s="249">
        <f>Q473*H473</f>
        <v>0.00090000000000000008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377</v>
      </c>
      <c r="AT473" s="251" t="s">
        <v>339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1251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963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24.15" customHeight="1">
      <c r="A475" s="35"/>
      <c r="B475" s="36"/>
      <c r="C475" s="239" t="s">
        <v>1252</v>
      </c>
      <c r="D475" s="239" t="s">
        <v>278</v>
      </c>
      <c r="E475" s="240" t="s">
        <v>1253</v>
      </c>
      <c r="F475" s="241" t="s">
        <v>1254</v>
      </c>
      <c r="G475" s="242" t="s">
        <v>416</v>
      </c>
      <c r="H475" s="243">
        <v>25</v>
      </c>
      <c r="I475" s="244"/>
      <c r="J475" s="245">
        <f>ROUND(I475*H475,2)</f>
        <v>0</v>
      </c>
      <c r="K475" s="246"/>
      <c r="L475" s="41"/>
      <c r="M475" s="247" t="s">
        <v>1</v>
      </c>
      <c r="N475" s="248" t="s">
        <v>39</v>
      </c>
      <c r="O475" s="8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352</v>
      </c>
      <c r="AT475" s="251" t="s">
        <v>278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1255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1256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24.15" customHeight="1">
      <c r="A477" s="35"/>
      <c r="B477" s="36"/>
      <c r="C477" s="239" t="s">
        <v>1257</v>
      </c>
      <c r="D477" s="239" t="s">
        <v>278</v>
      </c>
      <c r="E477" s="240" t="s">
        <v>1258</v>
      </c>
      <c r="F477" s="241" t="s">
        <v>1259</v>
      </c>
      <c r="G477" s="242" t="s">
        <v>416</v>
      </c>
      <c r="H477" s="243">
        <v>75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1260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1261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24.15" customHeight="1">
      <c r="A479" s="35"/>
      <c r="B479" s="36"/>
      <c r="C479" s="257" t="s">
        <v>1262</v>
      </c>
      <c r="D479" s="257" t="s">
        <v>339</v>
      </c>
      <c r="E479" s="258" t="s">
        <v>1263</v>
      </c>
      <c r="F479" s="259" t="s">
        <v>1264</v>
      </c>
      <c r="G479" s="260" t="s">
        <v>416</v>
      </c>
      <c r="H479" s="261">
        <v>25</v>
      </c>
      <c r="I479" s="262"/>
      <c r="J479" s="263">
        <f>ROUND(I479*H479,2)</f>
        <v>0</v>
      </c>
      <c r="K479" s="264"/>
      <c r="L479" s="265"/>
      <c r="M479" s="266" t="s">
        <v>1</v>
      </c>
      <c r="N479" s="267" t="s">
        <v>39</v>
      </c>
      <c r="O479" s="88"/>
      <c r="P479" s="249">
        <f>O479*H479</f>
        <v>0</v>
      </c>
      <c r="Q479" s="249">
        <v>6.9999999999999994E-05</v>
      </c>
      <c r="R479" s="249">
        <f>Q479*H479</f>
        <v>0.0017499999999999998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377</v>
      </c>
      <c r="AT479" s="251" t="s">
        <v>339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1265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1264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4.15" customHeight="1">
      <c r="A481" s="35"/>
      <c r="B481" s="36"/>
      <c r="C481" s="257" t="s">
        <v>1266</v>
      </c>
      <c r="D481" s="257" t="s">
        <v>339</v>
      </c>
      <c r="E481" s="258" t="s">
        <v>931</v>
      </c>
      <c r="F481" s="259" t="s">
        <v>932</v>
      </c>
      <c r="G481" s="260" t="s">
        <v>416</v>
      </c>
      <c r="H481" s="261">
        <v>75</v>
      </c>
      <c r="I481" s="262"/>
      <c r="J481" s="263">
        <f>ROUND(I481*H481,2)</f>
        <v>0</v>
      </c>
      <c r="K481" s="264"/>
      <c r="L481" s="265"/>
      <c r="M481" s="266" t="s">
        <v>1</v>
      </c>
      <c r="N481" s="267" t="s">
        <v>39</v>
      </c>
      <c r="O481" s="88"/>
      <c r="P481" s="249">
        <f>O481*H481</f>
        <v>0</v>
      </c>
      <c r="Q481" s="249">
        <v>6.9999999999999994E-05</v>
      </c>
      <c r="R481" s="249">
        <f>Q481*H481</f>
        <v>0.0052499999999999995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377</v>
      </c>
      <c r="AT481" s="251" t="s">
        <v>339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1267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932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24.15" customHeight="1">
      <c r="A483" s="35"/>
      <c r="B483" s="36"/>
      <c r="C483" s="239" t="s">
        <v>1268</v>
      </c>
      <c r="D483" s="239" t="s">
        <v>278</v>
      </c>
      <c r="E483" s="240" t="s">
        <v>1269</v>
      </c>
      <c r="F483" s="241" t="s">
        <v>1270</v>
      </c>
      <c r="G483" s="242" t="s">
        <v>342</v>
      </c>
      <c r="H483" s="243">
        <v>1</v>
      </c>
      <c r="I483" s="244"/>
      <c r="J483" s="245">
        <f>ROUND(I483*H483,2)</f>
        <v>0</v>
      </c>
      <c r="K483" s="246"/>
      <c r="L483" s="41"/>
      <c r="M483" s="247" t="s">
        <v>1</v>
      </c>
      <c r="N483" s="248" t="s">
        <v>39</v>
      </c>
      <c r="O483" s="88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352</v>
      </c>
      <c r="AT483" s="251" t="s">
        <v>278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1271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1272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16.5" customHeight="1">
      <c r="A485" s="35"/>
      <c r="B485" s="36"/>
      <c r="C485" s="257" t="s">
        <v>1273</v>
      </c>
      <c r="D485" s="257" t="s">
        <v>339</v>
      </c>
      <c r="E485" s="258" t="s">
        <v>1274</v>
      </c>
      <c r="F485" s="259" t="s">
        <v>1275</v>
      </c>
      <c r="G485" s="260" t="s">
        <v>1276</v>
      </c>
      <c r="H485" s="261">
        <v>1</v>
      </c>
      <c r="I485" s="262"/>
      <c r="J485" s="263">
        <f>ROUND(I485*H485,2)</f>
        <v>0</v>
      </c>
      <c r="K485" s="264"/>
      <c r="L485" s="265"/>
      <c r="M485" s="266" t="s">
        <v>1</v>
      </c>
      <c r="N485" s="267" t="s">
        <v>39</v>
      </c>
      <c r="O485" s="88"/>
      <c r="P485" s="249">
        <f>O485*H485</f>
        <v>0</v>
      </c>
      <c r="Q485" s="249">
        <v>0.0067000000000000002</v>
      </c>
      <c r="R485" s="249">
        <f>Q485*H485</f>
        <v>0.0067000000000000002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377</v>
      </c>
      <c r="AT485" s="251" t="s">
        <v>339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1277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1275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24.15" customHeight="1">
      <c r="A487" s="35"/>
      <c r="B487" s="36"/>
      <c r="C487" s="257" t="s">
        <v>1278</v>
      </c>
      <c r="D487" s="257" t="s">
        <v>339</v>
      </c>
      <c r="E487" s="258" t="s">
        <v>1279</v>
      </c>
      <c r="F487" s="259" t="s">
        <v>1280</v>
      </c>
      <c r="G487" s="260" t="s">
        <v>342</v>
      </c>
      <c r="H487" s="261">
        <v>1</v>
      </c>
      <c r="I487" s="262"/>
      <c r="J487" s="263">
        <f>ROUND(I487*H487,2)</f>
        <v>0</v>
      </c>
      <c r="K487" s="264"/>
      <c r="L487" s="265"/>
      <c r="M487" s="266" t="s">
        <v>1</v>
      </c>
      <c r="N487" s="267" t="s">
        <v>39</v>
      </c>
      <c r="O487" s="88"/>
      <c r="P487" s="249">
        <f>O487*H487</f>
        <v>0</v>
      </c>
      <c r="Q487" s="249">
        <v>0.0014300000000000001</v>
      </c>
      <c r="R487" s="249">
        <f>Q487*H487</f>
        <v>0.0014300000000000001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377</v>
      </c>
      <c r="AT487" s="251" t="s">
        <v>339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1281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1280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57" t="s">
        <v>1282</v>
      </c>
      <c r="D489" s="257" t="s">
        <v>339</v>
      </c>
      <c r="E489" s="258" t="s">
        <v>1283</v>
      </c>
      <c r="F489" s="259" t="s">
        <v>1284</v>
      </c>
      <c r="G489" s="260" t="s">
        <v>342</v>
      </c>
      <c r="H489" s="261">
        <v>1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39</v>
      </c>
      <c r="O489" s="88"/>
      <c r="P489" s="249">
        <f>O489*H489</f>
        <v>0</v>
      </c>
      <c r="Q489" s="249">
        <v>0.0035000000000000001</v>
      </c>
      <c r="R489" s="249">
        <f>Q489*H489</f>
        <v>0.0035000000000000001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377</v>
      </c>
      <c r="AT489" s="251" t="s">
        <v>339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1285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1284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24.15" customHeight="1">
      <c r="A491" s="35"/>
      <c r="B491" s="36"/>
      <c r="C491" s="257" t="s">
        <v>1286</v>
      </c>
      <c r="D491" s="257" t="s">
        <v>339</v>
      </c>
      <c r="E491" s="258" t="s">
        <v>1287</v>
      </c>
      <c r="F491" s="259" t="s">
        <v>1288</v>
      </c>
      <c r="G491" s="260" t="s">
        <v>1276</v>
      </c>
      <c r="H491" s="261">
        <v>1</v>
      </c>
      <c r="I491" s="262"/>
      <c r="J491" s="263">
        <f>ROUND(I491*H491,2)</f>
        <v>0</v>
      </c>
      <c r="K491" s="264"/>
      <c r="L491" s="265"/>
      <c r="M491" s="266" t="s">
        <v>1</v>
      </c>
      <c r="N491" s="267" t="s">
        <v>39</v>
      </c>
      <c r="O491" s="88"/>
      <c r="P491" s="249">
        <f>O491*H491</f>
        <v>0</v>
      </c>
      <c r="Q491" s="249">
        <v>0.00069999999999999999</v>
      </c>
      <c r="R491" s="249">
        <f>Q491*H491</f>
        <v>0.00069999999999999999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377</v>
      </c>
      <c r="AT491" s="251" t="s">
        <v>339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1289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1288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39" t="s">
        <v>1290</v>
      </c>
      <c r="D493" s="239" t="s">
        <v>278</v>
      </c>
      <c r="E493" s="240" t="s">
        <v>1291</v>
      </c>
      <c r="F493" s="241" t="s">
        <v>1292</v>
      </c>
      <c r="G493" s="242" t="s">
        <v>342</v>
      </c>
      <c r="H493" s="243">
        <v>1</v>
      </c>
      <c r="I493" s="244"/>
      <c r="J493" s="245">
        <f>ROUND(I493*H493,2)</f>
        <v>0</v>
      </c>
      <c r="K493" s="246"/>
      <c r="L493" s="41"/>
      <c r="M493" s="247" t="s">
        <v>1</v>
      </c>
      <c r="N493" s="248" t="s">
        <v>39</v>
      </c>
      <c r="O493" s="8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352</v>
      </c>
      <c r="AT493" s="251" t="s">
        <v>278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1293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1294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39" t="s">
        <v>1295</v>
      </c>
      <c r="D495" s="239" t="s">
        <v>278</v>
      </c>
      <c r="E495" s="240" t="s">
        <v>1296</v>
      </c>
      <c r="F495" s="241" t="s">
        <v>1297</v>
      </c>
      <c r="G495" s="242" t="s">
        <v>342</v>
      </c>
      <c r="H495" s="243">
        <v>1</v>
      </c>
      <c r="I495" s="244"/>
      <c r="J495" s="245">
        <f>ROUND(I495*H495,2)</f>
        <v>0</v>
      </c>
      <c r="K495" s="246"/>
      <c r="L495" s="41"/>
      <c r="M495" s="247" t="s">
        <v>1</v>
      </c>
      <c r="N495" s="248" t="s">
        <v>39</v>
      </c>
      <c r="O495" s="88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352</v>
      </c>
      <c r="AT495" s="251" t="s">
        <v>278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1298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1299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24.15" customHeight="1">
      <c r="A497" s="35"/>
      <c r="B497" s="36"/>
      <c r="C497" s="239" t="s">
        <v>1300</v>
      </c>
      <c r="D497" s="239" t="s">
        <v>278</v>
      </c>
      <c r="E497" s="240" t="s">
        <v>1301</v>
      </c>
      <c r="F497" s="241" t="s">
        <v>1302</v>
      </c>
      <c r="G497" s="242" t="s">
        <v>342</v>
      </c>
      <c r="H497" s="243">
        <v>4</v>
      </c>
      <c r="I497" s="244"/>
      <c r="J497" s="245">
        <f>ROUND(I497*H497,2)</f>
        <v>0</v>
      </c>
      <c r="K497" s="246"/>
      <c r="L497" s="41"/>
      <c r="M497" s="247" t="s">
        <v>1</v>
      </c>
      <c r="N497" s="248" t="s">
        <v>39</v>
      </c>
      <c r="O497" s="8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352</v>
      </c>
      <c r="AT497" s="251" t="s">
        <v>278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1303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1304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24.15" customHeight="1">
      <c r="A499" s="35"/>
      <c r="B499" s="36"/>
      <c r="C499" s="239" t="s">
        <v>1305</v>
      </c>
      <c r="D499" s="239" t="s">
        <v>278</v>
      </c>
      <c r="E499" s="240" t="s">
        <v>1306</v>
      </c>
      <c r="F499" s="241" t="s">
        <v>1307</v>
      </c>
      <c r="G499" s="242" t="s">
        <v>342</v>
      </c>
      <c r="H499" s="243">
        <v>1</v>
      </c>
      <c r="I499" s="244"/>
      <c r="J499" s="245">
        <f>ROUND(I499*H499,2)</f>
        <v>0</v>
      </c>
      <c r="K499" s="246"/>
      <c r="L499" s="41"/>
      <c r="M499" s="247" t="s">
        <v>1</v>
      </c>
      <c r="N499" s="248" t="s">
        <v>39</v>
      </c>
      <c r="O499" s="88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352</v>
      </c>
      <c r="AT499" s="251" t="s">
        <v>278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1308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1309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57" t="s">
        <v>1310</v>
      </c>
      <c r="D501" s="257" t="s">
        <v>339</v>
      </c>
      <c r="E501" s="258" t="s">
        <v>876</v>
      </c>
      <c r="F501" s="259" t="s">
        <v>877</v>
      </c>
      <c r="G501" s="260" t="s">
        <v>342</v>
      </c>
      <c r="H501" s="261">
        <v>1</v>
      </c>
      <c r="I501" s="262"/>
      <c r="J501" s="263">
        <f>ROUND(I501*H501,2)</f>
        <v>0</v>
      </c>
      <c r="K501" s="264"/>
      <c r="L501" s="265"/>
      <c r="M501" s="266" t="s">
        <v>1</v>
      </c>
      <c r="N501" s="267" t="s">
        <v>39</v>
      </c>
      <c r="O501" s="88"/>
      <c r="P501" s="249">
        <f>O501*H501</f>
        <v>0</v>
      </c>
      <c r="Q501" s="249">
        <v>0.00023000000000000001</v>
      </c>
      <c r="R501" s="249">
        <f>Q501*H501</f>
        <v>0.00023000000000000001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377</v>
      </c>
      <c r="AT501" s="251" t="s">
        <v>339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1311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877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57" t="s">
        <v>1312</v>
      </c>
      <c r="D503" s="257" t="s">
        <v>339</v>
      </c>
      <c r="E503" s="258" t="s">
        <v>869</v>
      </c>
      <c r="F503" s="259" t="s">
        <v>870</v>
      </c>
      <c r="G503" s="260" t="s">
        <v>342</v>
      </c>
      <c r="H503" s="261">
        <v>4</v>
      </c>
      <c r="I503" s="262"/>
      <c r="J503" s="263">
        <f>ROUND(I503*H503,2)</f>
        <v>0</v>
      </c>
      <c r="K503" s="264"/>
      <c r="L503" s="265"/>
      <c r="M503" s="266" t="s">
        <v>1</v>
      </c>
      <c r="N503" s="267" t="s">
        <v>39</v>
      </c>
      <c r="O503" s="88"/>
      <c r="P503" s="249">
        <f>O503*H503</f>
        <v>0</v>
      </c>
      <c r="Q503" s="249">
        <v>5.0000000000000002E-05</v>
      </c>
      <c r="R503" s="249">
        <f>Q503*H503</f>
        <v>0.00020000000000000001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377</v>
      </c>
      <c r="AT503" s="251" t="s">
        <v>339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1313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870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24.15" customHeight="1">
      <c r="A505" s="35"/>
      <c r="B505" s="36"/>
      <c r="C505" s="257" t="s">
        <v>1314</v>
      </c>
      <c r="D505" s="257" t="s">
        <v>339</v>
      </c>
      <c r="E505" s="258" t="s">
        <v>1315</v>
      </c>
      <c r="F505" s="259" t="s">
        <v>1316</v>
      </c>
      <c r="G505" s="260" t="s">
        <v>342</v>
      </c>
      <c r="H505" s="261">
        <v>1</v>
      </c>
      <c r="I505" s="262"/>
      <c r="J505" s="263">
        <f>ROUND(I505*H505,2)</f>
        <v>0</v>
      </c>
      <c r="K505" s="264"/>
      <c r="L505" s="265"/>
      <c r="M505" s="266" t="s">
        <v>1</v>
      </c>
      <c r="N505" s="267" t="s">
        <v>39</v>
      </c>
      <c r="O505" s="88"/>
      <c r="P505" s="249">
        <f>O505*H505</f>
        <v>0</v>
      </c>
      <c r="Q505" s="249">
        <v>1.0000000000000001E-05</v>
      </c>
      <c r="R505" s="249">
        <f>Q505*H505</f>
        <v>1.0000000000000001E-05</v>
      </c>
      <c r="S505" s="249">
        <v>0</v>
      </c>
      <c r="T505" s="25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377</v>
      </c>
      <c r="AT505" s="251" t="s">
        <v>339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1317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1316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33" customHeight="1">
      <c r="A507" s="35"/>
      <c r="B507" s="36"/>
      <c r="C507" s="239" t="s">
        <v>1318</v>
      </c>
      <c r="D507" s="239" t="s">
        <v>278</v>
      </c>
      <c r="E507" s="240" t="s">
        <v>1319</v>
      </c>
      <c r="F507" s="241" t="s">
        <v>1320</v>
      </c>
      <c r="G507" s="242" t="s">
        <v>342</v>
      </c>
      <c r="H507" s="243">
        <v>8</v>
      </c>
      <c r="I507" s="244"/>
      <c r="J507" s="245">
        <f>ROUND(I507*H507,2)</f>
        <v>0</v>
      </c>
      <c r="K507" s="246"/>
      <c r="L507" s="41"/>
      <c r="M507" s="247" t="s">
        <v>1</v>
      </c>
      <c r="N507" s="248" t="s">
        <v>39</v>
      </c>
      <c r="O507" s="88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352</v>
      </c>
      <c r="AT507" s="251" t="s">
        <v>278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1321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1322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33" customHeight="1">
      <c r="A509" s="35"/>
      <c r="B509" s="36"/>
      <c r="C509" s="257" t="s">
        <v>1323</v>
      </c>
      <c r="D509" s="257" t="s">
        <v>339</v>
      </c>
      <c r="E509" s="258" t="s">
        <v>1324</v>
      </c>
      <c r="F509" s="259" t="s">
        <v>1325</v>
      </c>
      <c r="G509" s="260" t="s">
        <v>342</v>
      </c>
      <c r="H509" s="261">
        <v>8</v>
      </c>
      <c r="I509" s="262"/>
      <c r="J509" s="263">
        <f>ROUND(I509*H509,2)</f>
        <v>0</v>
      </c>
      <c r="K509" s="264"/>
      <c r="L509" s="265"/>
      <c r="M509" s="266" t="s">
        <v>1</v>
      </c>
      <c r="N509" s="267" t="s">
        <v>39</v>
      </c>
      <c r="O509" s="88"/>
      <c r="P509" s="249">
        <f>O509*H509</f>
        <v>0</v>
      </c>
      <c r="Q509" s="249">
        <v>0.00010000000000000001</v>
      </c>
      <c r="R509" s="249">
        <f>Q509*H509</f>
        <v>0.00080000000000000004</v>
      </c>
      <c r="S509" s="249">
        <v>0</v>
      </c>
      <c r="T509" s="25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377</v>
      </c>
      <c r="AT509" s="251" t="s">
        <v>339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1326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1327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24.15" customHeight="1">
      <c r="A511" s="35"/>
      <c r="B511" s="36"/>
      <c r="C511" s="239" t="s">
        <v>1328</v>
      </c>
      <c r="D511" s="239" t="s">
        <v>278</v>
      </c>
      <c r="E511" s="240" t="s">
        <v>1329</v>
      </c>
      <c r="F511" s="241" t="s">
        <v>1330</v>
      </c>
      <c r="G511" s="242" t="s">
        <v>342</v>
      </c>
      <c r="H511" s="243">
        <v>1</v>
      </c>
      <c r="I511" s="244"/>
      <c r="J511" s="245">
        <f>ROUND(I511*H511,2)</f>
        <v>0</v>
      </c>
      <c r="K511" s="246"/>
      <c r="L511" s="41"/>
      <c r="M511" s="247" t="s">
        <v>1</v>
      </c>
      <c r="N511" s="248" t="s">
        <v>39</v>
      </c>
      <c r="O511" s="88"/>
      <c r="P511" s="249">
        <f>O511*H511</f>
        <v>0</v>
      </c>
      <c r="Q511" s="249">
        <v>0</v>
      </c>
      <c r="R511" s="249">
        <f>Q511*H511</f>
        <v>0</v>
      </c>
      <c r="S511" s="249">
        <v>0.0025000000000000001</v>
      </c>
      <c r="T511" s="250">
        <f>S511*H511</f>
        <v>0.0025000000000000001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352</v>
      </c>
      <c r="AT511" s="251" t="s">
        <v>278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1331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1332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4.15" customHeight="1">
      <c r="A513" s="35"/>
      <c r="B513" s="36"/>
      <c r="C513" s="239" t="s">
        <v>1333</v>
      </c>
      <c r="D513" s="239" t="s">
        <v>278</v>
      </c>
      <c r="E513" s="240" t="s">
        <v>1334</v>
      </c>
      <c r="F513" s="241" t="s">
        <v>1335</v>
      </c>
      <c r="G513" s="242" t="s">
        <v>342</v>
      </c>
      <c r="H513" s="243">
        <v>1</v>
      </c>
      <c r="I513" s="244"/>
      <c r="J513" s="245">
        <f>ROUND(I513*H513,2)</f>
        <v>0</v>
      </c>
      <c r="K513" s="246"/>
      <c r="L513" s="41"/>
      <c r="M513" s="247" t="s">
        <v>1</v>
      </c>
      <c r="N513" s="248" t="s">
        <v>39</v>
      </c>
      <c r="O513" s="88"/>
      <c r="P513" s="249">
        <f>O513*H513</f>
        <v>0</v>
      </c>
      <c r="Q513" s="249">
        <v>0</v>
      </c>
      <c r="R513" s="249">
        <f>Q513*H513</f>
        <v>0</v>
      </c>
      <c r="S513" s="249">
        <v>0.0025000000000000001</v>
      </c>
      <c r="T513" s="250">
        <f>S513*H513</f>
        <v>0.0025000000000000001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352</v>
      </c>
      <c r="AT513" s="251" t="s">
        <v>278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1336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1335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24.15" customHeight="1">
      <c r="A515" s="35"/>
      <c r="B515" s="36"/>
      <c r="C515" s="239" t="s">
        <v>1337</v>
      </c>
      <c r="D515" s="239" t="s">
        <v>278</v>
      </c>
      <c r="E515" s="240" t="s">
        <v>1338</v>
      </c>
      <c r="F515" s="241" t="s">
        <v>1339</v>
      </c>
      <c r="G515" s="242" t="s">
        <v>342</v>
      </c>
      <c r="H515" s="243">
        <v>1</v>
      </c>
      <c r="I515" s="244"/>
      <c r="J515" s="245">
        <f>ROUND(I515*H515,2)</f>
        <v>0</v>
      </c>
      <c r="K515" s="246"/>
      <c r="L515" s="41"/>
      <c r="M515" s="247" t="s">
        <v>1</v>
      </c>
      <c r="N515" s="248" t="s">
        <v>39</v>
      </c>
      <c r="O515" s="88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352</v>
      </c>
      <c r="AT515" s="251" t="s">
        <v>278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1340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1339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16.5" customHeight="1">
      <c r="A517" s="35"/>
      <c r="B517" s="36"/>
      <c r="C517" s="239" t="s">
        <v>1341</v>
      </c>
      <c r="D517" s="239" t="s">
        <v>278</v>
      </c>
      <c r="E517" s="240" t="s">
        <v>1342</v>
      </c>
      <c r="F517" s="241" t="s">
        <v>1343</v>
      </c>
      <c r="G517" s="242" t="s">
        <v>342</v>
      </c>
      <c r="H517" s="243">
        <v>1</v>
      </c>
      <c r="I517" s="244"/>
      <c r="J517" s="245">
        <f>ROUND(I517*H517,2)</f>
        <v>0</v>
      </c>
      <c r="K517" s="246"/>
      <c r="L517" s="41"/>
      <c r="M517" s="247" t="s">
        <v>1</v>
      </c>
      <c r="N517" s="248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352</v>
      </c>
      <c r="AT517" s="251" t="s">
        <v>278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1344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1345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21.75" customHeight="1">
      <c r="A519" s="35"/>
      <c r="B519" s="36"/>
      <c r="C519" s="257" t="s">
        <v>1346</v>
      </c>
      <c r="D519" s="257" t="s">
        <v>339</v>
      </c>
      <c r="E519" s="258" t="s">
        <v>1347</v>
      </c>
      <c r="F519" s="259" t="s">
        <v>1348</v>
      </c>
      <c r="G519" s="260" t="s">
        <v>342</v>
      </c>
      <c r="H519" s="261">
        <v>1</v>
      </c>
      <c r="I519" s="262"/>
      <c r="J519" s="263">
        <f>ROUND(I519*H519,2)</f>
        <v>0</v>
      </c>
      <c r="K519" s="264"/>
      <c r="L519" s="265"/>
      <c r="M519" s="266" t="s">
        <v>1</v>
      </c>
      <c r="N519" s="267" t="s">
        <v>39</v>
      </c>
      <c r="O519" s="8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377</v>
      </c>
      <c r="AT519" s="251" t="s">
        <v>339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1349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1348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16.5" customHeight="1">
      <c r="A521" s="35"/>
      <c r="B521" s="36"/>
      <c r="C521" s="239" t="s">
        <v>1350</v>
      </c>
      <c r="D521" s="239" t="s">
        <v>278</v>
      </c>
      <c r="E521" s="240" t="s">
        <v>1351</v>
      </c>
      <c r="F521" s="241" t="s">
        <v>1352</v>
      </c>
      <c r="G521" s="242" t="s">
        <v>342</v>
      </c>
      <c r="H521" s="243">
        <v>1</v>
      </c>
      <c r="I521" s="244"/>
      <c r="J521" s="245">
        <f>ROUND(I521*H521,2)</f>
        <v>0</v>
      </c>
      <c r="K521" s="246"/>
      <c r="L521" s="41"/>
      <c r="M521" s="247" t="s">
        <v>1</v>
      </c>
      <c r="N521" s="248" t="s">
        <v>39</v>
      </c>
      <c r="O521" s="88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352</v>
      </c>
      <c r="AT521" s="251" t="s">
        <v>278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1353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1352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16.5" customHeight="1">
      <c r="A523" s="35"/>
      <c r="B523" s="36"/>
      <c r="C523" s="239" t="s">
        <v>1354</v>
      </c>
      <c r="D523" s="239" t="s">
        <v>278</v>
      </c>
      <c r="E523" s="240" t="s">
        <v>1355</v>
      </c>
      <c r="F523" s="241" t="s">
        <v>1356</v>
      </c>
      <c r="G523" s="242" t="s">
        <v>342</v>
      </c>
      <c r="H523" s="243">
        <v>1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1357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1358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24.15" customHeight="1">
      <c r="A525" s="35"/>
      <c r="B525" s="36"/>
      <c r="C525" s="239" t="s">
        <v>1359</v>
      </c>
      <c r="D525" s="239" t="s">
        <v>278</v>
      </c>
      <c r="E525" s="240" t="s">
        <v>1360</v>
      </c>
      <c r="F525" s="241" t="s">
        <v>1361</v>
      </c>
      <c r="G525" s="242" t="s">
        <v>342</v>
      </c>
      <c r="H525" s="243">
        <v>1</v>
      </c>
      <c r="I525" s="244"/>
      <c r="J525" s="245">
        <f>ROUND(I525*H525,2)</f>
        <v>0</v>
      </c>
      <c r="K525" s="246"/>
      <c r="L525" s="41"/>
      <c r="M525" s="247" t="s">
        <v>1</v>
      </c>
      <c r="N525" s="248" t="s">
        <v>39</v>
      </c>
      <c r="O525" s="88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352</v>
      </c>
      <c r="AT525" s="251" t="s">
        <v>278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1362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1361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37.8" customHeight="1">
      <c r="A527" s="35"/>
      <c r="B527" s="36"/>
      <c r="C527" s="239" t="s">
        <v>1363</v>
      </c>
      <c r="D527" s="239" t="s">
        <v>278</v>
      </c>
      <c r="E527" s="240" t="s">
        <v>1364</v>
      </c>
      <c r="F527" s="241" t="s">
        <v>1365</v>
      </c>
      <c r="G527" s="242" t="s">
        <v>342</v>
      </c>
      <c r="H527" s="243">
        <v>1</v>
      </c>
      <c r="I527" s="244"/>
      <c r="J527" s="245">
        <f>ROUND(I527*H527,2)</f>
        <v>0</v>
      </c>
      <c r="K527" s="246"/>
      <c r="L527" s="41"/>
      <c r="M527" s="247" t="s">
        <v>1</v>
      </c>
      <c r="N527" s="248" t="s">
        <v>39</v>
      </c>
      <c r="O527" s="88"/>
      <c r="P527" s="249">
        <f>O527*H527</f>
        <v>0</v>
      </c>
      <c r="Q527" s="249">
        <v>0</v>
      </c>
      <c r="R527" s="249">
        <f>Q527*H527</f>
        <v>0</v>
      </c>
      <c r="S527" s="249">
        <v>0.0025000000000000001</v>
      </c>
      <c r="T527" s="250">
        <f>S527*H527</f>
        <v>0.0025000000000000001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352</v>
      </c>
      <c r="AT527" s="251" t="s">
        <v>278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1366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1365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24.15" customHeight="1">
      <c r="A529" s="35"/>
      <c r="B529" s="36"/>
      <c r="C529" s="239" t="s">
        <v>1367</v>
      </c>
      <c r="D529" s="239" t="s">
        <v>278</v>
      </c>
      <c r="E529" s="240" t="s">
        <v>1368</v>
      </c>
      <c r="F529" s="241" t="s">
        <v>1369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1370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1369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2" customFormat="1" ht="16.5" customHeight="1">
      <c r="A531" s="35"/>
      <c r="B531" s="36"/>
      <c r="C531" s="239" t="s">
        <v>1371</v>
      </c>
      <c r="D531" s="239" t="s">
        <v>278</v>
      </c>
      <c r="E531" s="240" t="s">
        <v>1372</v>
      </c>
      <c r="F531" s="241" t="s">
        <v>1373</v>
      </c>
      <c r="G531" s="242" t="s">
        <v>342</v>
      </c>
      <c r="H531" s="243">
        <v>1</v>
      </c>
      <c r="I531" s="244"/>
      <c r="J531" s="245">
        <f>ROUND(I531*H531,2)</f>
        <v>0</v>
      </c>
      <c r="K531" s="246"/>
      <c r="L531" s="41"/>
      <c r="M531" s="247" t="s">
        <v>1</v>
      </c>
      <c r="N531" s="248" t="s">
        <v>39</v>
      </c>
      <c r="O531" s="88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51" t="s">
        <v>352</v>
      </c>
      <c r="AT531" s="251" t="s">
        <v>278</v>
      </c>
      <c r="AU531" s="251" t="s">
        <v>276</v>
      </c>
      <c r="AY531" s="14" t="s">
        <v>275</v>
      </c>
      <c r="BE531" s="252">
        <f>IF(N531="základní",J531,0)</f>
        <v>0</v>
      </c>
      <c r="BF531" s="252">
        <f>IF(N531="snížená",J531,0)</f>
        <v>0</v>
      </c>
      <c r="BG531" s="252">
        <f>IF(N531="zákl. přenesená",J531,0)</f>
        <v>0</v>
      </c>
      <c r="BH531" s="252">
        <f>IF(N531="sníž. přenesená",J531,0)</f>
        <v>0</v>
      </c>
      <c r="BI531" s="252">
        <f>IF(N531="nulová",J531,0)</f>
        <v>0</v>
      </c>
      <c r="BJ531" s="14" t="s">
        <v>81</v>
      </c>
      <c r="BK531" s="252">
        <f>ROUND(I531*H531,2)</f>
        <v>0</v>
      </c>
      <c r="BL531" s="14" t="s">
        <v>352</v>
      </c>
      <c r="BM531" s="251" t="s">
        <v>1374</v>
      </c>
    </row>
    <row r="532" s="2" customFormat="1">
      <c r="A532" s="35"/>
      <c r="B532" s="36"/>
      <c r="C532" s="37"/>
      <c r="D532" s="253" t="s">
        <v>284</v>
      </c>
      <c r="E532" s="37"/>
      <c r="F532" s="254" t="s">
        <v>1373</v>
      </c>
      <c r="G532" s="37"/>
      <c r="H532" s="37"/>
      <c r="I532" s="206"/>
      <c r="J532" s="37"/>
      <c r="K532" s="37"/>
      <c r="L532" s="41"/>
      <c r="M532" s="255"/>
      <c r="N532" s="256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284</v>
      </c>
      <c r="AU532" s="14" t="s">
        <v>276</v>
      </c>
    </row>
    <row r="533" s="2" customFormat="1" ht="24.15" customHeight="1">
      <c r="A533" s="35"/>
      <c r="B533" s="36"/>
      <c r="C533" s="239" t="s">
        <v>1375</v>
      </c>
      <c r="D533" s="239" t="s">
        <v>278</v>
      </c>
      <c r="E533" s="240" t="s">
        <v>1376</v>
      </c>
      <c r="F533" s="241" t="s">
        <v>1377</v>
      </c>
      <c r="G533" s="242" t="s">
        <v>342</v>
      </c>
      <c r="H533" s="243">
        <v>1</v>
      </c>
      <c r="I533" s="244"/>
      <c r="J533" s="245">
        <f>ROUND(I533*H533,2)</f>
        <v>0</v>
      </c>
      <c r="K533" s="246"/>
      <c r="L533" s="41"/>
      <c r="M533" s="247" t="s">
        <v>1</v>
      </c>
      <c r="N533" s="248" t="s">
        <v>39</v>
      </c>
      <c r="O533" s="88"/>
      <c r="P533" s="249">
        <f>O533*H533</f>
        <v>0</v>
      </c>
      <c r="Q533" s="249">
        <v>0</v>
      </c>
      <c r="R533" s="249">
        <f>Q533*H533</f>
        <v>0</v>
      </c>
      <c r="S533" s="249">
        <v>5.0000000000000002E-05</v>
      </c>
      <c r="T533" s="250">
        <f>S533*H533</f>
        <v>5.0000000000000002E-05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51" t="s">
        <v>352</v>
      </c>
      <c r="AT533" s="251" t="s">
        <v>278</v>
      </c>
      <c r="AU533" s="251" t="s">
        <v>276</v>
      </c>
      <c r="AY533" s="14" t="s">
        <v>275</v>
      </c>
      <c r="BE533" s="252">
        <f>IF(N533="základní",J533,0)</f>
        <v>0</v>
      </c>
      <c r="BF533" s="252">
        <f>IF(N533="snížená",J533,0)</f>
        <v>0</v>
      </c>
      <c r="BG533" s="252">
        <f>IF(N533="zákl. přenesená",J533,0)</f>
        <v>0</v>
      </c>
      <c r="BH533" s="252">
        <f>IF(N533="sníž. přenesená",J533,0)</f>
        <v>0</v>
      </c>
      <c r="BI533" s="252">
        <f>IF(N533="nulová",J533,0)</f>
        <v>0</v>
      </c>
      <c r="BJ533" s="14" t="s">
        <v>81</v>
      </c>
      <c r="BK533" s="252">
        <f>ROUND(I533*H533,2)</f>
        <v>0</v>
      </c>
      <c r="BL533" s="14" t="s">
        <v>352</v>
      </c>
      <c r="BM533" s="251" t="s">
        <v>1378</v>
      </c>
    </row>
    <row r="534" s="2" customFormat="1">
      <c r="A534" s="35"/>
      <c r="B534" s="36"/>
      <c r="C534" s="37"/>
      <c r="D534" s="253" t="s">
        <v>284</v>
      </c>
      <c r="E534" s="37"/>
      <c r="F534" s="254" t="s">
        <v>1379</v>
      </c>
      <c r="G534" s="37"/>
      <c r="H534" s="37"/>
      <c r="I534" s="206"/>
      <c r="J534" s="37"/>
      <c r="K534" s="37"/>
      <c r="L534" s="41"/>
      <c r="M534" s="255"/>
      <c r="N534" s="256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284</v>
      </c>
      <c r="AU534" s="14" t="s">
        <v>276</v>
      </c>
    </row>
    <row r="535" s="2" customFormat="1" ht="37.8" customHeight="1">
      <c r="A535" s="35"/>
      <c r="B535" s="36"/>
      <c r="C535" s="239" t="s">
        <v>1380</v>
      </c>
      <c r="D535" s="239" t="s">
        <v>278</v>
      </c>
      <c r="E535" s="240" t="s">
        <v>1381</v>
      </c>
      <c r="F535" s="241" t="s">
        <v>1382</v>
      </c>
      <c r="G535" s="242" t="s">
        <v>342</v>
      </c>
      <c r="H535" s="243">
        <v>1</v>
      </c>
      <c r="I535" s="244"/>
      <c r="J535" s="245">
        <f>ROUND(I535*H535,2)</f>
        <v>0</v>
      </c>
      <c r="K535" s="246"/>
      <c r="L535" s="41"/>
      <c r="M535" s="247" t="s">
        <v>1</v>
      </c>
      <c r="N535" s="248" t="s">
        <v>39</v>
      </c>
      <c r="O535" s="88"/>
      <c r="P535" s="249">
        <f>O535*H535</f>
        <v>0</v>
      </c>
      <c r="Q535" s="249">
        <v>0</v>
      </c>
      <c r="R535" s="249">
        <f>Q535*H535</f>
        <v>0</v>
      </c>
      <c r="S535" s="249">
        <v>5.0000000000000002E-05</v>
      </c>
      <c r="T535" s="250">
        <f>S535*H535</f>
        <v>5.0000000000000002E-05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51" t="s">
        <v>352</v>
      </c>
      <c r="AT535" s="251" t="s">
        <v>278</v>
      </c>
      <c r="AU535" s="251" t="s">
        <v>276</v>
      </c>
      <c r="AY535" s="14" t="s">
        <v>275</v>
      </c>
      <c r="BE535" s="252">
        <f>IF(N535="základní",J535,0)</f>
        <v>0</v>
      </c>
      <c r="BF535" s="252">
        <f>IF(N535="snížená",J535,0)</f>
        <v>0</v>
      </c>
      <c r="BG535" s="252">
        <f>IF(N535="zákl. přenesená",J535,0)</f>
        <v>0</v>
      </c>
      <c r="BH535" s="252">
        <f>IF(N535="sníž. přenesená",J535,0)</f>
        <v>0</v>
      </c>
      <c r="BI535" s="252">
        <f>IF(N535="nulová",J535,0)</f>
        <v>0</v>
      </c>
      <c r="BJ535" s="14" t="s">
        <v>81</v>
      </c>
      <c r="BK535" s="252">
        <f>ROUND(I535*H535,2)</f>
        <v>0</v>
      </c>
      <c r="BL535" s="14" t="s">
        <v>352</v>
      </c>
      <c r="BM535" s="251" t="s">
        <v>1383</v>
      </c>
    </row>
    <row r="536" s="2" customFormat="1">
      <c r="A536" s="35"/>
      <c r="B536" s="36"/>
      <c r="C536" s="37"/>
      <c r="D536" s="253" t="s">
        <v>284</v>
      </c>
      <c r="E536" s="37"/>
      <c r="F536" s="254" t="s">
        <v>1384</v>
      </c>
      <c r="G536" s="37"/>
      <c r="H536" s="37"/>
      <c r="I536" s="206"/>
      <c r="J536" s="37"/>
      <c r="K536" s="37"/>
      <c r="L536" s="41"/>
      <c r="M536" s="255"/>
      <c r="N536" s="256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284</v>
      </c>
      <c r="AU536" s="14" t="s">
        <v>276</v>
      </c>
    </row>
    <row r="537" s="12" customFormat="1" ht="20.88" customHeight="1">
      <c r="A537" s="12"/>
      <c r="B537" s="223"/>
      <c r="C537" s="224"/>
      <c r="D537" s="225" t="s">
        <v>73</v>
      </c>
      <c r="E537" s="237" t="s">
        <v>1385</v>
      </c>
      <c r="F537" s="237" t="s">
        <v>1386</v>
      </c>
      <c r="G537" s="224"/>
      <c r="H537" s="224"/>
      <c r="I537" s="227"/>
      <c r="J537" s="238">
        <f>BK537</f>
        <v>0</v>
      </c>
      <c r="K537" s="224"/>
      <c r="L537" s="229"/>
      <c r="M537" s="230"/>
      <c r="N537" s="231"/>
      <c r="O537" s="231"/>
      <c r="P537" s="232">
        <f>SUM(P538:P563)</f>
        <v>0</v>
      </c>
      <c r="Q537" s="231"/>
      <c r="R537" s="232">
        <f>SUM(R538:R563)</f>
        <v>0.00464</v>
      </c>
      <c r="S537" s="231"/>
      <c r="T537" s="233">
        <f>SUM(T538:T563)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34" t="s">
        <v>83</v>
      </c>
      <c r="AT537" s="235" t="s">
        <v>73</v>
      </c>
      <c r="AU537" s="235" t="s">
        <v>83</v>
      </c>
      <c r="AY537" s="234" t="s">
        <v>275</v>
      </c>
      <c r="BK537" s="236">
        <f>SUM(BK538:BK563)</f>
        <v>0</v>
      </c>
    </row>
    <row r="538" s="2" customFormat="1" ht="24.15" customHeight="1">
      <c r="A538" s="35"/>
      <c r="B538" s="36"/>
      <c r="C538" s="239" t="s">
        <v>1387</v>
      </c>
      <c r="D538" s="239" t="s">
        <v>278</v>
      </c>
      <c r="E538" s="240" t="s">
        <v>1183</v>
      </c>
      <c r="F538" s="241" t="s">
        <v>1184</v>
      </c>
      <c r="G538" s="242" t="s">
        <v>342</v>
      </c>
      <c r="H538" s="243">
        <v>2</v>
      </c>
      <c r="I538" s="244"/>
      <c r="J538" s="245">
        <f>ROUND(I538*H538,2)</f>
        <v>0</v>
      </c>
      <c r="K538" s="246"/>
      <c r="L538" s="41"/>
      <c r="M538" s="247" t="s">
        <v>1</v>
      </c>
      <c r="N538" s="248" t="s">
        <v>39</v>
      </c>
      <c r="O538" s="88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51" t="s">
        <v>352</v>
      </c>
      <c r="AT538" s="251" t="s">
        <v>278</v>
      </c>
      <c r="AU538" s="251" t="s">
        <v>276</v>
      </c>
      <c r="AY538" s="14" t="s">
        <v>275</v>
      </c>
      <c r="BE538" s="252">
        <f>IF(N538="základní",J538,0)</f>
        <v>0</v>
      </c>
      <c r="BF538" s="252">
        <f>IF(N538="snížená",J538,0)</f>
        <v>0</v>
      </c>
      <c r="BG538" s="252">
        <f>IF(N538="zákl. přenesená",J538,0)</f>
        <v>0</v>
      </c>
      <c r="BH538" s="252">
        <f>IF(N538="sníž. přenesená",J538,0)</f>
        <v>0</v>
      </c>
      <c r="BI538" s="252">
        <f>IF(N538="nulová",J538,0)</f>
        <v>0</v>
      </c>
      <c r="BJ538" s="14" t="s">
        <v>81</v>
      </c>
      <c r="BK538" s="252">
        <f>ROUND(I538*H538,2)</f>
        <v>0</v>
      </c>
      <c r="BL538" s="14" t="s">
        <v>352</v>
      </c>
      <c r="BM538" s="251" t="s">
        <v>1388</v>
      </c>
    </row>
    <row r="539" s="2" customFormat="1">
      <c r="A539" s="35"/>
      <c r="B539" s="36"/>
      <c r="C539" s="37"/>
      <c r="D539" s="253" t="s">
        <v>284</v>
      </c>
      <c r="E539" s="37"/>
      <c r="F539" s="254" t="s">
        <v>1184</v>
      </c>
      <c r="G539" s="37"/>
      <c r="H539" s="37"/>
      <c r="I539" s="206"/>
      <c r="J539" s="37"/>
      <c r="K539" s="37"/>
      <c r="L539" s="41"/>
      <c r="M539" s="255"/>
      <c r="N539" s="256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284</v>
      </c>
      <c r="AU539" s="14" t="s">
        <v>276</v>
      </c>
    </row>
    <row r="540" s="2" customFormat="1" ht="24.15" customHeight="1">
      <c r="A540" s="35"/>
      <c r="B540" s="36"/>
      <c r="C540" s="257" t="s">
        <v>1389</v>
      </c>
      <c r="D540" s="257" t="s">
        <v>339</v>
      </c>
      <c r="E540" s="258" t="s">
        <v>1390</v>
      </c>
      <c r="F540" s="259" t="s">
        <v>1391</v>
      </c>
      <c r="G540" s="260" t="s">
        <v>342</v>
      </c>
      <c r="H540" s="261">
        <v>2</v>
      </c>
      <c r="I540" s="262"/>
      <c r="J540" s="263">
        <f>ROUND(I540*H540,2)</f>
        <v>0</v>
      </c>
      <c r="K540" s="264"/>
      <c r="L540" s="265"/>
      <c r="M540" s="266" t="s">
        <v>1</v>
      </c>
      <c r="N540" s="267" t="s">
        <v>39</v>
      </c>
      <c r="O540" s="88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51" t="s">
        <v>377</v>
      </c>
      <c r="AT540" s="251" t="s">
        <v>339</v>
      </c>
      <c r="AU540" s="251" t="s">
        <v>276</v>
      </c>
      <c r="AY540" s="14" t="s">
        <v>275</v>
      </c>
      <c r="BE540" s="252">
        <f>IF(N540="základní",J540,0)</f>
        <v>0</v>
      </c>
      <c r="BF540" s="252">
        <f>IF(N540="snížená",J540,0)</f>
        <v>0</v>
      </c>
      <c r="BG540" s="252">
        <f>IF(N540="zákl. přenesená",J540,0)</f>
        <v>0</v>
      </c>
      <c r="BH540" s="252">
        <f>IF(N540="sníž. přenesená",J540,0)</f>
        <v>0</v>
      </c>
      <c r="BI540" s="252">
        <f>IF(N540="nulová",J540,0)</f>
        <v>0</v>
      </c>
      <c r="BJ540" s="14" t="s">
        <v>81</v>
      </c>
      <c r="BK540" s="252">
        <f>ROUND(I540*H540,2)</f>
        <v>0</v>
      </c>
      <c r="BL540" s="14" t="s">
        <v>352</v>
      </c>
      <c r="BM540" s="251" t="s">
        <v>1392</v>
      </c>
    </row>
    <row r="541" s="2" customFormat="1">
      <c r="A541" s="35"/>
      <c r="B541" s="36"/>
      <c r="C541" s="37"/>
      <c r="D541" s="253" t="s">
        <v>284</v>
      </c>
      <c r="E541" s="37"/>
      <c r="F541" s="254" t="s">
        <v>1391</v>
      </c>
      <c r="G541" s="37"/>
      <c r="H541" s="37"/>
      <c r="I541" s="206"/>
      <c r="J541" s="37"/>
      <c r="K541" s="37"/>
      <c r="L541" s="41"/>
      <c r="M541" s="255"/>
      <c r="N541" s="256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284</v>
      </c>
      <c r="AU541" s="14" t="s">
        <v>276</v>
      </c>
    </row>
    <row r="542" s="2" customFormat="1" ht="37.8" customHeight="1">
      <c r="A542" s="35"/>
      <c r="B542" s="36"/>
      <c r="C542" s="239" t="s">
        <v>1393</v>
      </c>
      <c r="D542" s="239" t="s">
        <v>278</v>
      </c>
      <c r="E542" s="240" t="s">
        <v>1394</v>
      </c>
      <c r="F542" s="241" t="s">
        <v>1395</v>
      </c>
      <c r="G542" s="242" t="s">
        <v>342</v>
      </c>
      <c r="H542" s="243">
        <v>1</v>
      </c>
      <c r="I542" s="244"/>
      <c r="J542" s="245">
        <f>ROUND(I542*H542,2)</f>
        <v>0</v>
      </c>
      <c r="K542" s="246"/>
      <c r="L542" s="41"/>
      <c r="M542" s="247" t="s">
        <v>1</v>
      </c>
      <c r="N542" s="248" t="s">
        <v>39</v>
      </c>
      <c r="O542" s="88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51" t="s">
        <v>352</v>
      </c>
      <c r="AT542" s="251" t="s">
        <v>278</v>
      </c>
      <c r="AU542" s="251" t="s">
        <v>276</v>
      </c>
      <c r="AY542" s="14" t="s">
        <v>275</v>
      </c>
      <c r="BE542" s="252">
        <f>IF(N542="základní",J542,0)</f>
        <v>0</v>
      </c>
      <c r="BF542" s="252">
        <f>IF(N542="snížená",J542,0)</f>
        <v>0</v>
      </c>
      <c r="BG542" s="252">
        <f>IF(N542="zákl. přenesená",J542,0)</f>
        <v>0</v>
      </c>
      <c r="BH542" s="252">
        <f>IF(N542="sníž. přenesená",J542,0)</f>
        <v>0</v>
      </c>
      <c r="BI542" s="252">
        <f>IF(N542="nulová",J542,0)</f>
        <v>0</v>
      </c>
      <c r="BJ542" s="14" t="s">
        <v>81</v>
      </c>
      <c r="BK542" s="252">
        <f>ROUND(I542*H542,2)</f>
        <v>0</v>
      </c>
      <c r="BL542" s="14" t="s">
        <v>352</v>
      </c>
      <c r="BM542" s="251" t="s">
        <v>1396</v>
      </c>
    </row>
    <row r="543" s="2" customFormat="1">
      <c r="A543" s="35"/>
      <c r="B543" s="36"/>
      <c r="C543" s="37"/>
      <c r="D543" s="253" t="s">
        <v>284</v>
      </c>
      <c r="E543" s="37"/>
      <c r="F543" s="254" t="s">
        <v>1395</v>
      </c>
      <c r="G543" s="37"/>
      <c r="H543" s="37"/>
      <c r="I543" s="206"/>
      <c r="J543" s="37"/>
      <c r="K543" s="37"/>
      <c r="L543" s="41"/>
      <c r="M543" s="255"/>
      <c r="N543" s="256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284</v>
      </c>
      <c r="AU543" s="14" t="s">
        <v>276</v>
      </c>
    </row>
    <row r="544" s="2" customFormat="1" ht="24.15" customHeight="1">
      <c r="A544" s="35"/>
      <c r="B544" s="36"/>
      <c r="C544" s="257" t="s">
        <v>1397</v>
      </c>
      <c r="D544" s="257" t="s">
        <v>339</v>
      </c>
      <c r="E544" s="258" t="s">
        <v>1398</v>
      </c>
      <c r="F544" s="259" t="s">
        <v>1399</v>
      </c>
      <c r="G544" s="260" t="s">
        <v>342</v>
      </c>
      <c r="H544" s="261">
        <v>1</v>
      </c>
      <c r="I544" s="262"/>
      <c r="J544" s="263">
        <f>ROUND(I544*H544,2)</f>
        <v>0</v>
      </c>
      <c r="K544" s="264"/>
      <c r="L544" s="265"/>
      <c r="M544" s="266" t="s">
        <v>1</v>
      </c>
      <c r="N544" s="267" t="s">
        <v>39</v>
      </c>
      <c r="O544" s="88"/>
      <c r="P544" s="249">
        <f>O544*H544</f>
        <v>0</v>
      </c>
      <c r="Q544" s="249">
        <v>0.00010000000000000001</v>
      </c>
      <c r="R544" s="249">
        <f>Q544*H544</f>
        <v>0.00010000000000000001</v>
      </c>
      <c r="S544" s="249">
        <v>0</v>
      </c>
      <c r="T544" s="250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51" t="s">
        <v>377</v>
      </c>
      <c r="AT544" s="251" t="s">
        <v>339</v>
      </c>
      <c r="AU544" s="251" t="s">
        <v>276</v>
      </c>
      <c r="AY544" s="14" t="s">
        <v>275</v>
      </c>
      <c r="BE544" s="252">
        <f>IF(N544="základní",J544,0)</f>
        <v>0</v>
      </c>
      <c r="BF544" s="252">
        <f>IF(N544="snížená",J544,0)</f>
        <v>0</v>
      </c>
      <c r="BG544" s="252">
        <f>IF(N544="zákl. přenesená",J544,0)</f>
        <v>0</v>
      </c>
      <c r="BH544" s="252">
        <f>IF(N544="sníž. přenesená",J544,0)</f>
        <v>0</v>
      </c>
      <c r="BI544" s="252">
        <f>IF(N544="nulová",J544,0)</f>
        <v>0</v>
      </c>
      <c r="BJ544" s="14" t="s">
        <v>81</v>
      </c>
      <c r="BK544" s="252">
        <f>ROUND(I544*H544,2)</f>
        <v>0</v>
      </c>
      <c r="BL544" s="14" t="s">
        <v>352</v>
      </c>
      <c r="BM544" s="251" t="s">
        <v>1400</v>
      </c>
    </row>
    <row r="545" s="2" customFormat="1">
      <c r="A545" s="35"/>
      <c r="B545" s="36"/>
      <c r="C545" s="37"/>
      <c r="D545" s="253" t="s">
        <v>284</v>
      </c>
      <c r="E545" s="37"/>
      <c r="F545" s="254" t="s">
        <v>1399</v>
      </c>
      <c r="G545" s="37"/>
      <c r="H545" s="37"/>
      <c r="I545" s="206"/>
      <c r="J545" s="37"/>
      <c r="K545" s="37"/>
      <c r="L545" s="41"/>
      <c r="M545" s="255"/>
      <c r="N545" s="256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284</v>
      </c>
      <c r="AU545" s="14" t="s">
        <v>276</v>
      </c>
    </row>
    <row r="546" s="2" customFormat="1" ht="24.15" customHeight="1">
      <c r="A546" s="35"/>
      <c r="B546" s="36"/>
      <c r="C546" s="239" t="s">
        <v>1401</v>
      </c>
      <c r="D546" s="239" t="s">
        <v>278</v>
      </c>
      <c r="E546" s="240" t="s">
        <v>1402</v>
      </c>
      <c r="F546" s="241" t="s">
        <v>1403</v>
      </c>
      <c r="G546" s="242" t="s">
        <v>973</v>
      </c>
      <c r="H546" s="243">
        <v>1</v>
      </c>
      <c r="I546" s="244"/>
      <c r="J546" s="245">
        <f>ROUND(I546*H546,2)</f>
        <v>0</v>
      </c>
      <c r="K546" s="246"/>
      <c r="L546" s="41"/>
      <c r="M546" s="247" t="s">
        <v>1</v>
      </c>
      <c r="N546" s="248" t="s">
        <v>39</v>
      </c>
      <c r="O546" s="8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51" t="s">
        <v>352</v>
      </c>
      <c r="AT546" s="251" t="s">
        <v>278</v>
      </c>
      <c r="AU546" s="251" t="s">
        <v>276</v>
      </c>
      <c r="AY546" s="14" t="s">
        <v>275</v>
      </c>
      <c r="BE546" s="252">
        <f>IF(N546="základní",J546,0)</f>
        <v>0</v>
      </c>
      <c r="BF546" s="252">
        <f>IF(N546="snížená",J546,0)</f>
        <v>0</v>
      </c>
      <c r="BG546" s="252">
        <f>IF(N546="zákl. přenesená",J546,0)</f>
        <v>0</v>
      </c>
      <c r="BH546" s="252">
        <f>IF(N546="sníž. přenesená",J546,0)</f>
        <v>0</v>
      </c>
      <c r="BI546" s="252">
        <f>IF(N546="nulová",J546,0)</f>
        <v>0</v>
      </c>
      <c r="BJ546" s="14" t="s">
        <v>81</v>
      </c>
      <c r="BK546" s="252">
        <f>ROUND(I546*H546,2)</f>
        <v>0</v>
      </c>
      <c r="BL546" s="14" t="s">
        <v>352</v>
      </c>
      <c r="BM546" s="251" t="s">
        <v>1404</v>
      </c>
    </row>
    <row r="547" s="2" customFormat="1">
      <c r="A547" s="35"/>
      <c r="B547" s="36"/>
      <c r="C547" s="37"/>
      <c r="D547" s="253" t="s">
        <v>284</v>
      </c>
      <c r="E547" s="37"/>
      <c r="F547" s="254" t="s">
        <v>1403</v>
      </c>
      <c r="G547" s="37"/>
      <c r="H547" s="37"/>
      <c r="I547" s="206"/>
      <c r="J547" s="37"/>
      <c r="K547" s="37"/>
      <c r="L547" s="41"/>
      <c r="M547" s="255"/>
      <c r="N547" s="256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284</v>
      </c>
      <c r="AU547" s="14" t="s">
        <v>276</v>
      </c>
    </row>
    <row r="548" s="2" customFormat="1" ht="24.15" customHeight="1">
      <c r="A548" s="35"/>
      <c r="B548" s="36"/>
      <c r="C548" s="239" t="s">
        <v>1405</v>
      </c>
      <c r="D548" s="239" t="s">
        <v>278</v>
      </c>
      <c r="E548" s="240" t="s">
        <v>1211</v>
      </c>
      <c r="F548" s="241" t="s">
        <v>1212</v>
      </c>
      <c r="G548" s="242" t="s">
        <v>342</v>
      </c>
      <c r="H548" s="243">
        <v>2</v>
      </c>
      <c r="I548" s="244"/>
      <c r="J548" s="245">
        <f>ROUND(I548*H548,2)</f>
        <v>0</v>
      </c>
      <c r="K548" s="246"/>
      <c r="L548" s="41"/>
      <c r="M548" s="247" t="s">
        <v>1</v>
      </c>
      <c r="N548" s="248" t="s">
        <v>39</v>
      </c>
      <c r="O548" s="8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51" t="s">
        <v>352</v>
      </c>
      <c r="AT548" s="251" t="s">
        <v>278</v>
      </c>
      <c r="AU548" s="251" t="s">
        <v>276</v>
      </c>
      <c r="AY548" s="14" t="s">
        <v>275</v>
      </c>
      <c r="BE548" s="252">
        <f>IF(N548="základní",J548,0)</f>
        <v>0</v>
      </c>
      <c r="BF548" s="252">
        <f>IF(N548="snížená",J548,0)</f>
        <v>0</v>
      </c>
      <c r="BG548" s="252">
        <f>IF(N548="zákl. přenesená",J548,0)</f>
        <v>0</v>
      </c>
      <c r="BH548" s="252">
        <f>IF(N548="sníž. přenesená",J548,0)</f>
        <v>0</v>
      </c>
      <c r="BI548" s="252">
        <f>IF(N548="nulová",J548,0)</f>
        <v>0</v>
      </c>
      <c r="BJ548" s="14" t="s">
        <v>81</v>
      </c>
      <c r="BK548" s="252">
        <f>ROUND(I548*H548,2)</f>
        <v>0</v>
      </c>
      <c r="BL548" s="14" t="s">
        <v>352</v>
      </c>
      <c r="BM548" s="251" t="s">
        <v>1406</v>
      </c>
    </row>
    <row r="549" s="2" customFormat="1">
      <c r="A549" s="35"/>
      <c r="B549" s="36"/>
      <c r="C549" s="37"/>
      <c r="D549" s="253" t="s">
        <v>284</v>
      </c>
      <c r="E549" s="37"/>
      <c r="F549" s="254" t="s">
        <v>1214</v>
      </c>
      <c r="G549" s="37"/>
      <c r="H549" s="37"/>
      <c r="I549" s="206"/>
      <c r="J549" s="37"/>
      <c r="K549" s="37"/>
      <c r="L549" s="41"/>
      <c r="M549" s="255"/>
      <c r="N549" s="256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284</v>
      </c>
      <c r="AU549" s="14" t="s">
        <v>276</v>
      </c>
    </row>
    <row r="550" s="2" customFormat="1" ht="24.15" customHeight="1">
      <c r="A550" s="35"/>
      <c r="B550" s="36"/>
      <c r="C550" s="239" t="s">
        <v>1407</v>
      </c>
      <c r="D550" s="239" t="s">
        <v>278</v>
      </c>
      <c r="E550" s="240" t="s">
        <v>1408</v>
      </c>
      <c r="F550" s="241" t="s">
        <v>1409</v>
      </c>
      <c r="G550" s="242" t="s">
        <v>416</v>
      </c>
      <c r="H550" s="243">
        <v>30</v>
      </c>
      <c r="I550" s="244"/>
      <c r="J550" s="245">
        <f>ROUND(I550*H550,2)</f>
        <v>0</v>
      </c>
      <c r="K550" s="246"/>
      <c r="L550" s="41"/>
      <c r="M550" s="247" t="s">
        <v>1</v>
      </c>
      <c r="N550" s="248" t="s">
        <v>39</v>
      </c>
      <c r="O550" s="8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51" t="s">
        <v>352</v>
      </c>
      <c r="AT550" s="251" t="s">
        <v>278</v>
      </c>
      <c r="AU550" s="251" t="s">
        <v>276</v>
      </c>
      <c r="AY550" s="14" t="s">
        <v>275</v>
      </c>
      <c r="BE550" s="252">
        <f>IF(N550="základní",J550,0)</f>
        <v>0</v>
      </c>
      <c r="BF550" s="252">
        <f>IF(N550="snížená",J550,0)</f>
        <v>0</v>
      </c>
      <c r="BG550" s="252">
        <f>IF(N550="zákl. přenesená",J550,0)</f>
        <v>0</v>
      </c>
      <c r="BH550" s="252">
        <f>IF(N550="sníž. přenesená",J550,0)</f>
        <v>0</v>
      </c>
      <c r="BI550" s="252">
        <f>IF(N550="nulová",J550,0)</f>
        <v>0</v>
      </c>
      <c r="BJ550" s="14" t="s">
        <v>81</v>
      </c>
      <c r="BK550" s="252">
        <f>ROUND(I550*H550,2)</f>
        <v>0</v>
      </c>
      <c r="BL550" s="14" t="s">
        <v>352</v>
      </c>
      <c r="BM550" s="251" t="s">
        <v>1410</v>
      </c>
    </row>
    <row r="551" s="2" customFormat="1">
      <c r="A551" s="35"/>
      <c r="B551" s="36"/>
      <c r="C551" s="37"/>
      <c r="D551" s="253" t="s">
        <v>284</v>
      </c>
      <c r="E551" s="37"/>
      <c r="F551" s="254" t="s">
        <v>1411</v>
      </c>
      <c r="G551" s="37"/>
      <c r="H551" s="37"/>
      <c r="I551" s="206"/>
      <c r="J551" s="37"/>
      <c r="K551" s="37"/>
      <c r="L551" s="41"/>
      <c r="M551" s="255"/>
      <c r="N551" s="256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284</v>
      </c>
      <c r="AU551" s="14" t="s">
        <v>276</v>
      </c>
    </row>
    <row r="552" s="2" customFormat="1" ht="24.15" customHeight="1">
      <c r="A552" s="35"/>
      <c r="B552" s="36"/>
      <c r="C552" s="257" t="s">
        <v>1412</v>
      </c>
      <c r="D552" s="257" t="s">
        <v>339</v>
      </c>
      <c r="E552" s="258" t="s">
        <v>931</v>
      </c>
      <c r="F552" s="259" t="s">
        <v>932</v>
      </c>
      <c r="G552" s="260" t="s">
        <v>416</v>
      </c>
      <c r="H552" s="261">
        <v>10</v>
      </c>
      <c r="I552" s="262"/>
      <c r="J552" s="263">
        <f>ROUND(I552*H552,2)</f>
        <v>0</v>
      </c>
      <c r="K552" s="264"/>
      <c r="L552" s="265"/>
      <c r="M552" s="266" t="s">
        <v>1</v>
      </c>
      <c r="N552" s="267" t="s">
        <v>39</v>
      </c>
      <c r="O552" s="88"/>
      <c r="P552" s="249">
        <f>O552*H552</f>
        <v>0</v>
      </c>
      <c r="Q552" s="249">
        <v>6.9999999999999994E-05</v>
      </c>
      <c r="R552" s="249">
        <f>Q552*H552</f>
        <v>0.00069999999999999988</v>
      </c>
      <c r="S552" s="249">
        <v>0</v>
      </c>
      <c r="T552" s="250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51" t="s">
        <v>377</v>
      </c>
      <c r="AT552" s="251" t="s">
        <v>339</v>
      </c>
      <c r="AU552" s="251" t="s">
        <v>276</v>
      </c>
      <c r="AY552" s="14" t="s">
        <v>275</v>
      </c>
      <c r="BE552" s="252">
        <f>IF(N552="základní",J552,0)</f>
        <v>0</v>
      </c>
      <c r="BF552" s="252">
        <f>IF(N552="snížená",J552,0)</f>
        <v>0</v>
      </c>
      <c r="BG552" s="252">
        <f>IF(N552="zákl. přenesená",J552,0)</f>
        <v>0</v>
      </c>
      <c r="BH552" s="252">
        <f>IF(N552="sníž. přenesená",J552,0)</f>
        <v>0</v>
      </c>
      <c r="BI552" s="252">
        <f>IF(N552="nulová",J552,0)</f>
        <v>0</v>
      </c>
      <c r="BJ552" s="14" t="s">
        <v>81</v>
      </c>
      <c r="BK552" s="252">
        <f>ROUND(I552*H552,2)</f>
        <v>0</v>
      </c>
      <c r="BL552" s="14" t="s">
        <v>352</v>
      </c>
      <c r="BM552" s="251" t="s">
        <v>1413</v>
      </c>
    </row>
    <row r="553" s="2" customFormat="1">
      <c r="A553" s="35"/>
      <c r="B553" s="36"/>
      <c r="C553" s="37"/>
      <c r="D553" s="253" t="s">
        <v>284</v>
      </c>
      <c r="E553" s="37"/>
      <c r="F553" s="254" t="s">
        <v>932</v>
      </c>
      <c r="G553" s="37"/>
      <c r="H553" s="37"/>
      <c r="I553" s="206"/>
      <c r="J553" s="37"/>
      <c r="K553" s="37"/>
      <c r="L553" s="41"/>
      <c r="M553" s="255"/>
      <c r="N553" s="256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284</v>
      </c>
      <c r="AU553" s="14" t="s">
        <v>276</v>
      </c>
    </row>
    <row r="554" s="2" customFormat="1" ht="24.15" customHeight="1">
      <c r="A554" s="35"/>
      <c r="B554" s="36"/>
      <c r="C554" s="257" t="s">
        <v>1414</v>
      </c>
      <c r="D554" s="257" t="s">
        <v>339</v>
      </c>
      <c r="E554" s="258" t="s">
        <v>1415</v>
      </c>
      <c r="F554" s="259" t="s">
        <v>1416</v>
      </c>
      <c r="G554" s="260" t="s">
        <v>416</v>
      </c>
      <c r="H554" s="261">
        <v>20</v>
      </c>
      <c r="I554" s="262"/>
      <c r="J554" s="263">
        <f>ROUND(I554*H554,2)</f>
        <v>0</v>
      </c>
      <c r="K554" s="264"/>
      <c r="L554" s="265"/>
      <c r="M554" s="266" t="s">
        <v>1</v>
      </c>
      <c r="N554" s="267" t="s">
        <v>39</v>
      </c>
      <c r="O554" s="88"/>
      <c r="P554" s="249">
        <f>O554*H554</f>
        <v>0</v>
      </c>
      <c r="Q554" s="249">
        <v>6.9999999999999994E-05</v>
      </c>
      <c r="R554" s="249">
        <f>Q554*H554</f>
        <v>0.0013999999999999998</v>
      </c>
      <c r="S554" s="249">
        <v>0</v>
      </c>
      <c r="T554" s="250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51" t="s">
        <v>377</v>
      </c>
      <c r="AT554" s="251" t="s">
        <v>339</v>
      </c>
      <c r="AU554" s="251" t="s">
        <v>276</v>
      </c>
      <c r="AY554" s="14" t="s">
        <v>275</v>
      </c>
      <c r="BE554" s="252">
        <f>IF(N554="základní",J554,0)</f>
        <v>0</v>
      </c>
      <c r="BF554" s="252">
        <f>IF(N554="snížená",J554,0)</f>
        <v>0</v>
      </c>
      <c r="BG554" s="252">
        <f>IF(N554="zákl. přenesená",J554,0)</f>
        <v>0</v>
      </c>
      <c r="BH554" s="252">
        <f>IF(N554="sníž. přenesená",J554,0)</f>
        <v>0</v>
      </c>
      <c r="BI554" s="252">
        <f>IF(N554="nulová",J554,0)</f>
        <v>0</v>
      </c>
      <c r="BJ554" s="14" t="s">
        <v>81</v>
      </c>
      <c r="BK554" s="252">
        <f>ROUND(I554*H554,2)</f>
        <v>0</v>
      </c>
      <c r="BL554" s="14" t="s">
        <v>352</v>
      </c>
      <c r="BM554" s="251" t="s">
        <v>1417</v>
      </c>
    </row>
    <row r="555" s="2" customFormat="1">
      <c r="A555" s="35"/>
      <c r="B555" s="36"/>
      <c r="C555" s="37"/>
      <c r="D555" s="253" t="s">
        <v>284</v>
      </c>
      <c r="E555" s="37"/>
      <c r="F555" s="254" t="s">
        <v>1416</v>
      </c>
      <c r="G555" s="37"/>
      <c r="H555" s="37"/>
      <c r="I555" s="206"/>
      <c r="J555" s="37"/>
      <c r="K555" s="37"/>
      <c r="L555" s="41"/>
      <c r="M555" s="255"/>
      <c r="N555" s="256"/>
      <c r="O555" s="88"/>
      <c r="P555" s="88"/>
      <c r="Q555" s="88"/>
      <c r="R555" s="88"/>
      <c r="S555" s="88"/>
      <c r="T555" s="89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284</v>
      </c>
      <c r="AU555" s="14" t="s">
        <v>276</v>
      </c>
    </row>
    <row r="556" s="2" customFormat="1" ht="21.75" customHeight="1">
      <c r="A556" s="35"/>
      <c r="B556" s="36"/>
      <c r="C556" s="239" t="s">
        <v>1418</v>
      </c>
      <c r="D556" s="239" t="s">
        <v>278</v>
      </c>
      <c r="E556" s="240" t="s">
        <v>1246</v>
      </c>
      <c r="F556" s="241" t="s">
        <v>1247</v>
      </c>
      <c r="G556" s="242" t="s">
        <v>342</v>
      </c>
      <c r="H556" s="243">
        <v>20</v>
      </c>
      <c r="I556" s="244"/>
      <c r="J556" s="245">
        <f>ROUND(I556*H556,2)</f>
        <v>0</v>
      </c>
      <c r="K556" s="246"/>
      <c r="L556" s="41"/>
      <c r="M556" s="247" t="s">
        <v>1</v>
      </c>
      <c r="N556" s="248" t="s">
        <v>39</v>
      </c>
      <c r="O556" s="8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51" t="s">
        <v>352</v>
      </c>
      <c r="AT556" s="251" t="s">
        <v>278</v>
      </c>
      <c r="AU556" s="251" t="s">
        <v>276</v>
      </c>
      <c r="AY556" s="14" t="s">
        <v>275</v>
      </c>
      <c r="BE556" s="252">
        <f>IF(N556="základní",J556,0)</f>
        <v>0</v>
      </c>
      <c r="BF556" s="252">
        <f>IF(N556="snížená",J556,0)</f>
        <v>0</v>
      </c>
      <c r="BG556" s="252">
        <f>IF(N556="zákl. přenesená",J556,0)</f>
        <v>0</v>
      </c>
      <c r="BH556" s="252">
        <f>IF(N556="sníž. přenesená",J556,0)</f>
        <v>0</v>
      </c>
      <c r="BI556" s="252">
        <f>IF(N556="nulová",J556,0)</f>
        <v>0</v>
      </c>
      <c r="BJ556" s="14" t="s">
        <v>81</v>
      </c>
      <c r="BK556" s="252">
        <f>ROUND(I556*H556,2)</f>
        <v>0</v>
      </c>
      <c r="BL556" s="14" t="s">
        <v>352</v>
      </c>
      <c r="BM556" s="251" t="s">
        <v>1419</v>
      </c>
    </row>
    <row r="557" s="2" customFormat="1">
      <c r="A557" s="35"/>
      <c r="B557" s="36"/>
      <c r="C557" s="37"/>
      <c r="D557" s="253" t="s">
        <v>284</v>
      </c>
      <c r="E557" s="37"/>
      <c r="F557" s="254" t="s">
        <v>1249</v>
      </c>
      <c r="G557" s="37"/>
      <c r="H557" s="37"/>
      <c r="I557" s="206"/>
      <c r="J557" s="37"/>
      <c r="K557" s="37"/>
      <c r="L557" s="41"/>
      <c r="M557" s="255"/>
      <c r="N557" s="25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284</v>
      </c>
      <c r="AU557" s="14" t="s">
        <v>276</v>
      </c>
    </row>
    <row r="558" s="2" customFormat="1" ht="16.5" customHeight="1">
      <c r="A558" s="35"/>
      <c r="B558" s="36"/>
      <c r="C558" s="257" t="s">
        <v>1420</v>
      </c>
      <c r="D558" s="257" t="s">
        <v>339</v>
      </c>
      <c r="E558" s="258" t="s">
        <v>962</v>
      </c>
      <c r="F558" s="259" t="s">
        <v>963</v>
      </c>
      <c r="G558" s="260" t="s">
        <v>342</v>
      </c>
      <c r="H558" s="261">
        <v>20</v>
      </c>
      <c r="I558" s="262"/>
      <c r="J558" s="263">
        <f>ROUND(I558*H558,2)</f>
        <v>0</v>
      </c>
      <c r="K558" s="264"/>
      <c r="L558" s="265"/>
      <c r="M558" s="266" t="s">
        <v>1</v>
      </c>
      <c r="N558" s="267" t="s">
        <v>39</v>
      </c>
      <c r="O558" s="88"/>
      <c r="P558" s="249">
        <f>O558*H558</f>
        <v>0</v>
      </c>
      <c r="Q558" s="249">
        <v>9.0000000000000006E-05</v>
      </c>
      <c r="R558" s="249">
        <f>Q558*H558</f>
        <v>0.0018000000000000002</v>
      </c>
      <c r="S558" s="249">
        <v>0</v>
      </c>
      <c r="T558" s="250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51" t="s">
        <v>377</v>
      </c>
      <c r="AT558" s="251" t="s">
        <v>339</v>
      </c>
      <c r="AU558" s="251" t="s">
        <v>276</v>
      </c>
      <c r="AY558" s="14" t="s">
        <v>275</v>
      </c>
      <c r="BE558" s="252">
        <f>IF(N558="základní",J558,0)</f>
        <v>0</v>
      </c>
      <c r="BF558" s="252">
        <f>IF(N558="snížená",J558,0)</f>
        <v>0</v>
      </c>
      <c r="BG558" s="252">
        <f>IF(N558="zákl. přenesená",J558,0)</f>
        <v>0</v>
      </c>
      <c r="BH558" s="252">
        <f>IF(N558="sníž. přenesená",J558,0)</f>
        <v>0</v>
      </c>
      <c r="BI558" s="252">
        <f>IF(N558="nulová",J558,0)</f>
        <v>0</v>
      </c>
      <c r="BJ558" s="14" t="s">
        <v>81</v>
      </c>
      <c r="BK558" s="252">
        <f>ROUND(I558*H558,2)</f>
        <v>0</v>
      </c>
      <c r="BL558" s="14" t="s">
        <v>352</v>
      </c>
      <c r="BM558" s="251" t="s">
        <v>1421</v>
      </c>
    </row>
    <row r="559" s="2" customFormat="1">
      <c r="A559" s="35"/>
      <c r="B559" s="36"/>
      <c r="C559" s="37"/>
      <c r="D559" s="253" t="s">
        <v>284</v>
      </c>
      <c r="E559" s="37"/>
      <c r="F559" s="254" t="s">
        <v>963</v>
      </c>
      <c r="G559" s="37"/>
      <c r="H559" s="37"/>
      <c r="I559" s="206"/>
      <c r="J559" s="37"/>
      <c r="K559" s="37"/>
      <c r="L559" s="41"/>
      <c r="M559" s="255"/>
      <c r="N559" s="256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284</v>
      </c>
      <c r="AU559" s="14" t="s">
        <v>276</v>
      </c>
    </row>
    <row r="560" s="2" customFormat="1" ht="55.5" customHeight="1">
      <c r="A560" s="35"/>
      <c r="B560" s="36"/>
      <c r="C560" s="239" t="s">
        <v>1422</v>
      </c>
      <c r="D560" s="239" t="s">
        <v>278</v>
      </c>
      <c r="E560" s="240" t="s">
        <v>1060</v>
      </c>
      <c r="F560" s="241" t="s">
        <v>1061</v>
      </c>
      <c r="G560" s="242" t="s">
        <v>342</v>
      </c>
      <c r="H560" s="243">
        <v>1</v>
      </c>
      <c r="I560" s="244"/>
      <c r="J560" s="245">
        <f>ROUND(I560*H560,2)</f>
        <v>0</v>
      </c>
      <c r="K560" s="246"/>
      <c r="L560" s="41"/>
      <c r="M560" s="247" t="s">
        <v>1</v>
      </c>
      <c r="N560" s="248" t="s">
        <v>39</v>
      </c>
      <c r="O560" s="88"/>
      <c r="P560" s="249">
        <f>O560*H560</f>
        <v>0</v>
      </c>
      <c r="Q560" s="249">
        <v>0.00064000000000000005</v>
      </c>
      <c r="R560" s="249">
        <f>Q560*H560</f>
        <v>0.00064000000000000005</v>
      </c>
      <c r="S560" s="249">
        <v>0</v>
      </c>
      <c r="T560" s="250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51" t="s">
        <v>352</v>
      </c>
      <c r="AT560" s="251" t="s">
        <v>278</v>
      </c>
      <c r="AU560" s="251" t="s">
        <v>276</v>
      </c>
      <c r="AY560" s="14" t="s">
        <v>275</v>
      </c>
      <c r="BE560" s="252">
        <f>IF(N560="základní",J560,0)</f>
        <v>0</v>
      </c>
      <c r="BF560" s="252">
        <f>IF(N560="snížená",J560,0)</f>
        <v>0</v>
      </c>
      <c r="BG560" s="252">
        <f>IF(N560="zákl. přenesená",J560,0)</f>
        <v>0</v>
      </c>
      <c r="BH560" s="252">
        <f>IF(N560="sníž. přenesená",J560,0)</f>
        <v>0</v>
      </c>
      <c r="BI560" s="252">
        <f>IF(N560="nulová",J560,0)</f>
        <v>0</v>
      </c>
      <c r="BJ560" s="14" t="s">
        <v>81</v>
      </c>
      <c r="BK560" s="252">
        <f>ROUND(I560*H560,2)</f>
        <v>0</v>
      </c>
      <c r="BL560" s="14" t="s">
        <v>352</v>
      </c>
      <c r="BM560" s="251" t="s">
        <v>1423</v>
      </c>
    </row>
    <row r="561" s="2" customFormat="1">
      <c r="A561" s="35"/>
      <c r="B561" s="36"/>
      <c r="C561" s="37"/>
      <c r="D561" s="253" t="s">
        <v>284</v>
      </c>
      <c r="E561" s="37"/>
      <c r="F561" s="254" t="s">
        <v>1061</v>
      </c>
      <c r="G561" s="37"/>
      <c r="H561" s="37"/>
      <c r="I561" s="206"/>
      <c r="J561" s="37"/>
      <c r="K561" s="37"/>
      <c r="L561" s="41"/>
      <c r="M561" s="255"/>
      <c r="N561" s="256"/>
      <c r="O561" s="88"/>
      <c r="P561" s="88"/>
      <c r="Q561" s="88"/>
      <c r="R561" s="88"/>
      <c r="S561" s="88"/>
      <c r="T561" s="89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284</v>
      </c>
      <c r="AU561" s="14" t="s">
        <v>276</v>
      </c>
    </row>
    <row r="562" s="2" customFormat="1" ht="37.8" customHeight="1">
      <c r="A562" s="35"/>
      <c r="B562" s="36"/>
      <c r="C562" s="257" t="s">
        <v>1424</v>
      </c>
      <c r="D562" s="257" t="s">
        <v>339</v>
      </c>
      <c r="E562" s="258" t="s">
        <v>1064</v>
      </c>
      <c r="F562" s="259" t="s">
        <v>1065</v>
      </c>
      <c r="G562" s="260" t="s">
        <v>696</v>
      </c>
      <c r="H562" s="261">
        <v>1</v>
      </c>
      <c r="I562" s="262"/>
      <c r="J562" s="263">
        <f>ROUND(I562*H562,2)</f>
        <v>0</v>
      </c>
      <c r="K562" s="264"/>
      <c r="L562" s="265"/>
      <c r="M562" s="266" t="s">
        <v>1</v>
      </c>
      <c r="N562" s="267" t="s">
        <v>39</v>
      </c>
      <c r="O562" s="88"/>
      <c r="P562" s="249">
        <f>O562*H562</f>
        <v>0</v>
      </c>
      <c r="Q562" s="249">
        <v>0</v>
      </c>
      <c r="R562" s="249">
        <f>Q562*H562</f>
        <v>0</v>
      </c>
      <c r="S562" s="249">
        <v>0</v>
      </c>
      <c r="T562" s="250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51" t="s">
        <v>377</v>
      </c>
      <c r="AT562" s="251" t="s">
        <v>339</v>
      </c>
      <c r="AU562" s="251" t="s">
        <v>276</v>
      </c>
      <c r="AY562" s="14" t="s">
        <v>275</v>
      </c>
      <c r="BE562" s="252">
        <f>IF(N562="základní",J562,0)</f>
        <v>0</v>
      </c>
      <c r="BF562" s="252">
        <f>IF(N562="snížená",J562,0)</f>
        <v>0</v>
      </c>
      <c r="BG562" s="252">
        <f>IF(N562="zákl. přenesená",J562,0)</f>
        <v>0</v>
      </c>
      <c r="BH562" s="252">
        <f>IF(N562="sníž. přenesená",J562,0)</f>
        <v>0</v>
      </c>
      <c r="BI562" s="252">
        <f>IF(N562="nulová",J562,0)</f>
        <v>0</v>
      </c>
      <c r="BJ562" s="14" t="s">
        <v>81</v>
      </c>
      <c r="BK562" s="252">
        <f>ROUND(I562*H562,2)</f>
        <v>0</v>
      </c>
      <c r="BL562" s="14" t="s">
        <v>352</v>
      </c>
      <c r="BM562" s="251" t="s">
        <v>1425</v>
      </c>
    </row>
    <row r="563" s="2" customFormat="1">
      <c r="A563" s="35"/>
      <c r="B563" s="36"/>
      <c r="C563" s="37"/>
      <c r="D563" s="253" t="s">
        <v>284</v>
      </c>
      <c r="E563" s="37"/>
      <c r="F563" s="254" t="s">
        <v>1065</v>
      </c>
      <c r="G563" s="37"/>
      <c r="H563" s="37"/>
      <c r="I563" s="206"/>
      <c r="J563" s="37"/>
      <c r="K563" s="37"/>
      <c r="L563" s="41"/>
      <c r="M563" s="255"/>
      <c r="N563" s="256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284</v>
      </c>
      <c r="AU563" s="14" t="s">
        <v>276</v>
      </c>
    </row>
    <row r="564" s="12" customFormat="1" ht="22.8" customHeight="1">
      <c r="A564" s="12"/>
      <c r="B564" s="223"/>
      <c r="C564" s="224"/>
      <c r="D564" s="225" t="s">
        <v>73</v>
      </c>
      <c r="E564" s="237" t="s">
        <v>1426</v>
      </c>
      <c r="F564" s="237" t="s">
        <v>624</v>
      </c>
      <c r="G564" s="224"/>
      <c r="H564" s="224"/>
      <c r="I564" s="227"/>
      <c r="J564" s="238">
        <f>BK564</f>
        <v>0</v>
      </c>
      <c r="K564" s="224"/>
      <c r="L564" s="229"/>
      <c r="M564" s="230"/>
      <c r="N564" s="231"/>
      <c r="O564" s="231"/>
      <c r="P564" s="232">
        <f>SUM(P565:P580)</f>
        <v>0</v>
      </c>
      <c r="Q564" s="231"/>
      <c r="R564" s="232">
        <f>SUM(R565:R580)</f>
        <v>0</v>
      </c>
      <c r="S564" s="231"/>
      <c r="T564" s="233">
        <f>SUM(T565:T580)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34" t="s">
        <v>83</v>
      </c>
      <c r="AT564" s="235" t="s">
        <v>73</v>
      </c>
      <c r="AU564" s="235" t="s">
        <v>81</v>
      </c>
      <c r="AY564" s="234" t="s">
        <v>275</v>
      </c>
      <c r="BK564" s="236">
        <f>SUM(BK565:BK580)</f>
        <v>0</v>
      </c>
    </row>
    <row r="565" s="2" customFormat="1" ht="33" customHeight="1">
      <c r="A565" s="35"/>
      <c r="B565" s="36"/>
      <c r="C565" s="239" t="s">
        <v>1427</v>
      </c>
      <c r="D565" s="239" t="s">
        <v>278</v>
      </c>
      <c r="E565" s="240" t="s">
        <v>1428</v>
      </c>
      <c r="F565" s="241" t="s">
        <v>1429</v>
      </c>
      <c r="G565" s="242" t="s">
        <v>973</v>
      </c>
      <c r="H565" s="243">
        <v>1</v>
      </c>
      <c r="I565" s="244"/>
      <c r="J565" s="245">
        <f>ROUND(I565*H565,2)</f>
        <v>0</v>
      </c>
      <c r="K565" s="246"/>
      <c r="L565" s="41"/>
      <c r="M565" s="247" t="s">
        <v>1</v>
      </c>
      <c r="N565" s="248" t="s">
        <v>39</v>
      </c>
      <c r="O565" s="88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51" t="s">
        <v>352</v>
      </c>
      <c r="AT565" s="251" t="s">
        <v>278</v>
      </c>
      <c r="AU565" s="251" t="s">
        <v>83</v>
      </c>
      <c r="AY565" s="14" t="s">
        <v>275</v>
      </c>
      <c r="BE565" s="252">
        <f>IF(N565="základní",J565,0)</f>
        <v>0</v>
      </c>
      <c r="BF565" s="252">
        <f>IF(N565="snížená",J565,0)</f>
        <v>0</v>
      </c>
      <c r="BG565" s="252">
        <f>IF(N565="zákl. přenesená",J565,0)</f>
        <v>0</v>
      </c>
      <c r="BH565" s="252">
        <f>IF(N565="sníž. přenesená",J565,0)</f>
        <v>0</v>
      </c>
      <c r="BI565" s="252">
        <f>IF(N565="nulová",J565,0)</f>
        <v>0</v>
      </c>
      <c r="BJ565" s="14" t="s">
        <v>81</v>
      </c>
      <c r="BK565" s="252">
        <f>ROUND(I565*H565,2)</f>
        <v>0</v>
      </c>
      <c r="BL565" s="14" t="s">
        <v>352</v>
      </c>
      <c r="BM565" s="251" t="s">
        <v>1430</v>
      </c>
    </row>
    <row r="566" s="2" customFormat="1">
      <c r="A566" s="35"/>
      <c r="B566" s="36"/>
      <c r="C566" s="37"/>
      <c r="D566" s="253" t="s">
        <v>284</v>
      </c>
      <c r="E566" s="37"/>
      <c r="F566" s="254" t="s">
        <v>1431</v>
      </c>
      <c r="G566" s="37"/>
      <c r="H566" s="37"/>
      <c r="I566" s="206"/>
      <c r="J566" s="37"/>
      <c r="K566" s="37"/>
      <c r="L566" s="41"/>
      <c r="M566" s="255"/>
      <c r="N566" s="256"/>
      <c r="O566" s="88"/>
      <c r="P566" s="88"/>
      <c r="Q566" s="88"/>
      <c r="R566" s="88"/>
      <c r="S566" s="88"/>
      <c r="T566" s="89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4" t="s">
        <v>284</v>
      </c>
      <c r="AU566" s="14" t="s">
        <v>83</v>
      </c>
    </row>
    <row r="567" s="2" customFormat="1" ht="24.15" customHeight="1">
      <c r="A567" s="35"/>
      <c r="B567" s="36"/>
      <c r="C567" s="239" t="s">
        <v>1432</v>
      </c>
      <c r="D567" s="239" t="s">
        <v>278</v>
      </c>
      <c r="E567" s="240" t="s">
        <v>1433</v>
      </c>
      <c r="F567" s="241" t="s">
        <v>1434</v>
      </c>
      <c r="G567" s="242" t="s">
        <v>973</v>
      </c>
      <c r="H567" s="243">
        <v>1</v>
      </c>
      <c r="I567" s="244"/>
      <c r="J567" s="245">
        <f>ROUND(I567*H567,2)</f>
        <v>0</v>
      </c>
      <c r="K567" s="246"/>
      <c r="L567" s="41"/>
      <c r="M567" s="247" t="s">
        <v>1</v>
      </c>
      <c r="N567" s="248" t="s">
        <v>39</v>
      </c>
      <c r="O567" s="88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51" t="s">
        <v>352</v>
      </c>
      <c r="AT567" s="251" t="s">
        <v>278</v>
      </c>
      <c r="AU567" s="251" t="s">
        <v>83</v>
      </c>
      <c r="AY567" s="14" t="s">
        <v>275</v>
      </c>
      <c r="BE567" s="252">
        <f>IF(N567="základní",J567,0)</f>
        <v>0</v>
      </c>
      <c r="BF567" s="252">
        <f>IF(N567="snížená",J567,0)</f>
        <v>0</v>
      </c>
      <c r="BG567" s="252">
        <f>IF(N567="zákl. přenesená",J567,0)</f>
        <v>0</v>
      </c>
      <c r="BH567" s="252">
        <f>IF(N567="sníž. přenesená",J567,0)</f>
        <v>0</v>
      </c>
      <c r="BI567" s="252">
        <f>IF(N567="nulová",J567,0)</f>
        <v>0</v>
      </c>
      <c r="BJ567" s="14" t="s">
        <v>81</v>
      </c>
      <c r="BK567" s="252">
        <f>ROUND(I567*H567,2)</f>
        <v>0</v>
      </c>
      <c r="BL567" s="14" t="s">
        <v>352</v>
      </c>
      <c r="BM567" s="251" t="s">
        <v>1435</v>
      </c>
    </row>
    <row r="568" s="2" customFormat="1">
      <c r="A568" s="35"/>
      <c r="B568" s="36"/>
      <c r="C568" s="37"/>
      <c r="D568" s="253" t="s">
        <v>284</v>
      </c>
      <c r="E568" s="37"/>
      <c r="F568" s="254" t="s">
        <v>1431</v>
      </c>
      <c r="G568" s="37"/>
      <c r="H568" s="37"/>
      <c r="I568" s="206"/>
      <c r="J568" s="37"/>
      <c r="K568" s="37"/>
      <c r="L568" s="41"/>
      <c r="M568" s="255"/>
      <c r="N568" s="256"/>
      <c r="O568" s="88"/>
      <c r="P568" s="88"/>
      <c r="Q568" s="88"/>
      <c r="R568" s="88"/>
      <c r="S568" s="88"/>
      <c r="T568" s="89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4" t="s">
        <v>284</v>
      </c>
      <c r="AU568" s="14" t="s">
        <v>83</v>
      </c>
    </row>
    <row r="569" s="2" customFormat="1" ht="33" customHeight="1">
      <c r="A569" s="35"/>
      <c r="B569" s="36"/>
      <c r="C569" s="239" t="s">
        <v>1436</v>
      </c>
      <c r="D569" s="239" t="s">
        <v>278</v>
      </c>
      <c r="E569" s="240" t="s">
        <v>1437</v>
      </c>
      <c r="F569" s="241" t="s">
        <v>1438</v>
      </c>
      <c r="G569" s="242" t="s">
        <v>973</v>
      </c>
      <c r="H569" s="243">
        <v>1</v>
      </c>
      <c r="I569" s="244"/>
      <c r="J569" s="245">
        <f>ROUND(I569*H569,2)</f>
        <v>0</v>
      </c>
      <c r="K569" s="246"/>
      <c r="L569" s="41"/>
      <c r="M569" s="247" t="s">
        <v>1</v>
      </c>
      <c r="N569" s="248" t="s">
        <v>39</v>
      </c>
      <c r="O569" s="88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51" t="s">
        <v>352</v>
      </c>
      <c r="AT569" s="251" t="s">
        <v>278</v>
      </c>
      <c r="AU569" s="251" t="s">
        <v>83</v>
      </c>
      <c r="AY569" s="14" t="s">
        <v>275</v>
      </c>
      <c r="BE569" s="252">
        <f>IF(N569="základní",J569,0)</f>
        <v>0</v>
      </c>
      <c r="BF569" s="252">
        <f>IF(N569="snížená",J569,0)</f>
        <v>0</v>
      </c>
      <c r="BG569" s="252">
        <f>IF(N569="zákl. přenesená",J569,0)</f>
        <v>0</v>
      </c>
      <c r="BH569" s="252">
        <f>IF(N569="sníž. přenesená",J569,0)</f>
        <v>0</v>
      </c>
      <c r="BI569" s="252">
        <f>IF(N569="nulová",J569,0)</f>
        <v>0</v>
      </c>
      <c r="BJ569" s="14" t="s">
        <v>81</v>
      </c>
      <c r="BK569" s="252">
        <f>ROUND(I569*H569,2)</f>
        <v>0</v>
      </c>
      <c r="BL569" s="14" t="s">
        <v>352</v>
      </c>
      <c r="BM569" s="251" t="s">
        <v>1439</v>
      </c>
    </row>
    <row r="570" s="2" customFormat="1">
      <c r="A570" s="35"/>
      <c r="B570" s="36"/>
      <c r="C570" s="37"/>
      <c r="D570" s="253" t="s">
        <v>284</v>
      </c>
      <c r="E570" s="37"/>
      <c r="F570" s="254" t="s">
        <v>1440</v>
      </c>
      <c r="G570" s="37"/>
      <c r="H570" s="37"/>
      <c r="I570" s="206"/>
      <c r="J570" s="37"/>
      <c r="K570" s="37"/>
      <c r="L570" s="41"/>
      <c r="M570" s="255"/>
      <c r="N570" s="256"/>
      <c r="O570" s="88"/>
      <c r="P570" s="88"/>
      <c r="Q570" s="88"/>
      <c r="R570" s="88"/>
      <c r="S570" s="88"/>
      <c r="T570" s="89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284</v>
      </c>
      <c r="AU570" s="14" t="s">
        <v>83</v>
      </c>
    </row>
    <row r="571" s="2" customFormat="1" ht="24.15" customHeight="1">
      <c r="A571" s="35"/>
      <c r="B571" s="36"/>
      <c r="C571" s="239" t="s">
        <v>1441</v>
      </c>
      <c r="D571" s="239" t="s">
        <v>278</v>
      </c>
      <c r="E571" s="240" t="s">
        <v>1442</v>
      </c>
      <c r="F571" s="241" t="s">
        <v>1443</v>
      </c>
      <c r="G571" s="242" t="s">
        <v>342</v>
      </c>
      <c r="H571" s="243">
        <v>1</v>
      </c>
      <c r="I571" s="244"/>
      <c r="J571" s="245">
        <f>ROUND(I571*H571,2)</f>
        <v>0</v>
      </c>
      <c r="K571" s="246"/>
      <c r="L571" s="41"/>
      <c r="M571" s="247" t="s">
        <v>1</v>
      </c>
      <c r="N571" s="248" t="s">
        <v>39</v>
      </c>
      <c r="O571" s="88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51" t="s">
        <v>352</v>
      </c>
      <c r="AT571" s="251" t="s">
        <v>278</v>
      </c>
      <c r="AU571" s="251" t="s">
        <v>83</v>
      </c>
      <c r="AY571" s="14" t="s">
        <v>275</v>
      </c>
      <c r="BE571" s="252">
        <f>IF(N571="základní",J571,0)</f>
        <v>0</v>
      </c>
      <c r="BF571" s="252">
        <f>IF(N571="snížená",J571,0)</f>
        <v>0</v>
      </c>
      <c r="BG571" s="252">
        <f>IF(N571="zákl. přenesená",J571,0)</f>
        <v>0</v>
      </c>
      <c r="BH571" s="252">
        <f>IF(N571="sníž. přenesená",J571,0)</f>
        <v>0</v>
      </c>
      <c r="BI571" s="252">
        <f>IF(N571="nulová",J571,0)</f>
        <v>0</v>
      </c>
      <c r="BJ571" s="14" t="s">
        <v>81</v>
      </c>
      <c r="BK571" s="252">
        <f>ROUND(I571*H571,2)</f>
        <v>0</v>
      </c>
      <c r="BL571" s="14" t="s">
        <v>352</v>
      </c>
      <c r="BM571" s="251" t="s">
        <v>1444</v>
      </c>
    </row>
    <row r="572" s="2" customFormat="1">
      <c r="A572" s="35"/>
      <c r="B572" s="36"/>
      <c r="C572" s="37"/>
      <c r="D572" s="253" t="s">
        <v>284</v>
      </c>
      <c r="E572" s="37"/>
      <c r="F572" s="254" t="s">
        <v>1445</v>
      </c>
      <c r="G572" s="37"/>
      <c r="H572" s="37"/>
      <c r="I572" s="206"/>
      <c r="J572" s="37"/>
      <c r="K572" s="37"/>
      <c r="L572" s="41"/>
      <c r="M572" s="255"/>
      <c r="N572" s="256"/>
      <c r="O572" s="88"/>
      <c r="P572" s="88"/>
      <c r="Q572" s="88"/>
      <c r="R572" s="88"/>
      <c r="S572" s="88"/>
      <c r="T572" s="89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4" t="s">
        <v>284</v>
      </c>
      <c r="AU572" s="14" t="s">
        <v>83</v>
      </c>
    </row>
    <row r="573" s="2" customFormat="1" ht="24.15" customHeight="1">
      <c r="A573" s="35"/>
      <c r="B573" s="36"/>
      <c r="C573" s="239" t="s">
        <v>1446</v>
      </c>
      <c r="D573" s="239" t="s">
        <v>278</v>
      </c>
      <c r="E573" s="240" t="s">
        <v>1447</v>
      </c>
      <c r="F573" s="241" t="s">
        <v>1448</v>
      </c>
      <c r="G573" s="242" t="s">
        <v>973</v>
      </c>
      <c r="H573" s="243">
        <v>1</v>
      </c>
      <c r="I573" s="244"/>
      <c r="J573" s="245">
        <f>ROUND(I573*H573,2)</f>
        <v>0</v>
      </c>
      <c r="K573" s="246"/>
      <c r="L573" s="41"/>
      <c r="M573" s="247" t="s">
        <v>1</v>
      </c>
      <c r="N573" s="248" t="s">
        <v>39</v>
      </c>
      <c r="O573" s="88"/>
      <c r="P573" s="249">
        <f>O573*H573</f>
        <v>0</v>
      </c>
      <c r="Q573" s="249">
        <v>0</v>
      </c>
      <c r="R573" s="249">
        <f>Q573*H573</f>
        <v>0</v>
      </c>
      <c r="S573" s="249">
        <v>0</v>
      </c>
      <c r="T573" s="250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51" t="s">
        <v>352</v>
      </c>
      <c r="AT573" s="251" t="s">
        <v>278</v>
      </c>
      <c r="AU573" s="251" t="s">
        <v>83</v>
      </c>
      <c r="AY573" s="14" t="s">
        <v>275</v>
      </c>
      <c r="BE573" s="252">
        <f>IF(N573="základní",J573,0)</f>
        <v>0</v>
      </c>
      <c r="BF573" s="252">
        <f>IF(N573="snížená",J573,0)</f>
        <v>0</v>
      </c>
      <c r="BG573" s="252">
        <f>IF(N573="zákl. přenesená",J573,0)</f>
        <v>0</v>
      </c>
      <c r="BH573" s="252">
        <f>IF(N573="sníž. přenesená",J573,0)</f>
        <v>0</v>
      </c>
      <c r="BI573" s="252">
        <f>IF(N573="nulová",J573,0)</f>
        <v>0</v>
      </c>
      <c r="BJ573" s="14" t="s">
        <v>81</v>
      </c>
      <c r="BK573" s="252">
        <f>ROUND(I573*H573,2)</f>
        <v>0</v>
      </c>
      <c r="BL573" s="14" t="s">
        <v>352</v>
      </c>
      <c r="BM573" s="251" t="s">
        <v>1449</v>
      </c>
    </row>
    <row r="574" s="2" customFormat="1">
      <c r="A574" s="35"/>
      <c r="B574" s="36"/>
      <c r="C574" s="37"/>
      <c r="D574" s="253" t="s">
        <v>284</v>
      </c>
      <c r="E574" s="37"/>
      <c r="F574" s="254" t="s">
        <v>1450</v>
      </c>
      <c r="G574" s="37"/>
      <c r="H574" s="37"/>
      <c r="I574" s="206"/>
      <c r="J574" s="37"/>
      <c r="K574" s="37"/>
      <c r="L574" s="41"/>
      <c r="M574" s="255"/>
      <c r="N574" s="256"/>
      <c r="O574" s="88"/>
      <c r="P574" s="88"/>
      <c r="Q574" s="88"/>
      <c r="R574" s="88"/>
      <c r="S574" s="88"/>
      <c r="T574" s="89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284</v>
      </c>
      <c r="AU574" s="14" t="s">
        <v>83</v>
      </c>
    </row>
    <row r="575" s="2" customFormat="1" ht="16.5" customHeight="1">
      <c r="A575" s="35"/>
      <c r="B575" s="36"/>
      <c r="C575" s="239" t="s">
        <v>1451</v>
      </c>
      <c r="D575" s="239" t="s">
        <v>278</v>
      </c>
      <c r="E575" s="240" t="s">
        <v>1452</v>
      </c>
      <c r="F575" s="241" t="s">
        <v>1453</v>
      </c>
      <c r="G575" s="242" t="s">
        <v>973</v>
      </c>
      <c r="H575" s="243">
        <v>1</v>
      </c>
      <c r="I575" s="244"/>
      <c r="J575" s="245">
        <f>ROUND(I575*H575,2)</f>
        <v>0</v>
      </c>
      <c r="K575" s="246"/>
      <c r="L575" s="41"/>
      <c r="M575" s="247" t="s">
        <v>1</v>
      </c>
      <c r="N575" s="248" t="s">
        <v>39</v>
      </c>
      <c r="O575" s="88"/>
      <c r="P575" s="249">
        <f>O575*H575</f>
        <v>0</v>
      </c>
      <c r="Q575" s="249">
        <v>0</v>
      </c>
      <c r="R575" s="249">
        <f>Q575*H575</f>
        <v>0</v>
      </c>
      <c r="S575" s="249">
        <v>0</v>
      </c>
      <c r="T575" s="250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51" t="s">
        <v>352</v>
      </c>
      <c r="AT575" s="251" t="s">
        <v>278</v>
      </c>
      <c r="AU575" s="251" t="s">
        <v>83</v>
      </c>
      <c r="AY575" s="14" t="s">
        <v>275</v>
      </c>
      <c r="BE575" s="252">
        <f>IF(N575="základní",J575,0)</f>
        <v>0</v>
      </c>
      <c r="BF575" s="252">
        <f>IF(N575="snížená",J575,0)</f>
        <v>0</v>
      </c>
      <c r="BG575" s="252">
        <f>IF(N575="zákl. přenesená",J575,0)</f>
        <v>0</v>
      </c>
      <c r="BH575" s="252">
        <f>IF(N575="sníž. přenesená",J575,0)</f>
        <v>0</v>
      </c>
      <c r="BI575" s="252">
        <f>IF(N575="nulová",J575,0)</f>
        <v>0</v>
      </c>
      <c r="BJ575" s="14" t="s">
        <v>81</v>
      </c>
      <c r="BK575" s="252">
        <f>ROUND(I575*H575,2)</f>
        <v>0</v>
      </c>
      <c r="BL575" s="14" t="s">
        <v>352</v>
      </c>
      <c r="BM575" s="251" t="s">
        <v>1454</v>
      </c>
    </row>
    <row r="576" s="2" customFormat="1">
      <c r="A576" s="35"/>
      <c r="B576" s="36"/>
      <c r="C576" s="37"/>
      <c r="D576" s="253" t="s">
        <v>284</v>
      </c>
      <c r="E576" s="37"/>
      <c r="F576" s="254" t="s">
        <v>1453</v>
      </c>
      <c r="G576" s="37"/>
      <c r="H576" s="37"/>
      <c r="I576" s="206"/>
      <c r="J576" s="37"/>
      <c r="K576" s="37"/>
      <c r="L576" s="41"/>
      <c r="M576" s="255"/>
      <c r="N576" s="256"/>
      <c r="O576" s="88"/>
      <c r="P576" s="88"/>
      <c r="Q576" s="88"/>
      <c r="R576" s="88"/>
      <c r="S576" s="88"/>
      <c r="T576" s="89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4" t="s">
        <v>284</v>
      </c>
      <c r="AU576" s="14" t="s">
        <v>83</v>
      </c>
    </row>
    <row r="577" s="2" customFormat="1" ht="37.8" customHeight="1">
      <c r="A577" s="35"/>
      <c r="B577" s="36"/>
      <c r="C577" s="239" t="s">
        <v>1455</v>
      </c>
      <c r="D577" s="239" t="s">
        <v>278</v>
      </c>
      <c r="E577" s="240" t="s">
        <v>1456</v>
      </c>
      <c r="F577" s="241" t="s">
        <v>1457</v>
      </c>
      <c r="G577" s="242" t="s">
        <v>973</v>
      </c>
      <c r="H577" s="243">
        <v>1</v>
      </c>
      <c r="I577" s="244"/>
      <c r="J577" s="245">
        <f>ROUND(I577*H577,2)</f>
        <v>0</v>
      </c>
      <c r="K577" s="246"/>
      <c r="L577" s="41"/>
      <c r="M577" s="247" t="s">
        <v>1</v>
      </c>
      <c r="N577" s="248" t="s">
        <v>39</v>
      </c>
      <c r="O577" s="88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51" t="s">
        <v>352</v>
      </c>
      <c r="AT577" s="251" t="s">
        <v>278</v>
      </c>
      <c r="AU577" s="251" t="s">
        <v>83</v>
      </c>
      <c r="AY577" s="14" t="s">
        <v>275</v>
      </c>
      <c r="BE577" s="252">
        <f>IF(N577="základní",J577,0)</f>
        <v>0</v>
      </c>
      <c r="BF577" s="252">
        <f>IF(N577="snížená",J577,0)</f>
        <v>0</v>
      </c>
      <c r="BG577" s="252">
        <f>IF(N577="zákl. přenesená",J577,0)</f>
        <v>0</v>
      </c>
      <c r="BH577" s="252">
        <f>IF(N577="sníž. přenesená",J577,0)</f>
        <v>0</v>
      </c>
      <c r="BI577" s="252">
        <f>IF(N577="nulová",J577,0)</f>
        <v>0</v>
      </c>
      <c r="BJ577" s="14" t="s">
        <v>81</v>
      </c>
      <c r="BK577" s="252">
        <f>ROUND(I577*H577,2)</f>
        <v>0</v>
      </c>
      <c r="BL577" s="14" t="s">
        <v>352</v>
      </c>
      <c r="BM577" s="251" t="s">
        <v>1458</v>
      </c>
    </row>
    <row r="578" s="2" customFormat="1">
      <c r="A578" s="35"/>
      <c r="B578" s="36"/>
      <c r="C578" s="37"/>
      <c r="D578" s="253" t="s">
        <v>284</v>
      </c>
      <c r="E578" s="37"/>
      <c r="F578" s="254" t="s">
        <v>1457</v>
      </c>
      <c r="G578" s="37"/>
      <c r="H578" s="37"/>
      <c r="I578" s="206"/>
      <c r="J578" s="37"/>
      <c r="K578" s="37"/>
      <c r="L578" s="41"/>
      <c r="M578" s="255"/>
      <c r="N578" s="256"/>
      <c r="O578" s="88"/>
      <c r="P578" s="88"/>
      <c r="Q578" s="88"/>
      <c r="R578" s="88"/>
      <c r="S578" s="88"/>
      <c r="T578" s="89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4" t="s">
        <v>284</v>
      </c>
      <c r="AU578" s="14" t="s">
        <v>83</v>
      </c>
    </row>
    <row r="579" s="2" customFormat="1" ht="62.7" customHeight="1">
      <c r="A579" s="35"/>
      <c r="B579" s="36"/>
      <c r="C579" s="239" t="s">
        <v>1459</v>
      </c>
      <c r="D579" s="239" t="s">
        <v>278</v>
      </c>
      <c r="E579" s="240" t="s">
        <v>1460</v>
      </c>
      <c r="F579" s="241" t="s">
        <v>1461</v>
      </c>
      <c r="G579" s="242" t="s">
        <v>973</v>
      </c>
      <c r="H579" s="243">
        <v>1</v>
      </c>
      <c r="I579" s="244"/>
      <c r="J579" s="245">
        <f>ROUND(I579*H579,2)</f>
        <v>0</v>
      </c>
      <c r="K579" s="246"/>
      <c r="L579" s="41"/>
      <c r="M579" s="247" t="s">
        <v>1</v>
      </c>
      <c r="N579" s="248" t="s">
        <v>39</v>
      </c>
      <c r="O579" s="88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51" t="s">
        <v>352</v>
      </c>
      <c r="AT579" s="251" t="s">
        <v>278</v>
      </c>
      <c r="AU579" s="251" t="s">
        <v>83</v>
      </c>
      <c r="AY579" s="14" t="s">
        <v>275</v>
      </c>
      <c r="BE579" s="252">
        <f>IF(N579="základní",J579,0)</f>
        <v>0</v>
      </c>
      <c r="BF579" s="252">
        <f>IF(N579="snížená",J579,0)</f>
        <v>0</v>
      </c>
      <c r="BG579" s="252">
        <f>IF(N579="zákl. přenesená",J579,0)</f>
        <v>0</v>
      </c>
      <c r="BH579" s="252">
        <f>IF(N579="sníž. přenesená",J579,0)</f>
        <v>0</v>
      </c>
      <c r="BI579" s="252">
        <f>IF(N579="nulová",J579,0)</f>
        <v>0</v>
      </c>
      <c r="BJ579" s="14" t="s">
        <v>81</v>
      </c>
      <c r="BK579" s="252">
        <f>ROUND(I579*H579,2)</f>
        <v>0</v>
      </c>
      <c r="BL579" s="14" t="s">
        <v>352</v>
      </c>
      <c r="BM579" s="251" t="s">
        <v>1462</v>
      </c>
    </row>
    <row r="580" s="2" customFormat="1">
      <c r="A580" s="35"/>
      <c r="B580" s="36"/>
      <c r="C580" s="37"/>
      <c r="D580" s="253" t="s">
        <v>284</v>
      </c>
      <c r="E580" s="37"/>
      <c r="F580" s="254" t="s">
        <v>1461</v>
      </c>
      <c r="G580" s="37"/>
      <c r="H580" s="37"/>
      <c r="I580" s="206"/>
      <c r="J580" s="37"/>
      <c r="K580" s="37"/>
      <c r="L580" s="41"/>
      <c r="M580" s="268"/>
      <c r="N580" s="269"/>
      <c r="O580" s="270"/>
      <c r="P580" s="270"/>
      <c r="Q580" s="270"/>
      <c r="R580" s="270"/>
      <c r="S580" s="270"/>
      <c r="T580" s="271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284</v>
      </c>
      <c r="AU580" s="14" t="s">
        <v>83</v>
      </c>
    </row>
    <row r="581" s="2" customFormat="1" ht="6.96" customHeight="1">
      <c r="A581" s="35"/>
      <c r="B581" s="63"/>
      <c r="C581" s="64"/>
      <c r="D581" s="64"/>
      <c r="E581" s="64"/>
      <c r="F581" s="64"/>
      <c r="G581" s="64"/>
      <c r="H581" s="64"/>
      <c r="I581" s="64"/>
      <c r="J581" s="64"/>
      <c r="K581" s="64"/>
      <c r="L581" s="41"/>
      <c r="M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</row>
  </sheetData>
  <sheetProtection sheet="1" autoFilter="0" formatColumns="0" formatRows="0" objects="1" scenarios="1" spinCount="100000" saltValue="1pyJIV68wcVNyWN4dEvpeOdojXTN+yEgdPli1bMfWqeJZqh6WNcU4RxKKpKqtJVbWV2555QK3TnTF2zE0ixhDw==" hashValue="XGbA/ZRIc0shn9iDiKHIQlVCS86mDwHAhGBTAVILAuajurjWmH8i28g4IbxrbRISAWv72EITDdvQ9UuvavryxQ==" algorithmName="SHA-512" password="C741"/>
  <autoFilter ref="C143:K58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1463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1464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J113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ROUND((SUM(BE113:BE120) + SUM(BE142:BE278)),  2)</f>
        <v>0</v>
      </c>
      <c r="G37" s="35"/>
      <c r="H37" s="35"/>
      <c r="I37" s="163">
        <v>0.20999999999999999</v>
      </c>
      <c r="J37" s="162">
        <f>ROUND(((SUM(BE113:BE120) + SUM(BE142:BE278))*I37),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ROUND((SUM(BF113:BF120) + SUM(BF142:BF278)),  2)</f>
        <v>0</v>
      </c>
      <c r="G38" s="35"/>
      <c r="H38" s="35"/>
      <c r="I38" s="163">
        <v>0.12</v>
      </c>
      <c r="J38" s="162">
        <f>ROUND(((SUM(BF113:BF120) + SUM(BF142:BF278))*I38),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ROUND((SUM(BG113:BG120) + SUM(BG142:BG278)),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ROUND((SUM(BH113:BH120) + SUM(BH142:BH278)),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ROUND((SUM(BI113:BI120) + SUM(BI142:BI278)),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1463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61.2.1 - jazyková učebna dv. č. 39 -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J144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J160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J161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J168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J191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245</v>
      </c>
      <c r="E106" s="195"/>
      <c r="F106" s="195"/>
      <c r="G106" s="195"/>
      <c r="H106" s="195"/>
      <c r="I106" s="195"/>
      <c r="J106" s="196">
        <f>J222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246</v>
      </c>
      <c r="E107" s="195"/>
      <c r="F107" s="195"/>
      <c r="G107" s="195"/>
      <c r="H107" s="195"/>
      <c r="I107" s="195"/>
      <c r="J107" s="196">
        <f>J237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247</v>
      </c>
      <c r="E108" s="195"/>
      <c r="F108" s="195"/>
      <c r="G108" s="195"/>
      <c r="H108" s="195"/>
      <c r="I108" s="195"/>
      <c r="J108" s="196">
        <f>J254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248</v>
      </c>
      <c r="E109" s="190"/>
      <c r="F109" s="190"/>
      <c r="G109" s="190"/>
      <c r="H109" s="190"/>
      <c r="I109" s="190"/>
      <c r="J109" s="191">
        <f>J271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3"/>
      <c r="C110" s="130"/>
      <c r="D110" s="194" t="s">
        <v>249</v>
      </c>
      <c r="E110" s="195"/>
      <c r="F110" s="195"/>
      <c r="G110" s="195"/>
      <c r="H110" s="195"/>
      <c r="I110" s="195"/>
      <c r="J110" s="196">
        <f>J272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9.28" customHeight="1">
      <c r="A113" s="35"/>
      <c r="B113" s="36"/>
      <c r="C113" s="186" t="s">
        <v>250</v>
      </c>
      <c r="D113" s="37"/>
      <c r="E113" s="37"/>
      <c r="F113" s="37"/>
      <c r="G113" s="37"/>
      <c r="H113" s="37"/>
      <c r="I113" s="37"/>
      <c r="J113" s="198">
        <f>ROUND(J114 + J115 + J116 + J117 + J118 + J119,2)</f>
        <v>0</v>
      </c>
      <c r="K113" s="37"/>
      <c r="L113" s="60"/>
      <c r="N113" s="199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8" customHeight="1">
      <c r="A114" s="35"/>
      <c r="B114" s="36"/>
      <c r="C114" s="37"/>
      <c r="D114" s="200" t="s">
        <v>251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253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254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255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256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1" t="s">
        <v>257</v>
      </c>
      <c r="E119" s="37"/>
      <c r="F119" s="37"/>
      <c r="G119" s="37"/>
      <c r="H119" s="37"/>
      <c r="I119" s="37"/>
      <c r="J119" s="202">
        <f>ROUND(J32*T119,2)</f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258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9.28" customHeight="1">
      <c r="A121" s="35"/>
      <c r="B121" s="36"/>
      <c r="C121" s="209" t="s">
        <v>259</v>
      </c>
      <c r="D121" s="184"/>
      <c r="E121" s="184"/>
      <c r="F121" s="184"/>
      <c r="G121" s="184"/>
      <c r="H121" s="184"/>
      <c r="I121" s="184"/>
      <c r="J121" s="210">
        <f>ROUND(J98+J113,2)</f>
        <v>0</v>
      </c>
      <c r="K121" s="18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260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6.25" customHeight="1">
      <c r="A130" s="35"/>
      <c r="B130" s="36"/>
      <c r="C130" s="37"/>
      <c r="D130" s="37"/>
      <c r="E130" s="182" t="str">
        <f>E7</f>
        <v>Rekonstrukce silno a slaboproudé instalace, dobudování WC pro imobilní aj., ZŠ Ivanovice na Hané, ul. Tyršova 218/4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" customFormat="1" ht="12" customHeight="1">
      <c r="B131" s="18"/>
      <c r="C131" s="29" t="s">
        <v>225</v>
      </c>
      <c r="D131" s="19"/>
      <c r="E131" s="19"/>
      <c r="F131" s="19"/>
      <c r="G131" s="19"/>
      <c r="H131" s="19"/>
      <c r="I131" s="19"/>
      <c r="J131" s="19"/>
      <c r="K131" s="19"/>
      <c r="L131" s="17"/>
    </row>
    <row r="132" s="2" customFormat="1" ht="23.25" customHeight="1">
      <c r="A132" s="35"/>
      <c r="B132" s="36"/>
      <c r="C132" s="37"/>
      <c r="D132" s="37"/>
      <c r="E132" s="182" t="s">
        <v>1463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227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E11</f>
        <v>61.2.1 - jazyková učebna dv. č. 39 - stavba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F14</f>
        <v>ZŠ Ivanovice na Hané, okres Vyškov p. o.</v>
      </c>
      <c r="G136" s="37"/>
      <c r="H136" s="37"/>
      <c r="I136" s="29" t="s">
        <v>22</v>
      </c>
      <c r="J136" s="76" t="str">
        <f>IF(J14="","",J14)</f>
        <v>4. 2. 2025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E17</f>
        <v xml:space="preserve"> </v>
      </c>
      <c r="G138" s="37"/>
      <c r="H138" s="37"/>
      <c r="I138" s="29" t="s">
        <v>30</v>
      </c>
      <c r="J138" s="33" t="str">
        <f>E23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IF(E20="","",E20)</f>
        <v>Vyplň údaj</v>
      </c>
      <c r="G139" s="37"/>
      <c r="H139" s="37"/>
      <c r="I139" s="29" t="s">
        <v>32</v>
      </c>
      <c r="J139" s="33" t="str">
        <f>E26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11"/>
      <c r="B141" s="212"/>
      <c r="C141" s="213" t="s">
        <v>261</v>
      </c>
      <c r="D141" s="214" t="s">
        <v>59</v>
      </c>
      <c r="E141" s="214" t="s">
        <v>55</v>
      </c>
      <c r="F141" s="214" t="s">
        <v>56</v>
      </c>
      <c r="G141" s="214" t="s">
        <v>262</v>
      </c>
      <c r="H141" s="214" t="s">
        <v>263</v>
      </c>
      <c r="I141" s="214" t="s">
        <v>264</v>
      </c>
      <c r="J141" s="215" t="s">
        <v>233</v>
      </c>
      <c r="K141" s="216" t="s">
        <v>265</v>
      </c>
      <c r="L141" s="217"/>
      <c r="M141" s="97" t="s">
        <v>1</v>
      </c>
      <c r="N141" s="98" t="s">
        <v>38</v>
      </c>
      <c r="O141" s="98" t="s">
        <v>266</v>
      </c>
      <c r="P141" s="98" t="s">
        <v>267</v>
      </c>
      <c r="Q141" s="98" t="s">
        <v>268</v>
      </c>
      <c r="R141" s="98" t="s">
        <v>269</v>
      </c>
      <c r="S141" s="98" t="s">
        <v>270</v>
      </c>
      <c r="T141" s="99" t="s">
        <v>271</v>
      </c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</row>
    <row r="142" s="2" customFormat="1" ht="22.8" customHeight="1">
      <c r="A142" s="35"/>
      <c r="B142" s="36"/>
      <c r="C142" s="104" t="s">
        <v>272</v>
      </c>
      <c r="D142" s="37"/>
      <c r="E142" s="37"/>
      <c r="F142" s="37"/>
      <c r="G142" s="37"/>
      <c r="H142" s="37"/>
      <c r="I142" s="37"/>
      <c r="J142" s="218">
        <f>BK142</f>
        <v>0</v>
      </c>
      <c r="K142" s="37"/>
      <c r="L142" s="41"/>
      <c r="M142" s="100"/>
      <c r="N142" s="219"/>
      <c r="O142" s="101"/>
      <c r="P142" s="220">
        <f>P143+P160+P271</f>
        <v>0</v>
      </c>
      <c r="Q142" s="101"/>
      <c r="R142" s="220">
        <f>R143+R160+R271</f>
        <v>1.1513201800000001</v>
      </c>
      <c r="S142" s="101"/>
      <c r="T142" s="221">
        <f>T143+T160+T271</f>
        <v>0.40126000000000001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73</v>
      </c>
      <c r="AU142" s="14" t="s">
        <v>235</v>
      </c>
      <c r="BK142" s="222">
        <f>BK143+BK160+BK271</f>
        <v>0</v>
      </c>
    </row>
    <row r="143" s="12" customFormat="1" ht="25.92" customHeight="1">
      <c r="A143" s="12"/>
      <c r="B143" s="223"/>
      <c r="C143" s="224"/>
      <c r="D143" s="225" t="s">
        <v>73</v>
      </c>
      <c r="E143" s="226" t="s">
        <v>273</v>
      </c>
      <c r="F143" s="226" t="s">
        <v>274</v>
      </c>
      <c r="G143" s="224"/>
      <c r="H143" s="224"/>
      <c r="I143" s="227"/>
      <c r="J143" s="228">
        <f>BK143</f>
        <v>0</v>
      </c>
      <c r="K143" s="224"/>
      <c r="L143" s="229"/>
      <c r="M143" s="230"/>
      <c r="N143" s="231"/>
      <c r="O143" s="231"/>
      <c r="P143" s="232">
        <f>P144+P151</f>
        <v>0</v>
      </c>
      <c r="Q143" s="231"/>
      <c r="R143" s="232">
        <f>R144+R151</f>
        <v>0.0053299999999999997</v>
      </c>
      <c r="S143" s="231"/>
      <c r="T143" s="233">
        <f>T144+T151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74</v>
      </c>
      <c r="AY143" s="234" t="s">
        <v>275</v>
      </c>
      <c r="BK143" s="236">
        <f>BK144+BK151</f>
        <v>0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296</v>
      </c>
      <c r="F144" s="237" t="s">
        <v>297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SUM(P145:P150)</f>
        <v>0</v>
      </c>
      <c r="Q144" s="231"/>
      <c r="R144" s="232">
        <f>SUM(R145:R150)</f>
        <v>0.0053299999999999997</v>
      </c>
      <c r="S144" s="231"/>
      <c r="T144" s="23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SUM(BK145:BK150)</f>
        <v>0</v>
      </c>
    </row>
    <row r="145" s="2" customFormat="1" ht="33" customHeight="1">
      <c r="A145" s="35"/>
      <c r="B145" s="36"/>
      <c r="C145" s="239" t="s">
        <v>81</v>
      </c>
      <c r="D145" s="239" t="s">
        <v>278</v>
      </c>
      <c r="E145" s="240" t="s">
        <v>298</v>
      </c>
      <c r="F145" s="241" t="s">
        <v>299</v>
      </c>
      <c r="G145" s="242" t="s">
        <v>281</v>
      </c>
      <c r="H145" s="243">
        <v>41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0.00012999999999999999</v>
      </c>
      <c r="R145" s="249">
        <f>Q145*H145</f>
        <v>0.0053299999999999997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1465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301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16.5" customHeight="1">
      <c r="A147" s="35"/>
      <c r="B147" s="36"/>
      <c r="C147" s="239" t="s">
        <v>83</v>
      </c>
      <c r="D147" s="239" t="s">
        <v>278</v>
      </c>
      <c r="E147" s="240" t="s">
        <v>313</v>
      </c>
      <c r="F147" s="241" t="s">
        <v>314</v>
      </c>
      <c r="G147" s="242" t="s">
        <v>315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310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310</v>
      </c>
      <c r="BM147" s="251" t="s">
        <v>316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1466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16.5" customHeight="1">
      <c r="A149" s="35"/>
      <c r="B149" s="36"/>
      <c r="C149" s="239" t="s">
        <v>276</v>
      </c>
      <c r="D149" s="239" t="s">
        <v>278</v>
      </c>
      <c r="E149" s="240" t="s">
        <v>319</v>
      </c>
      <c r="F149" s="241" t="s">
        <v>320</v>
      </c>
      <c r="G149" s="242" t="s">
        <v>305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310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310</v>
      </c>
      <c r="BM149" s="251" t="s">
        <v>321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320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322</v>
      </c>
      <c r="F151" s="237" t="s">
        <v>323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SUM(P152:P159)</f>
        <v>0</v>
      </c>
      <c r="Q151" s="231"/>
      <c r="R151" s="232">
        <f>SUM(R152:R159)</f>
        <v>0</v>
      </c>
      <c r="S151" s="231"/>
      <c r="T151" s="23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SUM(BK152:BK159)</f>
        <v>0</v>
      </c>
    </row>
    <row r="152" s="2" customFormat="1" ht="24.15" customHeight="1">
      <c r="A152" s="35"/>
      <c r="B152" s="36"/>
      <c r="C152" s="239" t="s">
        <v>282</v>
      </c>
      <c r="D152" s="239" t="s">
        <v>278</v>
      </c>
      <c r="E152" s="240" t="s">
        <v>324</v>
      </c>
      <c r="F152" s="241" t="s">
        <v>325</v>
      </c>
      <c r="G152" s="242" t="s">
        <v>326</v>
      </c>
      <c r="H152" s="243">
        <v>0.40000000000000002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327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328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24.15" customHeight="1">
      <c r="A154" s="35"/>
      <c r="B154" s="36"/>
      <c r="C154" s="239" t="s">
        <v>302</v>
      </c>
      <c r="D154" s="239" t="s">
        <v>278</v>
      </c>
      <c r="E154" s="240" t="s">
        <v>330</v>
      </c>
      <c r="F154" s="241" t="s">
        <v>331</v>
      </c>
      <c r="G154" s="242" t="s">
        <v>326</v>
      </c>
      <c r="H154" s="243">
        <v>0.40000000000000002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332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333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16.5" customHeight="1">
      <c r="A156" s="35"/>
      <c r="B156" s="36"/>
      <c r="C156" s="239" t="s">
        <v>286</v>
      </c>
      <c r="D156" s="239" t="s">
        <v>278</v>
      </c>
      <c r="E156" s="240" t="s">
        <v>335</v>
      </c>
      <c r="F156" s="241" t="s">
        <v>336</v>
      </c>
      <c r="G156" s="242" t="s">
        <v>326</v>
      </c>
      <c r="H156" s="243">
        <v>0.40000000000000002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337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338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57" t="s">
        <v>312</v>
      </c>
      <c r="D158" s="257" t="s">
        <v>339</v>
      </c>
      <c r="E158" s="258" t="s">
        <v>340</v>
      </c>
      <c r="F158" s="259" t="s">
        <v>341</v>
      </c>
      <c r="G158" s="260" t="s">
        <v>342</v>
      </c>
      <c r="H158" s="261">
        <v>1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318</v>
      </c>
      <c r="AT158" s="251" t="s">
        <v>339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343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344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12" customFormat="1" ht="25.92" customHeight="1">
      <c r="A160" s="12"/>
      <c r="B160" s="223"/>
      <c r="C160" s="224"/>
      <c r="D160" s="225" t="s">
        <v>73</v>
      </c>
      <c r="E160" s="226" t="s">
        <v>345</v>
      </c>
      <c r="F160" s="226" t="s">
        <v>346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P161+P168+P191+P222+P237+P254</f>
        <v>0</v>
      </c>
      <c r="Q160" s="231"/>
      <c r="R160" s="232">
        <f>R161+R168+R191+R222+R237+R254</f>
        <v>1.1459901800000001</v>
      </c>
      <c r="S160" s="231"/>
      <c r="T160" s="233">
        <f>T161+T168+T191+T222+T237+T254</f>
        <v>0.40126000000000001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74</v>
      </c>
      <c r="AY160" s="234" t="s">
        <v>275</v>
      </c>
      <c r="BK160" s="236">
        <f>BK161+BK168+BK191+BK222+BK237+BK254</f>
        <v>0</v>
      </c>
    </row>
    <row r="161" s="12" customFormat="1" ht="22.8" customHeight="1">
      <c r="A161" s="12"/>
      <c r="B161" s="223"/>
      <c r="C161" s="224"/>
      <c r="D161" s="225" t="s">
        <v>73</v>
      </c>
      <c r="E161" s="237" t="s">
        <v>347</v>
      </c>
      <c r="F161" s="237" t="s">
        <v>348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SUM(P162:P167)</f>
        <v>0</v>
      </c>
      <c r="Q161" s="231"/>
      <c r="R161" s="232">
        <f>SUM(R162:R167)</f>
        <v>0</v>
      </c>
      <c r="S161" s="231"/>
      <c r="T161" s="23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81</v>
      </c>
      <c r="AY161" s="234" t="s">
        <v>275</v>
      </c>
      <c r="BK161" s="236">
        <f>SUM(BK162:BK167)</f>
        <v>0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1467</v>
      </c>
      <c r="F162" s="241" t="s">
        <v>1468</v>
      </c>
      <c r="G162" s="242" t="s">
        <v>315</v>
      </c>
      <c r="H162" s="243">
        <v>1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310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310</v>
      </c>
      <c r="BM162" s="251" t="s">
        <v>1469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1468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1470</v>
      </c>
      <c r="F164" s="241" t="s">
        <v>1471</v>
      </c>
      <c r="G164" s="242" t="s">
        <v>305</v>
      </c>
      <c r="H164" s="243">
        <v>1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310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310</v>
      </c>
      <c r="BM164" s="251" t="s">
        <v>1472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1473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16.5" customHeight="1">
      <c r="A166" s="35"/>
      <c r="B166" s="36"/>
      <c r="C166" s="239" t="s">
        <v>329</v>
      </c>
      <c r="D166" s="239" t="s">
        <v>278</v>
      </c>
      <c r="E166" s="240" t="s">
        <v>364</v>
      </c>
      <c r="F166" s="241" t="s">
        <v>365</v>
      </c>
      <c r="G166" s="242" t="s">
        <v>305</v>
      </c>
      <c r="H166" s="243">
        <v>1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310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310</v>
      </c>
      <c r="BM166" s="251" t="s">
        <v>366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365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12" customFormat="1" ht="22.8" customHeight="1">
      <c r="A168" s="12"/>
      <c r="B168" s="223"/>
      <c r="C168" s="224"/>
      <c r="D168" s="225" t="s">
        <v>73</v>
      </c>
      <c r="E168" s="237" t="s">
        <v>367</v>
      </c>
      <c r="F168" s="237" t="s">
        <v>368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SUM(P169:P190)</f>
        <v>0</v>
      </c>
      <c r="Q168" s="231"/>
      <c r="R168" s="232">
        <f>SUM(R169:R190)</f>
        <v>0.35761418000000006</v>
      </c>
      <c r="S168" s="231"/>
      <c r="T168" s="233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83</v>
      </c>
      <c r="AT168" s="235" t="s">
        <v>73</v>
      </c>
      <c r="AU168" s="235" t="s">
        <v>81</v>
      </c>
      <c r="AY168" s="234" t="s">
        <v>275</v>
      </c>
      <c r="BK168" s="236">
        <f>SUM(BK169:BK190)</f>
        <v>0</v>
      </c>
    </row>
    <row r="169" s="2" customFormat="1" ht="33" customHeight="1">
      <c r="A169" s="35"/>
      <c r="B169" s="36"/>
      <c r="C169" s="239" t="s">
        <v>334</v>
      </c>
      <c r="D169" s="239" t="s">
        <v>278</v>
      </c>
      <c r="E169" s="240" t="s">
        <v>390</v>
      </c>
      <c r="F169" s="241" t="s">
        <v>391</v>
      </c>
      <c r="G169" s="242" t="s">
        <v>281</v>
      </c>
      <c r="H169" s="243">
        <v>41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0.00117</v>
      </c>
      <c r="R169" s="249">
        <f>Q169*H169</f>
        <v>0.047969999999999999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1474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393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57" t="s">
        <v>8</v>
      </c>
      <c r="D171" s="257" t="s">
        <v>339</v>
      </c>
      <c r="E171" s="258" t="s">
        <v>395</v>
      </c>
      <c r="F171" s="259" t="s">
        <v>396</v>
      </c>
      <c r="G171" s="260" t="s">
        <v>397</v>
      </c>
      <c r="H171" s="261">
        <v>0.31900000000000001</v>
      </c>
      <c r="I171" s="262"/>
      <c r="J171" s="263">
        <f>ROUND(I171*H171,2)</f>
        <v>0</v>
      </c>
      <c r="K171" s="264"/>
      <c r="L171" s="265"/>
      <c r="M171" s="266" t="s">
        <v>1</v>
      </c>
      <c r="N171" s="267" t="s">
        <v>39</v>
      </c>
      <c r="O171" s="88"/>
      <c r="P171" s="249">
        <f>O171*H171</f>
        <v>0</v>
      </c>
      <c r="Q171" s="249">
        <v>2.0000000000000002E-05</v>
      </c>
      <c r="R171" s="249">
        <f>Q171*H171</f>
        <v>6.3800000000000007E-06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339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1475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396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57" t="s">
        <v>349</v>
      </c>
      <c r="D173" s="257" t="s">
        <v>339</v>
      </c>
      <c r="E173" s="258" t="s">
        <v>400</v>
      </c>
      <c r="F173" s="259" t="s">
        <v>401</v>
      </c>
      <c r="G173" s="260" t="s">
        <v>397</v>
      </c>
      <c r="H173" s="261">
        <v>0.94599999999999995</v>
      </c>
      <c r="I173" s="262"/>
      <c r="J173" s="263">
        <f>ROUND(I173*H173,2)</f>
        <v>0</v>
      </c>
      <c r="K173" s="264"/>
      <c r="L173" s="265"/>
      <c r="M173" s="266" t="s">
        <v>1</v>
      </c>
      <c r="N173" s="267" t="s">
        <v>39</v>
      </c>
      <c r="O173" s="88"/>
      <c r="P173" s="249">
        <f>O173*H173</f>
        <v>0</v>
      </c>
      <c r="Q173" s="249">
        <v>0.00020000000000000001</v>
      </c>
      <c r="R173" s="249">
        <f>Q173*H173</f>
        <v>0.00018919999999999999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377</v>
      </c>
      <c r="AT173" s="251" t="s">
        <v>339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1476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401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2" customFormat="1" ht="16.5" customHeight="1">
      <c r="A175" s="35"/>
      <c r="B175" s="36"/>
      <c r="C175" s="257" t="s">
        <v>355</v>
      </c>
      <c r="D175" s="257" t="s">
        <v>339</v>
      </c>
      <c r="E175" s="258" t="s">
        <v>404</v>
      </c>
      <c r="F175" s="259" t="s">
        <v>405</v>
      </c>
      <c r="G175" s="260" t="s">
        <v>281</v>
      </c>
      <c r="H175" s="261">
        <v>24.640000000000001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0.0060000000000000001</v>
      </c>
      <c r="R175" s="249">
        <f>Q175*H175</f>
        <v>0.14784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1477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407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16.5" customHeight="1">
      <c r="A177" s="35"/>
      <c r="B177" s="36"/>
      <c r="C177" s="257" t="s">
        <v>360</v>
      </c>
      <c r="D177" s="257" t="s">
        <v>339</v>
      </c>
      <c r="E177" s="258" t="s">
        <v>409</v>
      </c>
      <c r="F177" s="259" t="s">
        <v>410</v>
      </c>
      <c r="G177" s="260" t="s">
        <v>281</v>
      </c>
      <c r="H177" s="261">
        <v>15.6</v>
      </c>
      <c r="I177" s="262"/>
      <c r="J177" s="263">
        <f>ROUND(I177*H177,2)</f>
        <v>0</v>
      </c>
      <c r="K177" s="264"/>
      <c r="L177" s="265"/>
      <c r="M177" s="266" t="s">
        <v>1</v>
      </c>
      <c r="N177" s="267" t="s">
        <v>39</v>
      </c>
      <c r="O177" s="88"/>
      <c r="P177" s="249">
        <f>O177*H177</f>
        <v>0</v>
      </c>
      <c r="Q177" s="249">
        <v>0.0060000000000000001</v>
      </c>
      <c r="R177" s="249">
        <f>Q177*H177</f>
        <v>0.093600000000000003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377</v>
      </c>
      <c r="AT177" s="251" t="s">
        <v>339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1478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412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16.5" customHeight="1">
      <c r="A179" s="35"/>
      <c r="B179" s="36"/>
      <c r="C179" s="257" t="s">
        <v>352</v>
      </c>
      <c r="D179" s="257" t="s">
        <v>339</v>
      </c>
      <c r="E179" s="258" t="s">
        <v>414</v>
      </c>
      <c r="F179" s="259" t="s">
        <v>415</v>
      </c>
      <c r="G179" s="260" t="s">
        <v>416</v>
      </c>
      <c r="H179" s="261">
        <v>44.770000000000003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39</v>
      </c>
      <c r="O179" s="88"/>
      <c r="P179" s="249">
        <f>O179*H179</f>
        <v>0</v>
      </c>
      <c r="Q179" s="249">
        <v>0.00038000000000000002</v>
      </c>
      <c r="R179" s="249">
        <f>Q179*H179</f>
        <v>0.017012600000000003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377</v>
      </c>
      <c r="AT179" s="251" t="s">
        <v>339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1479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418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16.5" customHeight="1">
      <c r="A181" s="35"/>
      <c r="B181" s="36"/>
      <c r="C181" s="257" t="s">
        <v>369</v>
      </c>
      <c r="D181" s="257" t="s">
        <v>339</v>
      </c>
      <c r="E181" s="258" t="s">
        <v>420</v>
      </c>
      <c r="F181" s="259" t="s">
        <v>421</v>
      </c>
      <c r="G181" s="260" t="s">
        <v>416</v>
      </c>
      <c r="H181" s="261">
        <v>47.520000000000003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0.00035</v>
      </c>
      <c r="R181" s="249">
        <f>Q181*H181</f>
        <v>0.016632000000000001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1480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421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16.5" customHeight="1">
      <c r="A183" s="35"/>
      <c r="B183" s="36"/>
      <c r="C183" s="257" t="s">
        <v>374</v>
      </c>
      <c r="D183" s="257" t="s">
        <v>339</v>
      </c>
      <c r="E183" s="258" t="s">
        <v>424</v>
      </c>
      <c r="F183" s="259" t="s">
        <v>425</v>
      </c>
      <c r="G183" s="260" t="s">
        <v>416</v>
      </c>
      <c r="H183" s="261">
        <v>49.5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39</v>
      </c>
      <c r="O183" s="88"/>
      <c r="P183" s="249">
        <f>O183*H183</f>
        <v>0</v>
      </c>
      <c r="Q183" s="249">
        <v>0.00035</v>
      </c>
      <c r="R183" s="249">
        <f>Q183*H183</f>
        <v>0.017325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377</v>
      </c>
      <c r="AT183" s="251" t="s">
        <v>339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1481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425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380</v>
      </c>
      <c r="D185" s="257" t="s">
        <v>339</v>
      </c>
      <c r="E185" s="258" t="s">
        <v>428</v>
      </c>
      <c r="F185" s="259" t="s">
        <v>429</v>
      </c>
      <c r="G185" s="260" t="s">
        <v>416</v>
      </c>
      <c r="H185" s="261">
        <v>30.25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0.00050000000000000001</v>
      </c>
      <c r="R185" s="249">
        <f>Q185*H185</f>
        <v>0.015125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1482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431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385</v>
      </c>
      <c r="D187" s="257" t="s">
        <v>339</v>
      </c>
      <c r="E187" s="258" t="s">
        <v>433</v>
      </c>
      <c r="F187" s="259" t="s">
        <v>434</v>
      </c>
      <c r="G187" s="260" t="s">
        <v>342</v>
      </c>
      <c r="H187" s="261">
        <v>31.899999999999999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4.0000000000000003E-05</v>
      </c>
      <c r="R187" s="249">
        <f>Q187*H187</f>
        <v>0.001276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1483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434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57" t="s">
        <v>7</v>
      </c>
      <c r="D189" s="257" t="s">
        <v>339</v>
      </c>
      <c r="E189" s="258" t="s">
        <v>437</v>
      </c>
      <c r="F189" s="259" t="s">
        <v>438</v>
      </c>
      <c r="G189" s="260" t="s">
        <v>342</v>
      </c>
      <c r="H189" s="261">
        <v>31.899999999999999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2.0000000000000002E-05</v>
      </c>
      <c r="R189" s="249">
        <f>Q189*H189</f>
        <v>0.000638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1484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438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12" customFormat="1" ht="22.8" customHeight="1">
      <c r="A191" s="12"/>
      <c r="B191" s="223"/>
      <c r="C191" s="224"/>
      <c r="D191" s="225" t="s">
        <v>73</v>
      </c>
      <c r="E191" s="237" t="s">
        <v>440</v>
      </c>
      <c r="F191" s="237" t="s">
        <v>441</v>
      </c>
      <c r="G191" s="224"/>
      <c r="H191" s="224"/>
      <c r="I191" s="227"/>
      <c r="J191" s="238">
        <f>BK191</f>
        <v>0</v>
      </c>
      <c r="K191" s="224"/>
      <c r="L191" s="229"/>
      <c r="M191" s="230"/>
      <c r="N191" s="231"/>
      <c r="O191" s="231"/>
      <c r="P191" s="232">
        <f>SUM(P192:P221)</f>
        <v>0</v>
      </c>
      <c r="Q191" s="231"/>
      <c r="R191" s="232">
        <f>SUM(R192:R221)</f>
        <v>0.6428060000000001</v>
      </c>
      <c r="S191" s="231"/>
      <c r="T191" s="233">
        <f>SUM(T192:T221)</f>
        <v>0.11030000000000001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4" t="s">
        <v>83</v>
      </c>
      <c r="AT191" s="235" t="s">
        <v>73</v>
      </c>
      <c r="AU191" s="235" t="s">
        <v>81</v>
      </c>
      <c r="AY191" s="234" t="s">
        <v>275</v>
      </c>
      <c r="BK191" s="236">
        <f>SUM(BK192:BK221)</f>
        <v>0</v>
      </c>
    </row>
    <row r="192" s="2" customFormat="1" ht="21.75" customHeight="1">
      <c r="A192" s="35"/>
      <c r="B192" s="36"/>
      <c r="C192" s="239" t="s">
        <v>394</v>
      </c>
      <c r="D192" s="239" t="s">
        <v>278</v>
      </c>
      <c r="E192" s="240" t="s">
        <v>442</v>
      </c>
      <c r="F192" s="241" t="s">
        <v>443</v>
      </c>
      <c r="G192" s="242" t="s">
        <v>281</v>
      </c>
      <c r="H192" s="243">
        <v>41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83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1485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445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83</v>
      </c>
    </row>
    <row r="194" s="2" customFormat="1" ht="24.15" customHeight="1">
      <c r="A194" s="35"/>
      <c r="B194" s="36"/>
      <c r="C194" s="239" t="s">
        <v>399</v>
      </c>
      <c r="D194" s="239" t="s">
        <v>278</v>
      </c>
      <c r="E194" s="240" t="s">
        <v>447</v>
      </c>
      <c r="F194" s="241" t="s">
        <v>448</v>
      </c>
      <c r="G194" s="242" t="s">
        <v>281</v>
      </c>
      <c r="H194" s="243">
        <v>41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83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449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450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83</v>
      </c>
    </row>
    <row r="196" s="2" customFormat="1" ht="16.5" customHeight="1">
      <c r="A196" s="35"/>
      <c r="B196" s="36"/>
      <c r="C196" s="239" t="s">
        <v>403</v>
      </c>
      <c r="D196" s="239" t="s">
        <v>278</v>
      </c>
      <c r="E196" s="240" t="s">
        <v>452</v>
      </c>
      <c r="F196" s="241" t="s">
        <v>453</v>
      </c>
      <c r="G196" s="242" t="s">
        <v>281</v>
      </c>
      <c r="H196" s="243">
        <v>41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83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454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455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83</v>
      </c>
    </row>
    <row r="198" s="2" customFormat="1" ht="16.5" customHeight="1">
      <c r="A198" s="35"/>
      <c r="B198" s="36"/>
      <c r="C198" s="239" t="s">
        <v>408</v>
      </c>
      <c r="D198" s="239" t="s">
        <v>278</v>
      </c>
      <c r="E198" s="240" t="s">
        <v>457</v>
      </c>
      <c r="F198" s="241" t="s">
        <v>458</v>
      </c>
      <c r="G198" s="242" t="s">
        <v>416</v>
      </c>
      <c r="H198" s="243">
        <v>26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83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1486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460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83</v>
      </c>
    </row>
    <row r="200" s="2" customFormat="1" ht="16.5" customHeight="1">
      <c r="A200" s="35"/>
      <c r="B200" s="36"/>
      <c r="C200" s="257" t="s">
        <v>413</v>
      </c>
      <c r="D200" s="257" t="s">
        <v>339</v>
      </c>
      <c r="E200" s="258" t="s">
        <v>462</v>
      </c>
      <c r="F200" s="259" t="s">
        <v>463</v>
      </c>
      <c r="G200" s="260" t="s">
        <v>416</v>
      </c>
      <c r="H200" s="261">
        <v>26.52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5.0000000000000002E-05</v>
      </c>
      <c r="R200" s="249">
        <f>Q200*H200</f>
        <v>0.0013260000000000001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1487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463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24.15" customHeight="1">
      <c r="A202" s="35"/>
      <c r="B202" s="36"/>
      <c r="C202" s="239" t="s">
        <v>419</v>
      </c>
      <c r="D202" s="239" t="s">
        <v>278</v>
      </c>
      <c r="E202" s="240" t="s">
        <v>466</v>
      </c>
      <c r="F202" s="241" t="s">
        <v>467</v>
      </c>
      <c r="G202" s="242" t="s">
        <v>281</v>
      </c>
      <c r="H202" s="243">
        <v>41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0.00020000000000000001</v>
      </c>
      <c r="R202" s="249">
        <f>Q202*H202</f>
        <v>0.0082000000000000007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468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469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2" customFormat="1" ht="37.8" customHeight="1">
      <c r="A204" s="35"/>
      <c r="B204" s="36"/>
      <c r="C204" s="239" t="s">
        <v>423</v>
      </c>
      <c r="D204" s="239" t="s">
        <v>278</v>
      </c>
      <c r="E204" s="240" t="s">
        <v>471</v>
      </c>
      <c r="F204" s="241" t="s">
        <v>472</v>
      </c>
      <c r="G204" s="242" t="s">
        <v>281</v>
      </c>
      <c r="H204" s="243">
        <v>41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0.014999999999999999</v>
      </c>
      <c r="R204" s="249">
        <f>Q204*H204</f>
        <v>0.61499999999999999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473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474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21.75" customHeight="1">
      <c r="A206" s="35"/>
      <c r="B206" s="36"/>
      <c r="C206" s="239" t="s">
        <v>427</v>
      </c>
      <c r="D206" s="239" t="s">
        <v>278</v>
      </c>
      <c r="E206" s="240" t="s">
        <v>476</v>
      </c>
      <c r="F206" s="241" t="s">
        <v>477</v>
      </c>
      <c r="G206" s="242" t="s">
        <v>416</v>
      </c>
      <c r="H206" s="243">
        <v>26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0.00029999999999999997</v>
      </c>
      <c r="T206" s="250">
        <f>S206*H206</f>
        <v>0.0077999999999999996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478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479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66.75" customHeight="1">
      <c r="A208" s="35"/>
      <c r="B208" s="36"/>
      <c r="C208" s="257" t="s">
        <v>432</v>
      </c>
      <c r="D208" s="257" t="s">
        <v>339</v>
      </c>
      <c r="E208" s="258" t="s">
        <v>481</v>
      </c>
      <c r="F208" s="259" t="s">
        <v>482</v>
      </c>
      <c r="G208" s="260" t="s">
        <v>281</v>
      </c>
      <c r="H208" s="261">
        <v>46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310</v>
      </c>
      <c r="AT208" s="251" t="s">
        <v>339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310</v>
      </c>
      <c r="BM208" s="251" t="s">
        <v>483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482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24.15" customHeight="1">
      <c r="A210" s="35"/>
      <c r="B210" s="36"/>
      <c r="C210" s="239" t="s">
        <v>436</v>
      </c>
      <c r="D210" s="239" t="s">
        <v>278</v>
      </c>
      <c r="E210" s="240" t="s">
        <v>485</v>
      </c>
      <c r="F210" s="241" t="s">
        <v>486</v>
      </c>
      <c r="G210" s="242" t="s">
        <v>281</v>
      </c>
      <c r="H210" s="243">
        <v>41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0.0025000000000000001</v>
      </c>
      <c r="T210" s="250">
        <f>S210*H210</f>
        <v>0.10250000000000001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487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488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39" t="s">
        <v>377</v>
      </c>
      <c r="D212" s="239" t="s">
        <v>278</v>
      </c>
      <c r="E212" s="240" t="s">
        <v>490</v>
      </c>
      <c r="F212" s="241" t="s">
        <v>491</v>
      </c>
      <c r="G212" s="242" t="s">
        <v>281</v>
      </c>
      <c r="H212" s="243">
        <v>41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0.00029999999999999997</v>
      </c>
      <c r="R212" s="249">
        <f>Q212*H212</f>
        <v>0.012299999999999998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352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492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493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16.5" customHeight="1">
      <c r="A214" s="35"/>
      <c r="B214" s="36"/>
      <c r="C214" s="257" t="s">
        <v>446</v>
      </c>
      <c r="D214" s="257" t="s">
        <v>339</v>
      </c>
      <c r="E214" s="258" t="s">
        <v>495</v>
      </c>
      <c r="F214" s="259" t="s">
        <v>496</v>
      </c>
      <c r="G214" s="260" t="s">
        <v>416</v>
      </c>
      <c r="H214" s="261">
        <v>26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0.00022000000000000001</v>
      </c>
      <c r="R214" s="249">
        <f>Q214*H214</f>
        <v>0.0057200000000000003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497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496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24.15" customHeight="1">
      <c r="A216" s="35"/>
      <c r="B216" s="36"/>
      <c r="C216" s="239" t="s">
        <v>451</v>
      </c>
      <c r="D216" s="239" t="s">
        <v>278</v>
      </c>
      <c r="E216" s="240" t="s">
        <v>499</v>
      </c>
      <c r="F216" s="241" t="s">
        <v>500</v>
      </c>
      <c r="G216" s="242" t="s">
        <v>416</v>
      </c>
      <c r="H216" s="243">
        <v>20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501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502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16.5" customHeight="1">
      <c r="A218" s="35"/>
      <c r="B218" s="36"/>
      <c r="C218" s="239" t="s">
        <v>456</v>
      </c>
      <c r="D218" s="239" t="s">
        <v>278</v>
      </c>
      <c r="E218" s="240" t="s">
        <v>504</v>
      </c>
      <c r="F218" s="241" t="s">
        <v>505</v>
      </c>
      <c r="G218" s="242" t="s">
        <v>416</v>
      </c>
      <c r="H218" s="243">
        <v>26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1.0000000000000001E-05</v>
      </c>
      <c r="R218" s="249">
        <f>Q218*H218</f>
        <v>0.00026000000000000003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506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507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24.15" customHeight="1">
      <c r="A220" s="35"/>
      <c r="B220" s="36"/>
      <c r="C220" s="239" t="s">
        <v>461</v>
      </c>
      <c r="D220" s="239" t="s">
        <v>278</v>
      </c>
      <c r="E220" s="240" t="s">
        <v>509</v>
      </c>
      <c r="F220" s="241" t="s">
        <v>510</v>
      </c>
      <c r="G220" s="242" t="s">
        <v>281</v>
      </c>
      <c r="H220" s="243">
        <v>41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511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512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12" customFormat="1" ht="22.8" customHeight="1">
      <c r="A222" s="12"/>
      <c r="B222" s="223"/>
      <c r="C222" s="224"/>
      <c r="D222" s="225" t="s">
        <v>73</v>
      </c>
      <c r="E222" s="237" t="s">
        <v>513</v>
      </c>
      <c r="F222" s="237" t="s">
        <v>514</v>
      </c>
      <c r="G222" s="224"/>
      <c r="H222" s="224"/>
      <c r="I222" s="227"/>
      <c r="J222" s="238">
        <f>BK222</f>
        <v>0</v>
      </c>
      <c r="K222" s="224"/>
      <c r="L222" s="229"/>
      <c r="M222" s="230"/>
      <c r="N222" s="231"/>
      <c r="O222" s="231"/>
      <c r="P222" s="232">
        <f>SUM(P223:P236)</f>
        <v>0</v>
      </c>
      <c r="Q222" s="231"/>
      <c r="R222" s="232">
        <f>SUM(R223:R236)</f>
        <v>0.031710000000000002</v>
      </c>
      <c r="S222" s="231"/>
      <c r="T222" s="233">
        <f>SUM(T223:T236)</f>
        <v>0.26895000000000002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4" t="s">
        <v>83</v>
      </c>
      <c r="AT222" s="235" t="s">
        <v>73</v>
      </c>
      <c r="AU222" s="235" t="s">
        <v>81</v>
      </c>
      <c r="AY222" s="234" t="s">
        <v>275</v>
      </c>
      <c r="BK222" s="236">
        <f>SUM(BK223:BK236)</f>
        <v>0</v>
      </c>
    </row>
    <row r="223" s="2" customFormat="1" ht="16.5" customHeight="1">
      <c r="A223" s="35"/>
      <c r="B223" s="36"/>
      <c r="C223" s="239" t="s">
        <v>465</v>
      </c>
      <c r="D223" s="239" t="s">
        <v>278</v>
      </c>
      <c r="E223" s="240" t="s">
        <v>516</v>
      </c>
      <c r="F223" s="241" t="s">
        <v>517</v>
      </c>
      <c r="G223" s="242" t="s">
        <v>281</v>
      </c>
      <c r="H223" s="243">
        <v>1.5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0.00029999999999999997</v>
      </c>
      <c r="R223" s="249">
        <f>Q223*H223</f>
        <v>0.00044999999999999999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352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352</v>
      </c>
      <c r="BM223" s="251" t="s">
        <v>518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519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2" customFormat="1" ht="24.15" customHeight="1">
      <c r="A225" s="35"/>
      <c r="B225" s="36"/>
      <c r="C225" s="239" t="s">
        <v>470</v>
      </c>
      <c r="D225" s="239" t="s">
        <v>278</v>
      </c>
      <c r="E225" s="240" t="s">
        <v>521</v>
      </c>
      <c r="F225" s="241" t="s">
        <v>522</v>
      </c>
      <c r="G225" s="242" t="s">
        <v>281</v>
      </c>
      <c r="H225" s="243">
        <v>3.2999999999999998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0.081500000000000003</v>
      </c>
      <c r="T225" s="250">
        <f>S225*H225</f>
        <v>0.26895000000000002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352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352</v>
      </c>
      <c r="BM225" s="251" t="s">
        <v>523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524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33" customHeight="1">
      <c r="A227" s="35"/>
      <c r="B227" s="36"/>
      <c r="C227" s="239" t="s">
        <v>475</v>
      </c>
      <c r="D227" s="239" t="s">
        <v>278</v>
      </c>
      <c r="E227" s="240" t="s">
        <v>526</v>
      </c>
      <c r="F227" s="241" t="s">
        <v>527</v>
      </c>
      <c r="G227" s="242" t="s">
        <v>281</v>
      </c>
      <c r="H227" s="243">
        <v>1.5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0.0054799999999999996</v>
      </c>
      <c r="R227" s="249">
        <f>Q227*H227</f>
        <v>0.0082199999999999999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352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352</v>
      </c>
      <c r="BM227" s="251" t="s">
        <v>528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529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33" customHeight="1">
      <c r="A229" s="35"/>
      <c r="B229" s="36"/>
      <c r="C229" s="257" t="s">
        <v>480</v>
      </c>
      <c r="D229" s="257" t="s">
        <v>339</v>
      </c>
      <c r="E229" s="258" t="s">
        <v>531</v>
      </c>
      <c r="F229" s="259" t="s">
        <v>532</v>
      </c>
      <c r="G229" s="260" t="s">
        <v>281</v>
      </c>
      <c r="H229" s="261">
        <v>1.8</v>
      </c>
      <c r="I229" s="262"/>
      <c r="J229" s="263">
        <f>ROUND(I229*H229,2)</f>
        <v>0</v>
      </c>
      <c r="K229" s="264"/>
      <c r="L229" s="265"/>
      <c r="M229" s="266" t="s">
        <v>1</v>
      </c>
      <c r="N229" s="267" t="s">
        <v>39</v>
      </c>
      <c r="O229" s="88"/>
      <c r="P229" s="249">
        <f>O229*H229</f>
        <v>0</v>
      </c>
      <c r="Q229" s="249">
        <v>0.012800000000000001</v>
      </c>
      <c r="R229" s="249">
        <f>Q229*H229</f>
        <v>0.023040000000000001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377</v>
      </c>
      <c r="AT229" s="251" t="s">
        <v>339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533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532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37.8" customHeight="1">
      <c r="A231" s="35"/>
      <c r="B231" s="36"/>
      <c r="C231" s="239" t="s">
        <v>484</v>
      </c>
      <c r="D231" s="239" t="s">
        <v>278</v>
      </c>
      <c r="E231" s="240" t="s">
        <v>535</v>
      </c>
      <c r="F231" s="241" t="s">
        <v>536</v>
      </c>
      <c r="G231" s="242" t="s">
        <v>281</v>
      </c>
      <c r="H231" s="243">
        <v>1.5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537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538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489</v>
      </c>
      <c r="D233" s="239" t="s">
        <v>278</v>
      </c>
      <c r="E233" s="240" t="s">
        <v>540</v>
      </c>
      <c r="F233" s="241" t="s">
        <v>541</v>
      </c>
      <c r="G233" s="242" t="s">
        <v>281</v>
      </c>
      <c r="H233" s="243">
        <v>3.2999999999999998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542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541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39" t="s">
        <v>494</v>
      </c>
      <c r="D235" s="239" t="s">
        <v>278</v>
      </c>
      <c r="E235" s="240" t="s">
        <v>620</v>
      </c>
      <c r="F235" s="241" t="s">
        <v>621</v>
      </c>
      <c r="G235" s="242" t="s">
        <v>305</v>
      </c>
      <c r="H235" s="243">
        <v>1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622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621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12" customFormat="1" ht="22.8" customHeight="1">
      <c r="A237" s="12"/>
      <c r="B237" s="223"/>
      <c r="C237" s="224"/>
      <c r="D237" s="225" t="s">
        <v>73</v>
      </c>
      <c r="E237" s="237" t="s">
        <v>543</v>
      </c>
      <c r="F237" s="237" t="s">
        <v>544</v>
      </c>
      <c r="G237" s="224"/>
      <c r="H237" s="224"/>
      <c r="I237" s="227"/>
      <c r="J237" s="238">
        <f>BK237</f>
        <v>0</v>
      </c>
      <c r="K237" s="224"/>
      <c r="L237" s="229"/>
      <c r="M237" s="230"/>
      <c r="N237" s="231"/>
      <c r="O237" s="231"/>
      <c r="P237" s="232">
        <f>SUM(P238:P253)</f>
        <v>0</v>
      </c>
      <c r="Q237" s="231"/>
      <c r="R237" s="232">
        <f>SUM(R238:R253)</f>
        <v>0.010859999999999998</v>
      </c>
      <c r="S237" s="231"/>
      <c r="T237" s="233">
        <f>SUM(T238:T253)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4" t="s">
        <v>83</v>
      </c>
      <c r="AT237" s="235" t="s">
        <v>73</v>
      </c>
      <c r="AU237" s="235" t="s">
        <v>81</v>
      </c>
      <c r="AY237" s="234" t="s">
        <v>275</v>
      </c>
      <c r="BK237" s="236">
        <f>SUM(BK238:BK253)</f>
        <v>0</v>
      </c>
    </row>
    <row r="238" s="2" customFormat="1" ht="33" customHeight="1">
      <c r="A238" s="35"/>
      <c r="B238" s="36"/>
      <c r="C238" s="239" t="s">
        <v>498</v>
      </c>
      <c r="D238" s="239" t="s">
        <v>278</v>
      </c>
      <c r="E238" s="240" t="s">
        <v>546</v>
      </c>
      <c r="F238" s="241" t="s">
        <v>547</v>
      </c>
      <c r="G238" s="242" t="s">
        <v>281</v>
      </c>
      <c r="H238" s="243">
        <v>10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0.00023000000000000001</v>
      </c>
      <c r="R238" s="249">
        <f>Q238*H238</f>
        <v>0.0023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548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549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24.15" customHeight="1">
      <c r="A240" s="35"/>
      <c r="B240" s="36"/>
      <c r="C240" s="239" t="s">
        <v>503</v>
      </c>
      <c r="D240" s="239" t="s">
        <v>278</v>
      </c>
      <c r="E240" s="240" t="s">
        <v>551</v>
      </c>
      <c r="F240" s="241" t="s">
        <v>552</v>
      </c>
      <c r="G240" s="242" t="s">
        <v>281</v>
      </c>
      <c r="H240" s="243">
        <v>10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553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554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24.15" customHeight="1">
      <c r="A242" s="35"/>
      <c r="B242" s="36"/>
      <c r="C242" s="239" t="s">
        <v>508</v>
      </c>
      <c r="D242" s="239" t="s">
        <v>278</v>
      </c>
      <c r="E242" s="240" t="s">
        <v>556</v>
      </c>
      <c r="F242" s="241" t="s">
        <v>557</v>
      </c>
      <c r="G242" s="242" t="s">
        <v>416</v>
      </c>
      <c r="H242" s="243">
        <v>13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2.0000000000000002E-05</v>
      </c>
      <c r="R242" s="249">
        <f>Q242*H242</f>
        <v>0.00026000000000000003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558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559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2" customFormat="1" ht="24.15" customHeight="1">
      <c r="A244" s="35"/>
      <c r="B244" s="36"/>
      <c r="C244" s="239" t="s">
        <v>515</v>
      </c>
      <c r="D244" s="239" t="s">
        <v>278</v>
      </c>
      <c r="E244" s="240" t="s">
        <v>561</v>
      </c>
      <c r="F244" s="241" t="s">
        <v>562</v>
      </c>
      <c r="G244" s="242" t="s">
        <v>281</v>
      </c>
      <c r="H244" s="243">
        <v>10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0.00040999999999999999</v>
      </c>
      <c r="R244" s="249">
        <f>Q244*H244</f>
        <v>0.0040999999999999995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83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563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564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83</v>
      </c>
    </row>
    <row r="246" s="2" customFormat="1" ht="24.15" customHeight="1">
      <c r="A246" s="35"/>
      <c r="B246" s="36"/>
      <c r="C246" s="239" t="s">
        <v>520</v>
      </c>
      <c r="D246" s="239" t="s">
        <v>278</v>
      </c>
      <c r="E246" s="240" t="s">
        <v>566</v>
      </c>
      <c r="F246" s="241" t="s">
        <v>567</v>
      </c>
      <c r="G246" s="242" t="s">
        <v>281</v>
      </c>
      <c r="H246" s="243">
        <v>10</v>
      </c>
      <c r="I246" s="244"/>
      <c r="J246" s="245">
        <f>ROUND(I246*H246,2)</f>
        <v>0</v>
      </c>
      <c r="K246" s="246"/>
      <c r="L246" s="41"/>
      <c r="M246" s="247" t="s">
        <v>1</v>
      </c>
      <c r="N246" s="248" t="s">
        <v>39</v>
      </c>
      <c r="O246" s="88"/>
      <c r="P246" s="249">
        <f>O246*H246</f>
        <v>0</v>
      </c>
      <c r="Q246" s="249">
        <v>0.00029</v>
      </c>
      <c r="R246" s="249">
        <f>Q246*H246</f>
        <v>0.0028999999999999998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352</v>
      </c>
      <c r="AT246" s="251" t="s">
        <v>278</v>
      </c>
      <c r="AU246" s="251" t="s">
        <v>83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568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569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83</v>
      </c>
    </row>
    <row r="248" s="2" customFormat="1" ht="24.15" customHeight="1">
      <c r="A248" s="35"/>
      <c r="B248" s="36"/>
      <c r="C248" s="239" t="s">
        <v>525</v>
      </c>
      <c r="D248" s="239" t="s">
        <v>278</v>
      </c>
      <c r="E248" s="240" t="s">
        <v>571</v>
      </c>
      <c r="F248" s="241" t="s">
        <v>572</v>
      </c>
      <c r="G248" s="242" t="s">
        <v>416</v>
      </c>
      <c r="H248" s="243">
        <v>13</v>
      </c>
      <c r="I248" s="244"/>
      <c r="J248" s="245">
        <f>ROUND(I248*H248,2)</f>
        <v>0</v>
      </c>
      <c r="K248" s="246"/>
      <c r="L248" s="41"/>
      <c r="M248" s="247" t="s">
        <v>1</v>
      </c>
      <c r="N248" s="248" t="s">
        <v>39</v>
      </c>
      <c r="O248" s="88"/>
      <c r="P248" s="249">
        <f>O248*H248</f>
        <v>0</v>
      </c>
      <c r="Q248" s="249">
        <v>4.0000000000000003E-05</v>
      </c>
      <c r="R248" s="249">
        <f>Q248*H248</f>
        <v>0.00052000000000000006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352</v>
      </c>
      <c r="AT248" s="251" t="s">
        <v>278</v>
      </c>
      <c r="AU248" s="251" t="s">
        <v>83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573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574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83</v>
      </c>
    </row>
    <row r="250" s="2" customFormat="1" ht="21.75" customHeight="1">
      <c r="A250" s="35"/>
      <c r="B250" s="36"/>
      <c r="C250" s="239" t="s">
        <v>530</v>
      </c>
      <c r="D250" s="239" t="s">
        <v>278</v>
      </c>
      <c r="E250" s="240" t="s">
        <v>576</v>
      </c>
      <c r="F250" s="241" t="s">
        <v>577</v>
      </c>
      <c r="G250" s="242" t="s">
        <v>416</v>
      </c>
      <c r="H250" s="243">
        <v>13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6.0000000000000002E-05</v>
      </c>
      <c r="R250" s="249">
        <f>Q250*H250</f>
        <v>0.00077999999999999999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83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578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579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83</v>
      </c>
    </row>
    <row r="252" s="2" customFormat="1" ht="16.5" customHeight="1">
      <c r="A252" s="35"/>
      <c r="B252" s="36"/>
      <c r="C252" s="239" t="s">
        <v>534</v>
      </c>
      <c r="D252" s="239" t="s">
        <v>278</v>
      </c>
      <c r="E252" s="240" t="s">
        <v>581</v>
      </c>
      <c r="F252" s="241" t="s">
        <v>582</v>
      </c>
      <c r="G252" s="242" t="s">
        <v>342</v>
      </c>
      <c r="H252" s="243">
        <v>1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310</v>
      </c>
      <c r="AT252" s="251" t="s">
        <v>278</v>
      </c>
      <c r="AU252" s="251" t="s">
        <v>83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310</v>
      </c>
      <c r="BM252" s="251" t="s">
        <v>1488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582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83</v>
      </c>
    </row>
    <row r="254" s="12" customFormat="1" ht="22.8" customHeight="1">
      <c r="A254" s="12"/>
      <c r="B254" s="223"/>
      <c r="C254" s="224"/>
      <c r="D254" s="225" t="s">
        <v>73</v>
      </c>
      <c r="E254" s="237" t="s">
        <v>584</v>
      </c>
      <c r="F254" s="237" t="s">
        <v>585</v>
      </c>
      <c r="G254" s="224"/>
      <c r="H254" s="224"/>
      <c r="I254" s="227"/>
      <c r="J254" s="238">
        <f>BK254</f>
        <v>0</v>
      </c>
      <c r="K254" s="224"/>
      <c r="L254" s="229"/>
      <c r="M254" s="230"/>
      <c r="N254" s="231"/>
      <c r="O254" s="231"/>
      <c r="P254" s="232">
        <f>SUM(P255:P270)</f>
        <v>0</v>
      </c>
      <c r="Q254" s="231"/>
      <c r="R254" s="232">
        <f>SUM(R255:R270)</f>
        <v>0.10300000000000001</v>
      </c>
      <c r="S254" s="231"/>
      <c r="T254" s="233">
        <f>SUM(T255:T270)</f>
        <v>0.022009999999999998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4" t="s">
        <v>83</v>
      </c>
      <c r="AT254" s="235" t="s">
        <v>73</v>
      </c>
      <c r="AU254" s="235" t="s">
        <v>81</v>
      </c>
      <c r="AY254" s="234" t="s">
        <v>275</v>
      </c>
      <c r="BK254" s="236">
        <f>SUM(BK255:BK270)</f>
        <v>0</v>
      </c>
    </row>
    <row r="255" s="2" customFormat="1" ht="24.15" customHeight="1">
      <c r="A255" s="35"/>
      <c r="B255" s="36"/>
      <c r="C255" s="239" t="s">
        <v>539</v>
      </c>
      <c r="D255" s="239" t="s">
        <v>278</v>
      </c>
      <c r="E255" s="240" t="s">
        <v>586</v>
      </c>
      <c r="F255" s="241" t="s">
        <v>587</v>
      </c>
      <c r="G255" s="242" t="s">
        <v>281</v>
      </c>
      <c r="H255" s="243">
        <v>89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352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352</v>
      </c>
      <c r="BM255" s="251" t="s">
        <v>588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589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16.5" customHeight="1">
      <c r="A257" s="35"/>
      <c r="B257" s="36"/>
      <c r="C257" s="239" t="s">
        <v>545</v>
      </c>
      <c r="D257" s="239" t="s">
        <v>278</v>
      </c>
      <c r="E257" s="240" t="s">
        <v>591</v>
      </c>
      <c r="F257" s="241" t="s">
        <v>592</v>
      </c>
      <c r="G257" s="242" t="s">
        <v>281</v>
      </c>
      <c r="H257" s="243">
        <v>71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352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352</v>
      </c>
      <c r="BM257" s="251" t="s">
        <v>593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594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16.5" customHeight="1">
      <c r="A259" s="35"/>
      <c r="B259" s="36"/>
      <c r="C259" s="239" t="s">
        <v>550</v>
      </c>
      <c r="D259" s="239" t="s">
        <v>278</v>
      </c>
      <c r="E259" s="240" t="s">
        <v>596</v>
      </c>
      <c r="F259" s="241" t="s">
        <v>597</v>
      </c>
      <c r="G259" s="242" t="s">
        <v>281</v>
      </c>
      <c r="H259" s="243">
        <v>71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0.001</v>
      </c>
      <c r="R259" s="249">
        <f>Q259*H259</f>
        <v>0.071000000000000008</v>
      </c>
      <c r="S259" s="249">
        <v>0.00031</v>
      </c>
      <c r="T259" s="250">
        <f>S259*H259</f>
        <v>0.022009999999999998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352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352</v>
      </c>
      <c r="BM259" s="251" t="s">
        <v>598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599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24.15" customHeight="1">
      <c r="A261" s="35"/>
      <c r="B261" s="36"/>
      <c r="C261" s="239" t="s">
        <v>555</v>
      </c>
      <c r="D261" s="239" t="s">
        <v>278</v>
      </c>
      <c r="E261" s="240" t="s">
        <v>601</v>
      </c>
      <c r="F261" s="241" t="s">
        <v>602</v>
      </c>
      <c r="G261" s="242" t="s">
        <v>281</v>
      </c>
      <c r="H261" s="243">
        <v>71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0.00020000000000000001</v>
      </c>
      <c r="R261" s="249">
        <f>Q261*H261</f>
        <v>0.014200000000000001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352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352</v>
      </c>
      <c r="BM261" s="251" t="s">
        <v>603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604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2" customFormat="1" ht="16.5" customHeight="1">
      <c r="A263" s="35"/>
      <c r="B263" s="36"/>
      <c r="C263" s="239" t="s">
        <v>560</v>
      </c>
      <c r="D263" s="239" t="s">
        <v>278</v>
      </c>
      <c r="E263" s="240" t="s">
        <v>606</v>
      </c>
      <c r="F263" s="241" t="s">
        <v>607</v>
      </c>
      <c r="G263" s="242" t="s">
        <v>281</v>
      </c>
      <c r="H263" s="243">
        <v>71</v>
      </c>
      <c r="I263" s="244"/>
      <c r="J263" s="245">
        <f>ROUND(I263*H263,2)</f>
        <v>0</v>
      </c>
      <c r="K263" s="246"/>
      <c r="L263" s="41"/>
      <c r="M263" s="247" t="s">
        <v>1</v>
      </c>
      <c r="N263" s="248" t="s">
        <v>39</v>
      </c>
      <c r="O263" s="8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1" t="s">
        <v>310</v>
      </c>
      <c r="AT263" s="251" t="s">
        <v>278</v>
      </c>
      <c r="AU263" s="251" t="s">
        <v>83</v>
      </c>
      <c r="AY263" s="14" t="s">
        <v>275</v>
      </c>
      <c r="BE263" s="252">
        <f>IF(N263="základní",J263,0)</f>
        <v>0</v>
      </c>
      <c r="BF263" s="252">
        <f>IF(N263="snížená",J263,0)</f>
        <v>0</v>
      </c>
      <c r="BG263" s="252">
        <f>IF(N263="zákl. přenesená",J263,0)</f>
        <v>0</v>
      </c>
      <c r="BH263" s="252">
        <f>IF(N263="sníž. přenesená",J263,0)</f>
        <v>0</v>
      </c>
      <c r="BI263" s="252">
        <f>IF(N263="nulová",J263,0)</f>
        <v>0</v>
      </c>
      <c r="BJ263" s="14" t="s">
        <v>81</v>
      </c>
      <c r="BK263" s="252">
        <f>ROUND(I263*H263,2)</f>
        <v>0</v>
      </c>
      <c r="BL263" s="14" t="s">
        <v>310</v>
      </c>
      <c r="BM263" s="251" t="s">
        <v>608</v>
      </c>
    </row>
    <row r="264" s="2" customFormat="1">
      <c r="A264" s="35"/>
      <c r="B264" s="36"/>
      <c r="C264" s="37"/>
      <c r="D264" s="253" t="s">
        <v>284</v>
      </c>
      <c r="E264" s="37"/>
      <c r="F264" s="254" t="s">
        <v>607</v>
      </c>
      <c r="G264" s="37"/>
      <c r="H264" s="37"/>
      <c r="I264" s="206"/>
      <c r="J264" s="37"/>
      <c r="K264" s="37"/>
      <c r="L264" s="41"/>
      <c r="M264" s="255"/>
      <c r="N264" s="25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284</v>
      </c>
      <c r="AU264" s="14" t="s">
        <v>83</v>
      </c>
    </row>
    <row r="265" s="2" customFormat="1" ht="24.15" customHeight="1">
      <c r="A265" s="35"/>
      <c r="B265" s="36"/>
      <c r="C265" s="239" t="s">
        <v>565</v>
      </c>
      <c r="D265" s="239" t="s">
        <v>278</v>
      </c>
      <c r="E265" s="240" t="s">
        <v>601</v>
      </c>
      <c r="F265" s="241" t="s">
        <v>602</v>
      </c>
      <c r="G265" s="242" t="s">
        <v>281</v>
      </c>
      <c r="H265" s="243">
        <v>89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0.00020000000000000001</v>
      </c>
      <c r="R265" s="249">
        <f>Q265*H265</f>
        <v>0.0178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352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352</v>
      </c>
      <c r="BM265" s="251" t="s">
        <v>610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604</v>
      </c>
      <c r="G266" s="37"/>
      <c r="H266" s="37"/>
      <c r="I266" s="206"/>
      <c r="J266" s="37"/>
      <c r="K266" s="37"/>
      <c r="L266" s="41"/>
      <c r="M266" s="255"/>
      <c r="N266" s="25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2" customFormat="1" ht="24.15" customHeight="1">
      <c r="A267" s="35"/>
      <c r="B267" s="36"/>
      <c r="C267" s="239" t="s">
        <v>570</v>
      </c>
      <c r="D267" s="239" t="s">
        <v>278</v>
      </c>
      <c r="E267" s="240" t="s">
        <v>612</v>
      </c>
      <c r="F267" s="241" t="s">
        <v>613</v>
      </c>
      <c r="G267" s="242" t="s">
        <v>281</v>
      </c>
      <c r="H267" s="243">
        <v>89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310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310</v>
      </c>
      <c r="BM267" s="251" t="s">
        <v>614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613</v>
      </c>
      <c r="G268" s="37"/>
      <c r="H268" s="37"/>
      <c r="I268" s="206"/>
      <c r="J268" s="37"/>
      <c r="K268" s="37"/>
      <c r="L268" s="41"/>
      <c r="M268" s="255"/>
      <c r="N268" s="256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16.5" customHeight="1">
      <c r="A269" s="35"/>
      <c r="B269" s="36"/>
      <c r="C269" s="239" t="s">
        <v>575</v>
      </c>
      <c r="D269" s="239" t="s">
        <v>278</v>
      </c>
      <c r="E269" s="240" t="s">
        <v>616</v>
      </c>
      <c r="F269" s="241" t="s">
        <v>617</v>
      </c>
      <c r="G269" s="242" t="s">
        <v>305</v>
      </c>
      <c r="H269" s="243">
        <v>1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310</v>
      </c>
      <c r="AT269" s="251" t="s">
        <v>278</v>
      </c>
      <c r="AU269" s="251" t="s">
        <v>83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310</v>
      </c>
      <c r="BM269" s="251" t="s">
        <v>618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617</v>
      </c>
      <c r="G270" s="37"/>
      <c r="H270" s="37"/>
      <c r="I270" s="206"/>
      <c r="J270" s="37"/>
      <c r="K270" s="37"/>
      <c r="L270" s="41"/>
      <c r="M270" s="255"/>
      <c r="N270" s="256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83</v>
      </c>
    </row>
    <row r="271" s="12" customFormat="1" ht="25.92" customHeight="1">
      <c r="A271" s="12"/>
      <c r="B271" s="223"/>
      <c r="C271" s="224"/>
      <c r="D271" s="225" t="s">
        <v>73</v>
      </c>
      <c r="E271" s="226" t="s">
        <v>623</v>
      </c>
      <c r="F271" s="226" t="s">
        <v>624</v>
      </c>
      <c r="G271" s="224"/>
      <c r="H271" s="224"/>
      <c r="I271" s="227"/>
      <c r="J271" s="228">
        <f>BK271</f>
        <v>0</v>
      </c>
      <c r="K271" s="224"/>
      <c r="L271" s="229"/>
      <c r="M271" s="230"/>
      <c r="N271" s="231"/>
      <c r="O271" s="231"/>
      <c r="P271" s="232">
        <f>P272</f>
        <v>0</v>
      </c>
      <c r="Q271" s="231"/>
      <c r="R271" s="232">
        <f>R272</f>
        <v>0</v>
      </c>
      <c r="S271" s="231"/>
      <c r="T271" s="233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4" t="s">
        <v>282</v>
      </c>
      <c r="AT271" s="235" t="s">
        <v>73</v>
      </c>
      <c r="AU271" s="235" t="s">
        <v>74</v>
      </c>
      <c r="AY271" s="234" t="s">
        <v>275</v>
      </c>
      <c r="BK271" s="236">
        <f>BK272</f>
        <v>0</v>
      </c>
    </row>
    <row r="272" s="12" customFormat="1" ht="22.8" customHeight="1">
      <c r="A272" s="12"/>
      <c r="B272" s="223"/>
      <c r="C272" s="224"/>
      <c r="D272" s="225" t="s">
        <v>73</v>
      </c>
      <c r="E272" s="237" t="s">
        <v>625</v>
      </c>
      <c r="F272" s="237" t="s">
        <v>624</v>
      </c>
      <c r="G272" s="224"/>
      <c r="H272" s="224"/>
      <c r="I272" s="227"/>
      <c r="J272" s="238">
        <f>BK272</f>
        <v>0</v>
      </c>
      <c r="K272" s="224"/>
      <c r="L272" s="229"/>
      <c r="M272" s="230"/>
      <c r="N272" s="231"/>
      <c r="O272" s="231"/>
      <c r="P272" s="232">
        <f>SUM(P273:P278)</f>
        <v>0</v>
      </c>
      <c r="Q272" s="231"/>
      <c r="R272" s="232">
        <f>SUM(R273:R278)</f>
        <v>0</v>
      </c>
      <c r="S272" s="231"/>
      <c r="T272" s="233">
        <f>SUM(T273:T278)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4" t="s">
        <v>282</v>
      </c>
      <c r="AT272" s="235" t="s">
        <v>73</v>
      </c>
      <c r="AU272" s="235" t="s">
        <v>81</v>
      </c>
      <c r="AY272" s="234" t="s">
        <v>275</v>
      </c>
      <c r="BK272" s="236">
        <f>SUM(BK273:BK278)</f>
        <v>0</v>
      </c>
    </row>
    <row r="273" s="2" customFormat="1" ht="24.15" customHeight="1">
      <c r="A273" s="35"/>
      <c r="B273" s="36"/>
      <c r="C273" s="239" t="s">
        <v>580</v>
      </c>
      <c r="D273" s="239" t="s">
        <v>278</v>
      </c>
      <c r="E273" s="240" t="s">
        <v>1489</v>
      </c>
      <c r="F273" s="241" t="s">
        <v>1490</v>
      </c>
      <c r="G273" s="242" t="s">
        <v>281</v>
      </c>
      <c r="H273" s="243">
        <v>8.8000000000000007</v>
      </c>
      <c r="I273" s="244"/>
      <c r="J273" s="245">
        <f>ROUND(I273*H273,2)</f>
        <v>0</v>
      </c>
      <c r="K273" s="246"/>
      <c r="L273" s="41"/>
      <c r="M273" s="247" t="s">
        <v>1</v>
      </c>
      <c r="N273" s="248" t="s">
        <v>39</v>
      </c>
      <c r="O273" s="88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1" t="s">
        <v>310</v>
      </c>
      <c r="AT273" s="251" t="s">
        <v>278</v>
      </c>
      <c r="AU273" s="251" t="s">
        <v>83</v>
      </c>
      <c r="AY273" s="14" t="s">
        <v>275</v>
      </c>
      <c r="BE273" s="252">
        <f>IF(N273="základní",J273,0)</f>
        <v>0</v>
      </c>
      <c r="BF273" s="252">
        <f>IF(N273="snížená",J273,0)</f>
        <v>0</v>
      </c>
      <c r="BG273" s="252">
        <f>IF(N273="zákl. přenesená",J273,0)</f>
        <v>0</v>
      </c>
      <c r="BH273" s="252">
        <f>IF(N273="sníž. přenesená",J273,0)</f>
        <v>0</v>
      </c>
      <c r="BI273" s="252">
        <f>IF(N273="nulová",J273,0)</f>
        <v>0</v>
      </c>
      <c r="BJ273" s="14" t="s">
        <v>81</v>
      </c>
      <c r="BK273" s="252">
        <f>ROUND(I273*H273,2)</f>
        <v>0</v>
      </c>
      <c r="BL273" s="14" t="s">
        <v>310</v>
      </c>
      <c r="BM273" s="251" t="s">
        <v>1491</v>
      </c>
    </row>
    <row r="274" s="2" customFormat="1">
      <c r="A274" s="35"/>
      <c r="B274" s="36"/>
      <c r="C274" s="37"/>
      <c r="D274" s="253" t="s">
        <v>284</v>
      </c>
      <c r="E274" s="37"/>
      <c r="F274" s="254" t="s">
        <v>1492</v>
      </c>
      <c r="G274" s="37"/>
      <c r="H274" s="37"/>
      <c r="I274" s="206"/>
      <c r="J274" s="37"/>
      <c r="K274" s="37"/>
      <c r="L274" s="41"/>
      <c r="M274" s="255"/>
      <c r="N274" s="25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284</v>
      </c>
      <c r="AU274" s="14" t="s">
        <v>83</v>
      </c>
    </row>
    <row r="275" s="2" customFormat="1" ht="16.5" customHeight="1">
      <c r="A275" s="35"/>
      <c r="B275" s="36"/>
      <c r="C275" s="239" t="s">
        <v>14</v>
      </c>
      <c r="D275" s="239" t="s">
        <v>278</v>
      </c>
      <c r="E275" s="240" t="s">
        <v>1493</v>
      </c>
      <c r="F275" s="241" t="s">
        <v>1494</v>
      </c>
      <c r="G275" s="242" t="s">
        <v>305</v>
      </c>
      <c r="H275" s="243">
        <v>1</v>
      </c>
      <c r="I275" s="244"/>
      <c r="J275" s="245">
        <f>ROUND(I275*H275,2)</f>
        <v>0</v>
      </c>
      <c r="K275" s="246"/>
      <c r="L275" s="41"/>
      <c r="M275" s="247" t="s">
        <v>1</v>
      </c>
      <c r="N275" s="248" t="s">
        <v>39</v>
      </c>
      <c r="O275" s="88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1" t="s">
        <v>310</v>
      </c>
      <c r="AT275" s="251" t="s">
        <v>278</v>
      </c>
      <c r="AU275" s="251" t="s">
        <v>83</v>
      </c>
      <c r="AY275" s="14" t="s">
        <v>275</v>
      </c>
      <c r="BE275" s="252">
        <f>IF(N275="základní",J275,0)</f>
        <v>0</v>
      </c>
      <c r="BF275" s="252">
        <f>IF(N275="snížená",J275,0)</f>
        <v>0</v>
      </c>
      <c r="BG275" s="252">
        <f>IF(N275="zákl. přenesená",J275,0)</f>
        <v>0</v>
      </c>
      <c r="BH275" s="252">
        <f>IF(N275="sníž. přenesená",J275,0)</f>
        <v>0</v>
      </c>
      <c r="BI275" s="252">
        <f>IF(N275="nulová",J275,0)</f>
        <v>0</v>
      </c>
      <c r="BJ275" s="14" t="s">
        <v>81</v>
      </c>
      <c r="BK275" s="252">
        <f>ROUND(I275*H275,2)</f>
        <v>0</v>
      </c>
      <c r="BL275" s="14" t="s">
        <v>310</v>
      </c>
      <c r="BM275" s="251" t="s">
        <v>1495</v>
      </c>
    </row>
    <row r="276" s="2" customFormat="1">
      <c r="A276" s="35"/>
      <c r="B276" s="36"/>
      <c r="C276" s="37"/>
      <c r="D276" s="253" t="s">
        <v>284</v>
      </c>
      <c r="E276" s="37"/>
      <c r="F276" s="254" t="s">
        <v>1496</v>
      </c>
      <c r="G276" s="37"/>
      <c r="H276" s="37"/>
      <c r="I276" s="206"/>
      <c r="J276" s="37"/>
      <c r="K276" s="37"/>
      <c r="L276" s="41"/>
      <c r="M276" s="255"/>
      <c r="N276" s="256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284</v>
      </c>
      <c r="AU276" s="14" t="s">
        <v>83</v>
      </c>
    </row>
    <row r="277" s="2" customFormat="1" ht="16.5" customHeight="1">
      <c r="A277" s="35"/>
      <c r="B277" s="36"/>
      <c r="C277" s="239" t="s">
        <v>590</v>
      </c>
      <c r="D277" s="239" t="s">
        <v>278</v>
      </c>
      <c r="E277" s="240" t="s">
        <v>627</v>
      </c>
      <c r="F277" s="241" t="s">
        <v>628</v>
      </c>
      <c r="G277" s="242" t="s">
        <v>305</v>
      </c>
      <c r="H277" s="243">
        <v>2</v>
      </c>
      <c r="I277" s="244"/>
      <c r="J277" s="245">
        <f>ROUND(I277*H277,2)</f>
        <v>0</v>
      </c>
      <c r="K277" s="246"/>
      <c r="L277" s="41"/>
      <c r="M277" s="247" t="s">
        <v>1</v>
      </c>
      <c r="N277" s="248" t="s">
        <v>39</v>
      </c>
      <c r="O277" s="8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1" t="s">
        <v>310</v>
      </c>
      <c r="AT277" s="251" t="s">
        <v>278</v>
      </c>
      <c r="AU277" s="251" t="s">
        <v>83</v>
      </c>
      <c r="AY277" s="14" t="s">
        <v>275</v>
      </c>
      <c r="BE277" s="252">
        <f>IF(N277="základní",J277,0)</f>
        <v>0</v>
      </c>
      <c r="BF277" s="252">
        <f>IF(N277="snížená",J277,0)</f>
        <v>0</v>
      </c>
      <c r="BG277" s="252">
        <f>IF(N277="zákl. přenesená",J277,0)</f>
        <v>0</v>
      </c>
      <c r="BH277" s="252">
        <f>IF(N277="sníž. přenesená",J277,0)</f>
        <v>0</v>
      </c>
      <c r="BI277" s="252">
        <f>IF(N277="nulová",J277,0)</f>
        <v>0</v>
      </c>
      <c r="BJ277" s="14" t="s">
        <v>81</v>
      </c>
      <c r="BK277" s="252">
        <f>ROUND(I277*H277,2)</f>
        <v>0</v>
      </c>
      <c r="BL277" s="14" t="s">
        <v>310</v>
      </c>
      <c r="BM277" s="251" t="s">
        <v>1497</v>
      </c>
    </row>
    <row r="278" s="2" customFormat="1">
      <c r="A278" s="35"/>
      <c r="B278" s="36"/>
      <c r="C278" s="37"/>
      <c r="D278" s="253" t="s">
        <v>284</v>
      </c>
      <c r="E278" s="37"/>
      <c r="F278" s="254" t="s">
        <v>1498</v>
      </c>
      <c r="G278" s="37"/>
      <c r="H278" s="37"/>
      <c r="I278" s="206"/>
      <c r="J278" s="37"/>
      <c r="K278" s="37"/>
      <c r="L278" s="41"/>
      <c r="M278" s="268"/>
      <c r="N278" s="269"/>
      <c r="O278" s="270"/>
      <c r="P278" s="270"/>
      <c r="Q278" s="270"/>
      <c r="R278" s="270"/>
      <c r="S278" s="270"/>
      <c r="T278" s="271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284</v>
      </c>
      <c r="AU278" s="14" t="s">
        <v>83</v>
      </c>
    </row>
    <row r="279" s="2" customFormat="1" ht="6.96" customHeight="1">
      <c r="A279" s="35"/>
      <c r="B279" s="63"/>
      <c r="C279" s="64"/>
      <c r="D279" s="64"/>
      <c r="E279" s="64"/>
      <c r="F279" s="64"/>
      <c r="G279" s="64"/>
      <c r="H279" s="64"/>
      <c r="I279" s="64"/>
      <c r="J279" s="64"/>
      <c r="K279" s="64"/>
      <c r="L279" s="41"/>
      <c r="M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</row>
  </sheetData>
  <sheetProtection sheet="1" autoFilter="0" formatColumns="0" formatRows="0" objects="1" scenarios="1" spinCount="100000" saltValue="6Q+e78N20ZsMJ9m9XiVZOhr8lluM+S0jQGSMC7oSlxmmafjgsGEIgi4NJVnRptGb+/ZldmD6M6ZKFcVuoF6g/Q==" hashValue="D0w4gjhBLW7jVo945FoiC2BNb+8GJH2Clk1/u8raBmDLOqa+XCxvHUYxcheP0fhir1ouUp6dOv1usWTcmJtPrA==" algorithmName="SHA-512" password="C741"/>
  <autoFilter ref="C141:K27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1463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1499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ROUND((SUM(BE110:BE117) + SUM(BE139:BE238)),  2)</f>
        <v>0</v>
      </c>
      <c r="G37" s="35"/>
      <c r="H37" s="35"/>
      <c r="I37" s="163">
        <v>0.20999999999999999</v>
      </c>
      <c r="J37" s="162">
        <f>ROUND(((SUM(BE110:BE117) + SUM(BE139:BE238))*I37),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ROUND((SUM(BF110:BF117) + SUM(BF139:BF238)),  2)</f>
        <v>0</v>
      </c>
      <c r="G38" s="35"/>
      <c r="H38" s="35"/>
      <c r="I38" s="163">
        <v>0.12</v>
      </c>
      <c r="J38" s="162">
        <f>ROUND(((SUM(BF110:BF117) + SUM(BF139:BF238))*I38),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ROUND((SUM(BG110:BG117) + SUM(BG139:BG238)),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ROUND((SUM(BH110:BH117) + SUM(BH139:BH238)),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ROUND((SUM(BI110:BI117) + SUM(BI139:BI238)),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1463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61.3.1 - kabinet jazykové učebny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J139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J141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J148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J157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1500</v>
      </c>
      <c r="E103" s="195"/>
      <c r="F103" s="195"/>
      <c r="G103" s="195"/>
      <c r="H103" s="195"/>
      <c r="I103" s="195"/>
      <c r="J103" s="196">
        <f>J158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J186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246</v>
      </c>
      <c r="E106" s="195"/>
      <c r="F106" s="195"/>
      <c r="G106" s="195"/>
      <c r="H106" s="195"/>
      <c r="I106" s="195"/>
      <c r="J106" s="196">
        <f>J217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J220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9.28" customHeight="1">
      <c r="A110" s="35"/>
      <c r="B110" s="36"/>
      <c r="C110" s="186" t="s">
        <v>250</v>
      </c>
      <c r="D110" s="37"/>
      <c r="E110" s="37"/>
      <c r="F110" s="37"/>
      <c r="G110" s="37"/>
      <c r="H110" s="37"/>
      <c r="I110" s="37"/>
      <c r="J110" s="198">
        <f>ROUND(J111 + J112 + J113 + J114 + J115 + J116,2)</f>
        <v>0</v>
      </c>
      <c r="K110" s="37"/>
      <c r="L110" s="60"/>
      <c r="N110" s="199" t="s">
        <v>38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8" customHeight="1">
      <c r="A111" s="35"/>
      <c r="B111" s="36"/>
      <c r="C111" s="37"/>
      <c r="D111" s="200" t="s">
        <v>251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253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254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255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256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1" t="s">
        <v>257</v>
      </c>
      <c r="E116" s="37"/>
      <c r="F116" s="37"/>
      <c r="G116" s="37"/>
      <c r="H116" s="37"/>
      <c r="I116" s="37"/>
      <c r="J116" s="202">
        <f>ROUND(J32*T116,2)</f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258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9.28" customHeight="1">
      <c r="A118" s="35"/>
      <c r="B118" s="36"/>
      <c r="C118" s="209" t="s">
        <v>259</v>
      </c>
      <c r="D118" s="184"/>
      <c r="E118" s="184"/>
      <c r="F118" s="184"/>
      <c r="G118" s="184"/>
      <c r="H118" s="184"/>
      <c r="I118" s="184"/>
      <c r="J118" s="210">
        <f>ROUND(J98+J110,2)</f>
        <v>0</v>
      </c>
      <c r="K118" s="18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260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6.25" customHeight="1">
      <c r="A127" s="35"/>
      <c r="B127" s="36"/>
      <c r="C127" s="37"/>
      <c r="D127" s="37"/>
      <c r="E127" s="182" t="str">
        <f>E7</f>
        <v>Rekonstrukce silno a slaboproudé instalace, dobudování WC pro imobilní aj., ZŠ Ivanovice na Hané, ul. Tyršova 218/4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" customFormat="1" ht="12" customHeight="1">
      <c r="B128" s="18"/>
      <c r="C128" s="29" t="s">
        <v>225</v>
      </c>
      <c r="D128" s="19"/>
      <c r="E128" s="19"/>
      <c r="F128" s="19"/>
      <c r="G128" s="19"/>
      <c r="H128" s="19"/>
      <c r="I128" s="19"/>
      <c r="J128" s="19"/>
      <c r="K128" s="19"/>
      <c r="L128" s="17"/>
    </row>
    <row r="129" s="2" customFormat="1" ht="23.25" customHeight="1">
      <c r="A129" s="35"/>
      <c r="B129" s="36"/>
      <c r="C129" s="37"/>
      <c r="D129" s="37"/>
      <c r="E129" s="182" t="s">
        <v>1463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227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73" t="str">
        <f>E11</f>
        <v>61.3.1 - kabinet jazykové učebny - stavba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20</v>
      </c>
      <c r="D133" s="37"/>
      <c r="E133" s="37"/>
      <c r="F133" s="24" t="str">
        <f>F14</f>
        <v>ZŠ Ivanovice na Hané, okres Vyškov p. o.</v>
      </c>
      <c r="G133" s="37"/>
      <c r="H133" s="37"/>
      <c r="I133" s="29" t="s">
        <v>22</v>
      </c>
      <c r="J133" s="76" t="str">
        <f>IF(J14="","",J14)</f>
        <v>4. 2. 2025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24</v>
      </c>
      <c r="D135" s="37"/>
      <c r="E135" s="37"/>
      <c r="F135" s="24" t="str">
        <f>E17</f>
        <v xml:space="preserve"> </v>
      </c>
      <c r="G135" s="37"/>
      <c r="H135" s="37"/>
      <c r="I135" s="29" t="s">
        <v>30</v>
      </c>
      <c r="J135" s="33" t="str">
        <f>E23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28</v>
      </c>
      <c r="D136" s="37"/>
      <c r="E136" s="37"/>
      <c r="F136" s="24" t="str">
        <f>IF(E20="","",E20)</f>
        <v>Vyplň údaj</v>
      </c>
      <c r="G136" s="37"/>
      <c r="H136" s="37"/>
      <c r="I136" s="29" t="s">
        <v>32</v>
      </c>
      <c r="J136" s="33" t="str">
        <f>E26</f>
        <v xml:space="preserve"> 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0.32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1" customFormat="1" ht="29.28" customHeight="1">
      <c r="A138" s="211"/>
      <c r="B138" s="212"/>
      <c r="C138" s="213" t="s">
        <v>261</v>
      </c>
      <c r="D138" s="214" t="s">
        <v>59</v>
      </c>
      <c r="E138" s="214" t="s">
        <v>55</v>
      </c>
      <c r="F138" s="214" t="s">
        <v>56</v>
      </c>
      <c r="G138" s="214" t="s">
        <v>262</v>
      </c>
      <c r="H138" s="214" t="s">
        <v>263</v>
      </c>
      <c r="I138" s="214" t="s">
        <v>264</v>
      </c>
      <c r="J138" s="215" t="s">
        <v>233</v>
      </c>
      <c r="K138" s="216" t="s">
        <v>265</v>
      </c>
      <c r="L138" s="217"/>
      <c r="M138" s="97" t="s">
        <v>1</v>
      </c>
      <c r="N138" s="98" t="s">
        <v>38</v>
      </c>
      <c r="O138" s="98" t="s">
        <v>266</v>
      </c>
      <c r="P138" s="98" t="s">
        <v>267</v>
      </c>
      <c r="Q138" s="98" t="s">
        <v>268</v>
      </c>
      <c r="R138" s="98" t="s">
        <v>269</v>
      </c>
      <c r="S138" s="98" t="s">
        <v>270</v>
      </c>
      <c r="T138" s="99" t="s">
        <v>271</v>
      </c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</row>
    <row r="139" s="2" customFormat="1" ht="22.8" customHeight="1">
      <c r="A139" s="35"/>
      <c r="B139" s="36"/>
      <c r="C139" s="104" t="s">
        <v>272</v>
      </c>
      <c r="D139" s="37"/>
      <c r="E139" s="37"/>
      <c r="F139" s="37"/>
      <c r="G139" s="37"/>
      <c r="H139" s="37"/>
      <c r="I139" s="37"/>
      <c r="J139" s="218">
        <f>BK139</f>
        <v>0</v>
      </c>
      <c r="K139" s="37"/>
      <c r="L139" s="41"/>
      <c r="M139" s="100"/>
      <c r="N139" s="219"/>
      <c r="O139" s="101"/>
      <c r="P139" s="220">
        <f>P140+P157</f>
        <v>0</v>
      </c>
      <c r="Q139" s="101"/>
      <c r="R139" s="220">
        <f>R140+R157</f>
        <v>0.23551082000000004</v>
      </c>
      <c r="S139" s="101"/>
      <c r="T139" s="221">
        <f>T140+T157</f>
        <v>0.034140000000000004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73</v>
      </c>
      <c r="AU139" s="14" t="s">
        <v>235</v>
      </c>
      <c r="BK139" s="222">
        <f>BK140+BK157</f>
        <v>0</v>
      </c>
    </row>
    <row r="140" s="12" customFormat="1" ht="25.92" customHeight="1">
      <c r="A140" s="12"/>
      <c r="B140" s="223"/>
      <c r="C140" s="224"/>
      <c r="D140" s="225" t="s">
        <v>73</v>
      </c>
      <c r="E140" s="226" t="s">
        <v>273</v>
      </c>
      <c r="F140" s="226" t="s">
        <v>274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P141+P148</f>
        <v>0</v>
      </c>
      <c r="Q140" s="231"/>
      <c r="R140" s="232">
        <f>R141+R148</f>
        <v>0.0010399999999999999</v>
      </c>
      <c r="S140" s="231"/>
      <c r="T140" s="233">
        <f>T141+T148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74</v>
      </c>
      <c r="AY140" s="234" t="s">
        <v>275</v>
      </c>
      <c r="BK140" s="236">
        <f>BK141+BK148</f>
        <v>0</v>
      </c>
    </row>
    <row r="141" s="12" customFormat="1" ht="22.8" customHeight="1">
      <c r="A141" s="12"/>
      <c r="B141" s="223"/>
      <c r="C141" s="224"/>
      <c r="D141" s="225" t="s">
        <v>73</v>
      </c>
      <c r="E141" s="237" t="s">
        <v>296</v>
      </c>
      <c r="F141" s="237" t="s">
        <v>297</v>
      </c>
      <c r="G141" s="224"/>
      <c r="H141" s="224"/>
      <c r="I141" s="227"/>
      <c r="J141" s="238">
        <f>BK141</f>
        <v>0</v>
      </c>
      <c r="K141" s="224"/>
      <c r="L141" s="229"/>
      <c r="M141" s="230"/>
      <c r="N141" s="231"/>
      <c r="O141" s="231"/>
      <c r="P141" s="232">
        <f>SUM(P142:P147)</f>
        <v>0</v>
      </c>
      <c r="Q141" s="231"/>
      <c r="R141" s="232">
        <f>SUM(R142:R147)</f>
        <v>0.0010399999999999999</v>
      </c>
      <c r="S141" s="231"/>
      <c r="T141" s="233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4" t="s">
        <v>81</v>
      </c>
      <c r="AT141" s="235" t="s">
        <v>73</v>
      </c>
      <c r="AU141" s="235" t="s">
        <v>81</v>
      </c>
      <c r="AY141" s="234" t="s">
        <v>275</v>
      </c>
      <c r="BK141" s="236">
        <f>SUM(BK142:BK147)</f>
        <v>0</v>
      </c>
    </row>
    <row r="142" s="2" customFormat="1" ht="33" customHeight="1">
      <c r="A142" s="35"/>
      <c r="B142" s="36"/>
      <c r="C142" s="239" t="s">
        <v>81</v>
      </c>
      <c r="D142" s="239" t="s">
        <v>278</v>
      </c>
      <c r="E142" s="240" t="s">
        <v>298</v>
      </c>
      <c r="F142" s="241" t="s">
        <v>299</v>
      </c>
      <c r="G142" s="242" t="s">
        <v>281</v>
      </c>
      <c r="H142" s="243">
        <v>8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0.00012999999999999999</v>
      </c>
      <c r="R142" s="249">
        <f>Q142*H142</f>
        <v>0.0010399999999999999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1501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301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2" customFormat="1" ht="16.5" customHeight="1">
      <c r="A144" s="35"/>
      <c r="B144" s="36"/>
      <c r="C144" s="239" t="s">
        <v>83</v>
      </c>
      <c r="D144" s="239" t="s">
        <v>278</v>
      </c>
      <c r="E144" s="240" t="s">
        <v>313</v>
      </c>
      <c r="F144" s="241" t="s">
        <v>314</v>
      </c>
      <c r="G144" s="242" t="s">
        <v>315</v>
      </c>
      <c r="H144" s="243">
        <v>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310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310</v>
      </c>
      <c r="BM144" s="251" t="s">
        <v>316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1502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276</v>
      </c>
      <c r="D146" s="239" t="s">
        <v>278</v>
      </c>
      <c r="E146" s="240" t="s">
        <v>319</v>
      </c>
      <c r="F146" s="241" t="s">
        <v>320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321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320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12" customFormat="1" ht="22.8" customHeight="1">
      <c r="A148" s="12"/>
      <c r="B148" s="223"/>
      <c r="C148" s="224"/>
      <c r="D148" s="225" t="s">
        <v>73</v>
      </c>
      <c r="E148" s="237" t="s">
        <v>322</v>
      </c>
      <c r="F148" s="237" t="s">
        <v>323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SUM(P149:P156)</f>
        <v>0</v>
      </c>
      <c r="Q148" s="231"/>
      <c r="R148" s="232">
        <f>SUM(R149:R156)</f>
        <v>0</v>
      </c>
      <c r="S148" s="231"/>
      <c r="T148" s="23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81</v>
      </c>
      <c r="AT148" s="235" t="s">
        <v>73</v>
      </c>
      <c r="AU148" s="235" t="s">
        <v>81</v>
      </c>
      <c r="AY148" s="234" t="s">
        <v>275</v>
      </c>
      <c r="BK148" s="236">
        <f>SUM(BK149:BK156)</f>
        <v>0</v>
      </c>
    </row>
    <row r="149" s="2" customFormat="1" ht="24.15" customHeight="1">
      <c r="A149" s="35"/>
      <c r="B149" s="36"/>
      <c r="C149" s="239" t="s">
        <v>282</v>
      </c>
      <c r="D149" s="239" t="s">
        <v>278</v>
      </c>
      <c r="E149" s="240" t="s">
        <v>324</v>
      </c>
      <c r="F149" s="241" t="s">
        <v>325</v>
      </c>
      <c r="G149" s="242" t="s">
        <v>326</v>
      </c>
      <c r="H149" s="243">
        <v>0.20000000000000001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327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328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4.15" customHeight="1">
      <c r="A151" s="35"/>
      <c r="B151" s="36"/>
      <c r="C151" s="239" t="s">
        <v>302</v>
      </c>
      <c r="D151" s="239" t="s">
        <v>278</v>
      </c>
      <c r="E151" s="240" t="s">
        <v>330</v>
      </c>
      <c r="F151" s="241" t="s">
        <v>331</v>
      </c>
      <c r="G151" s="242" t="s">
        <v>326</v>
      </c>
      <c r="H151" s="243">
        <v>0.20000000000000001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332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333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16.5" customHeight="1">
      <c r="A153" s="35"/>
      <c r="B153" s="36"/>
      <c r="C153" s="239" t="s">
        <v>286</v>
      </c>
      <c r="D153" s="239" t="s">
        <v>278</v>
      </c>
      <c r="E153" s="240" t="s">
        <v>335</v>
      </c>
      <c r="F153" s="241" t="s">
        <v>336</v>
      </c>
      <c r="G153" s="242" t="s">
        <v>326</v>
      </c>
      <c r="H153" s="243">
        <v>0.20000000000000001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337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338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57" t="s">
        <v>312</v>
      </c>
      <c r="D155" s="257" t="s">
        <v>339</v>
      </c>
      <c r="E155" s="258" t="s">
        <v>340</v>
      </c>
      <c r="F155" s="259" t="s">
        <v>341</v>
      </c>
      <c r="G155" s="260" t="s">
        <v>342</v>
      </c>
      <c r="H155" s="261">
        <v>1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318</v>
      </c>
      <c r="AT155" s="251" t="s">
        <v>339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343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344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12" customFormat="1" ht="25.92" customHeight="1">
      <c r="A157" s="12"/>
      <c r="B157" s="223"/>
      <c r="C157" s="224"/>
      <c r="D157" s="225" t="s">
        <v>73</v>
      </c>
      <c r="E157" s="226" t="s">
        <v>345</v>
      </c>
      <c r="F157" s="226" t="s">
        <v>346</v>
      </c>
      <c r="G157" s="224"/>
      <c r="H157" s="224"/>
      <c r="I157" s="227"/>
      <c r="J157" s="228">
        <f>BK157</f>
        <v>0</v>
      </c>
      <c r="K157" s="224"/>
      <c r="L157" s="229"/>
      <c r="M157" s="230"/>
      <c r="N157" s="231"/>
      <c r="O157" s="231"/>
      <c r="P157" s="232">
        <f>P158+P165+P186+P217+P220</f>
        <v>0</v>
      </c>
      <c r="Q157" s="231"/>
      <c r="R157" s="232">
        <f>R158+R165+R186+R217+R220</f>
        <v>0.23447082000000002</v>
      </c>
      <c r="S157" s="231"/>
      <c r="T157" s="233">
        <f>T158+T165+T186+T217+T220</f>
        <v>0.034140000000000004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83</v>
      </c>
      <c r="AT157" s="235" t="s">
        <v>73</v>
      </c>
      <c r="AU157" s="235" t="s">
        <v>74</v>
      </c>
      <c r="AY157" s="234" t="s">
        <v>275</v>
      </c>
      <c r="BK157" s="236">
        <f>BK158+BK165+BK186+BK217+BK220</f>
        <v>0</v>
      </c>
    </row>
    <row r="158" s="12" customFormat="1" ht="22.8" customHeight="1">
      <c r="A158" s="12"/>
      <c r="B158" s="223"/>
      <c r="C158" s="224"/>
      <c r="D158" s="225" t="s">
        <v>73</v>
      </c>
      <c r="E158" s="237" t="s">
        <v>1503</v>
      </c>
      <c r="F158" s="237" t="s">
        <v>1504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SUM(P159:P164)</f>
        <v>0</v>
      </c>
      <c r="Q158" s="231"/>
      <c r="R158" s="232">
        <f>SUM(R159:R164)</f>
        <v>0</v>
      </c>
      <c r="S158" s="231"/>
      <c r="T158" s="23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83</v>
      </c>
      <c r="AT158" s="235" t="s">
        <v>73</v>
      </c>
      <c r="AU158" s="235" t="s">
        <v>81</v>
      </c>
      <c r="AY158" s="234" t="s">
        <v>275</v>
      </c>
      <c r="BK158" s="236">
        <f>SUM(BK159:BK164)</f>
        <v>0</v>
      </c>
    </row>
    <row r="159" s="2" customFormat="1" ht="16.5" customHeight="1">
      <c r="A159" s="35"/>
      <c r="B159" s="36"/>
      <c r="C159" s="239" t="s">
        <v>318</v>
      </c>
      <c r="D159" s="239" t="s">
        <v>278</v>
      </c>
      <c r="E159" s="240" t="s">
        <v>1505</v>
      </c>
      <c r="F159" s="241" t="s">
        <v>1506</v>
      </c>
      <c r="G159" s="242" t="s">
        <v>281</v>
      </c>
      <c r="H159" s="243">
        <v>2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352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352</v>
      </c>
      <c r="BM159" s="251" t="s">
        <v>1507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1506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296</v>
      </c>
      <c r="D161" s="239" t="s">
        <v>278</v>
      </c>
      <c r="E161" s="240" t="s">
        <v>1508</v>
      </c>
      <c r="F161" s="241" t="s">
        <v>1509</v>
      </c>
      <c r="G161" s="242" t="s">
        <v>696</v>
      </c>
      <c r="H161" s="243">
        <v>1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310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310</v>
      </c>
      <c r="BM161" s="251" t="s">
        <v>1510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1511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329</v>
      </c>
      <c r="D163" s="239" t="s">
        <v>278</v>
      </c>
      <c r="E163" s="240" t="s">
        <v>1512</v>
      </c>
      <c r="F163" s="241" t="s">
        <v>1513</v>
      </c>
      <c r="G163" s="242" t="s">
        <v>696</v>
      </c>
      <c r="H163" s="243">
        <v>1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310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310</v>
      </c>
      <c r="BM163" s="251" t="s">
        <v>1514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1513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2.8" customHeight="1">
      <c r="A165" s="12"/>
      <c r="B165" s="223"/>
      <c r="C165" s="224"/>
      <c r="D165" s="225" t="s">
        <v>73</v>
      </c>
      <c r="E165" s="237" t="s">
        <v>367</v>
      </c>
      <c r="F165" s="237" t="s">
        <v>368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f>SUM(P166:P185)</f>
        <v>0</v>
      </c>
      <c r="Q165" s="231"/>
      <c r="R165" s="232">
        <f>SUM(R166:R185)</f>
        <v>0.057898820000000004</v>
      </c>
      <c r="S165" s="231"/>
      <c r="T165" s="233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81</v>
      </c>
      <c r="AY165" s="234" t="s">
        <v>275</v>
      </c>
      <c r="BK165" s="236">
        <f>SUM(BK166:BK185)</f>
        <v>0</v>
      </c>
    </row>
    <row r="166" s="2" customFormat="1" ht="33" customHeight="1">
      <c r="A166" s="35"/>
      <c r="B166" s="36"/>
      <c r="C166" s="239" t="s">
        <v>334</v>
      </c>
      <c r="D166" s="239" t="s">
        <v>278</v>
      </c>
      <c r="E166" s="240" t="s">
        <v>390</v>
      </c>
      <c r="F166" s="241" t="s">
        <v>391</v>
      </c>
      <c r="G166" s="242" t="s">
        <v>281</v>
      </c>
      <c r="H166" s="243">
        <v>8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0.00117</v>
      </c>
      <c r="R166" s="249">
        <f>Q166*H166</f>
        <v>0.0093600000000000003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352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352</v>
      </c>
      <c r="BM166" s="251" t="s">
        <v>1515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393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16.5" customHeight="1">
      <c r="A168" s="35"/>
      <c r="B168" s="36"/>
      <c r="C168" s="257" t="s">
        <v>8</v>
      </c>
      <c r="D168" s="257" t="s">
        <v>339</v>
      </c>
      <c r="E168" s="258" t="s">
        <v>395</v>
      </c>
      <c r="F168" s="259" t="s">
        <v>396</v>
      </c>
      <c r="G168" s="260" t="s">
        <v>397</v>
      </c>
      <c r="H168" s="261">
        <v>0.066000000000000003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39</v>
      </c>
      <c r="O168" s="88"/>
      <c r="P168" s="249">
        <f>O168*H168</f>
        <v>0</v>
      </c>
      <c r="Q168" s="249">
        <v>2.0000000000000002E-05</v>
      </c>
      <c r="R168" s="249">
        <f>Q168*H168</f>
        <v>1.3200000000000001E-06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310</v>
      </c>
      <c r="AT168" s="251" t="s">
        <v>339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310</v>
      </c>
      <c r="BM168" s="251" t="s">
        <v>1516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396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16.5" customHeight="1">
      <c r="A170" s="35"/>
      <c r="B170" s="36"/>
      <c r="C170" s="257" t="s">
        <v>349</v>
      </c>
      <c r="D170" s="257" t="s">
        <v>339</v>
      </c>
      <c r="E170" s="258" t="s">
        <v>400</v>
      </c>
      <c r="F170" s="259" t="s">
        <v>401</v>
      </c>
      <c r="G170" s="260" t="s">
        <v>397</v>
      </c>
      <c r="H170" s="261">
        <v>0.44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39</v>
      </c>
      <c r="O170" s="88"/>
      <c r="P170" s="249">
        <f>O170*H170</f>
        <v>0</v>
      </c>
      <c r="Q170" s="249">
        <v>0.00020000000000000001</v>
      </c>
      <c r="R170" s="249">
        <f>Q170*H170</f>
        <v>8.8000000000000011E-05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377</v>
      </c>
      <c r="AT170" s="251" t="s">
        <v>339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1517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401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57" t="s">
        <v>355</v>
      </c>
      <c r="D172" s="257" t="s">
        <v>339</v>
      </c>
      <c r="E172" s="258" t="s">
        <v>1518</v>
      </c>
      <c r="F172" s="259" t="s">
        <v>1519</v>
      </c>
      <c r="G172" s="260" t="s">
        <v>281</v>
      </c>
      <c r="H172" s="261">
        <v>7.2599999999999998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0.0040000000000000001</v>
      </c>
      <c r="R172" s="249">
        <f>Q172*H172</f>
        <v>0.02904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377</v>
      </c>
      <c r="AT172" s="251" t="s">
        <v>339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1520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1519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57" t="s">
        <v>360</v>
      </c>
      <c r="D174" s="257" t="s">
        <v>339</v>
      </c>
      <c r="E174" s="258" t="s">
        <v>414</v>
      </c>
      <c r="F174" s="259" t="s">
        <v>415</v>
      </c>
      <c r="G174" s="260" t="s">
        <v>416</v>
      </c>
      <c r="H174" s="261">
        <v>13.199999999999999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39</v>
      </c>
      <c r="O174" s="88"/>
      <c r="P174" s="249">
        <f>O174*H174</f>
        <v>0</v>
      </c>
      <c r="Q174" s="249">
        <v>0.00038000000000000002</v>
      </c>
      <c r="R174" s="249">
        <f>Q174*H174</f>
        <v>0.0050159999999999996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377</v>
      </c>
      <c r="AT174" s="251" t="s">
        <v>339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1521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418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57" t="s">
        <v>352</v>
      </c>
      <c r="D176" s="257" t="s">
        <v>339</v>
      </c>
      <c r="E176" s="258" t="s">
        <v>420</v>
      </c>
      <c r="F176" s="259" t="s">
        <v>421</v>
      </c>
      <c r="G176" s="260" t="s">
        <v>416</v>
      </c>
      <c r="H176" s="261">
        <v>8.25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0.00035</v>
      </c>
      <c r="R176" s="249">
        <f>Q176*H176</f>
        <v>0.0028874999999999999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377</v>
      </c>
      <c r="AT176" s="251" t="s">
        <v>339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1522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421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57" t="s">
        <v>369</v>
      </c>
      <c r="D178" s="257" t="s">
        <v>339</v>
      </c>
      <c r="E178" s="258" t="s">
        <v>424</v>
      </c>
      <c r="F178" s="259" t="s">
        <v>425</v>
      </c>
      <c r="G178" s="260" t="s">
        <v>416</v>
      </c>
      <c r="H178" s="261">
        <v>12.1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39</v>
      </c>
      <c r="O178" s="88"/>
      <c r="P178" s="249">
        <f>O178*H178</f>
        <v>0</v>
      </c>
      <c r="Q178" s="249">
        <v>0.00035</v>
      </c>
      <c r="R178" s="249">
        <f>Q178*H178</f>
        <v>0.004235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377</v>
      </c>
      <c r="AT178" s="251" t="s">
        <v>339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1523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425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57" t="s">
        <v>374</v>
      </c>
      <c r="D180" s="257" t="s">
        <v>339</v>
      </c>
      <c r="E180" s="258" t="s">
        <v>428</v>
      </c>
      <c r="F180" s="259" t="s">
        <v>429</v>
      </c>
      <c r="G180" s="260" t="s">
        <v>416</v>
      </c>
      <c r="H180" s="261">
        <v>13.75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0.00050000000000000001</v>
      </c>
      <c r="R180" s="249">
        <f>Q180*H180</f>
        <v>0.006875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1524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431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57" t="s">
        <v>380</v>
      </c>
      <c r="D182" s="257" t="s">
        <v>339</v>
      </c>
      <c r="E182" s="258" t="s">
        <v>433</v>
      </c>
      <c r="F182" s="259" t="s">
        <v>434</v>
      </c>
      <c r="G182" s="260" t="s">
        <v>342</v>
      </c>
      <c r="H182" s="261">
        <v>6.5999999999999996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4.0000000000000003E-05</v>
      </c>
      <c r="R182" s="249">
        <f>Q182*H182</f>
        <v>0.00026400000000000002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1525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434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57" t="s">
        <v>385</v>
      </c>
      <c r="D184" s="257" t="s">
        <v>339</v>
      </c>
      <c r="E184" s="258" t="s">
        <v>437</v>
      </c>
      <c r="F184" s="259" t="s">
        <v>438</v>
      </c>
      <c r="G184" s="260" t="s">
        <v>342</v>
      </c>
      <c r="H184" s="261">
        <v>6.5999999999999996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2.0000000000000002E-05</v>
      </c>
      <c r="R184" s="249">
        <f>Q184*H184</f>
        <v>0.00013200000000000001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1526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438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12" customFormat="1" ht="22.8" customHeight="1">
      <c r="A186" s="12"/>
      <c r="B186" s="223"/>
      <c r="C186" s="224"/>
      <c r="D186" s="225" t="s">
        <v>73</v>
      </c>
      <c r="E186" s="237" t="s">
        <v>440</v>
      </c>
      <c r="F186" s="237" t="s">
        <v>441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SUM(P187:P216)</f>
        <v>0</v>
      </c>
      <c r="Q186" s="231"/>
      <c r="R186" s="232">
        <f>SUM(R187:R216)</f>
        <v>0.12737200000000001</v>
      </c>
      <c r="S186" s="231"/>
      <c r="T186" s="233">
        <f>SUM(T187:T216)</f>
        <v>0.023599999999999999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83</v>
      </c>
      <c r="AT186" s="235" t="s">
        <v>73</v>
      </c>
      <c r="AU186" s="235" t="s">
        <v>81</v>
      </c>
      <c r="AY186" s="234" t="s">
        <v>275</v>
      </c>
      <c r="BK186" s="236">
        <f>SUM(BK187:BK216)</f>
        <v>0</v>
      </c>
    </row>
    <row r="187" s="2" customFormat="1" ht="21.75" customHeight="1">
      <c r="A187" s="35"/>
      <c r="B187" s="36"/>
      <c r="C187" s="239" t="s">
        <v>7</v>
      </c>
      <c r="D187" s="239" t="s">
        <v>278</v>
      </c>
      <c r="E187" s="240" t="s">
        <v>442</v>
      </c>
      <c r="F187" s="241" t="s">
        <v>443</v>
      </c>
      <c r="G187" s="242" t="s">
        <v>281</v>
      </c>
      <c r="H187" s="243">
        <v>8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1527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445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39" t="s">
        <v>394</v>
      </c>
      <c r="D189" s="239" t="s">
        <v>278</v>
      </c>
      <c r="E189" s="240" t="s">
        <v>447</v>
      </c>
      <c r="F189" s="241" t="s">
        <v>448</v>
      </c>
      <c r="G189" s="242" t="s">
        <v>281</v>
      </c>
      <c r="H189" s="243">
        <v>8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449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450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39" t="s">
        <v>399</v>
      </c>
      <c r="D191" s="239" t="s">
        <v>278</v>
      </c>
      <c r="E191" s="240" t="s">
        <v>452</v>
      </c>
      <c r="F191" s="241" t="s">
        <v>453</v>
      </c>
      <c r="G191" s="242" t="s">
        <v>281</v>
      </c>
      <c r="H191" s="243">
        <v>8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454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455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39" t="s">
        <v>403</v>
      </c>
      <c r="D193" s="239" t="s">
        <v>278</v>
      </c>
      <c r="E193" s="240" t="s">
        <v>457</v>
      </c>
      <c r="F193" s="241" t="s">
        <v>458</v>
      </c>
      <c r="G193" s="242" t="s">
        <v>416</v>
      </c>
      <c r="H193" s="243">
        <v>12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1528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460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408</v>
      </c>
      <c r="D195" s="257" t="s">
        <v>339</v>
      </c>
      <c r="E195" s="258" t="s">
        <v>462</v>
      </c>
      <c r="F195" s="259" t="s">
        <v>463</v>
      </c>
      <c r="G195" s="260" t="s">
        <v>416</v>
      </c>
      <c r="H195" s="261">
        <v>12.24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5.0000000000000002E-05</v>
      </c>
      <c r="R195" s="249">
        <f>Q195*H195</f>
        <v>0.00061200000000000002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1529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463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24.15" customHeight="1">
      <c r="A197" s="35"/>
      <c r="B197" s="36"/>
      <c r="C197" s="239" t="s">
        <v>413</v>
      </c>
      <c r="D197" s="239" t="s">
        <v>278</v>
      </c>
      <c r="E197" s="240" t="s">
        <v>466</v>
      </c>
      <c r="F197" s="241" t="s">
        <v>467</v>
      </c>
      <c r="G197" s="242" t="s">
        <v>281</v>
      </c>
      <c r="H197" s="243">
        <v>8</v>
      </c>
      <c r="I197" s="244"/>
      <c r="J197" s="245">
        <f>ROUND(I197*H197,2)</f>
        <v>0</v>
      </c>
      <c r="K197" s="246"/>
      <c r="L197" s="41"/>
      <c r="M197" s="247" t="s">
        <v>1</v>
      </c>
      <c r="N197" s="248" t="s">
        <v>39</v>
      </c>
      <c r="O197" s="88"/>
      <c r="P197" s="249">
        <f>O197*H197</f>
        <v>0</v>
      </c>
      <c r="Q197" s="249">
        <v>0.00020000000000000001</v>
      </c>
      <c r="R197" s="249">
        <f>Q197*H197</f>
        <v>0.0016000000000000001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352</v>
      </c>
      <c r="AT197" s="251" t="s">
        <v>278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468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469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37.8" customHeight="1">
      <c r="A199" s="35"/>
      <c r="B199" s="36"/>
      <c r="C199" s="239" t="s">
        <v>419</v>
      </c>
      <c r="D199" s="239" t="s">
        <v>278</v>
      </c>
      <c r="E199" s="240" t="s">
        <v>471</v>
      </c>
      <c r="F199" s="241" t="s">
        <v>472</v>
      </c>
      <c r="G199" s="242" t="s">
        <v>281</v>
      </c>
      <c r="H199" s="243">
        <v>8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0.014999999999999999</v>
      </c>
      <c r="R199" s="249">
        <f>Q199*H199</f>
        <v>0.12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473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474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21.75" customHeight="1">
      <c r="A201" s="35"/>
      <c r="B201" s="36"/>
      <c r="C201" s="239" t="s">
        <v>423</v>
      </c>
      <c r="D201" s="239" t="s">
        <v>278</v>
      </c>
      <c r="E201" s="240" t="s">
        <v>476</v>
      </c>
      <c r="F201" s="241" t="s">
        <v>477</v>
      </c>
      <c r="G201" s="242" t="s">
        <v>416</v>
      </c>
      <c r="H201" s="243">
        <v>12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</v>
      </c>
      <c r="R201" s="249">
        <f>Q201*H201</f>
        <v>0</v>
      </c>
      <c r="S201" s="249">
        <v>0.00029999999999999997</v>
      </c>
      <c r="T201" s="250">
        <f>S201*H201</f>
        <v>0.0035999999999999999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352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478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479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66.75" customHeight="1">
      <c r="A203" s="35"/>
      <c r="B203" s="36"/>
      <c r="C203" s="257" t="s">
        <v>427</v>
      </c>
      <c r="D203" s="257" t="s">
        <v>339</v>
      </c>
      <c r="E203" s="258" t="s">
        <v>481</v>
      </c>
      <c r="F203" s="259" t="s">
        <v>482</v>
      </c>
      <c r="G203" s="260" t="s">
        <v>281</v>
      </c>
      <c r="H203" s="261">
        <v>9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310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310</v>
      </c>
      <c r="BM203" s="251" t="s">
        <v>483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482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24.15" customHeight="1">
      <c r="A205" s="35"/>
      <c r="B205" s="36"/>
      <c r="C205" s="239" t="s">
        <v>432</v>
      </c>
      <c r="D205" s="239" t="s">
        <v>278</v>
      </c>
      <c r="E205" s="240" t="s">
        <v>485</v>
      </c>
      <c r="F205" s="241" t="s">
        <v>486</v>
      </c>
      <c r="G205" s="242" t="s">
        <v>281</v>
      </c>
      <c r="H205" s="243">
        <v>8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</v>
      </c>
      <c r="R205" s="249">
        <f>Q205*H205</f>
        <v>0</v>
      </c>
      <c r="S205" s="249">
        <v>0.0025000000000000001</v>
      </c>
      <c r="T205" s="250">
        <f>S205*H205</f>
        <v>0.02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487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488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39" t="s">
        <v>436</v>
      </c>
      <c r="D207" s="239" t="s">
        <v>278</v>
      </c>
      <c r="E207" s="240" t="s">
        <v>490</v>
      </c>
      <c r="F207" s="241" t="s">
        <v>491</v>
      </c>
      <c r="G207" s="242" t="s">
        <v>281</v>
      </c>
      <c r="H207" s="243">
        <v>8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0.00029999999999999997</v>
      </c>
      <c r="R207" s="249">
        <f>Q207*H207</f>
        <v>0.0023999999999999998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492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493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57" t="s">
        <v>377</v>
      </c>
      <c r="D209" s="257" t="s">
        <v>339</v>
      </c>
      <c r="E209" s="258" t="s">
        <v>495</v>
      </c>
      <c r="F209" s="259" t="s">
        <v>496</v>
      </c>
      <c r="G209" s="260" t="s">
        <v>416</v>
      </c>
      <c r="H209" s="261">
        <v>12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39</v>
      </c>
      <c r="O209" s="88"/>
      <c r="P209" s="249">
        <f>O209*H209</f>
        <v>0</v>
      </c>
      <c r="Q209" s="249">
        <v>0.00022000000000000001</v>
      </c>
      <c r="R209" s="249">
        <f>Q209*H209</f>
        <v>0.00264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377</v>
      </c>
      <c r="AT209" s="251" t="s">
        <v>339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497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496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24.15" customHeight="1">
      <c r="A211" s="35"/>
      <c r="B211" s="36"/>
      <c r="C211" s="239" t="s">
        <v>446</v>
      </c>
      <c r="D211" s="239" t="s">
        <v>278</v>
      </c>
      <c r="E211" s="240" t="s">
        <v>499</v>
      </c>
      <c r="F211" s="241" t="s">
        <v>500</v>
      </c>
      <c r="G211" s="242" t="s">
        <v>416</v>
      </c>
      <c r="H211" s="243">
        <v>4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501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502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16.5" customHeight="1">
      <c r="A213" s="35"/>
      <c r="B213" s="36"/>
      <c r="C213" s="239" t="s">
        <v>451</v>
      </c>
      <c r="D213" s="239" t="s">
        <v>278</v>
      </c>
      <c r="E213" s="240" t="s">
        <v>504</v>
      </c>
      <c r="F213" s="241" t="s">
        <v>505</v>
      </c>
      <c r="G213" s="242" t="s">
        <v>416</v>
      </c>
      <c r="H213" s="243">
        <v>12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1.0000000000000001E-05</v>
      </c>
      <c r="R213" s="249">
        <f>Q213*H213</f>
        <v>0.00012000000000000002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352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506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507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24.15" customHeight="1">
      <c r="A215" s="35"/>
      <c r="B215" s="36"/>
      <c r="C215" s="239" t="s">
        <v>456</v>
      </c>
      <c r="D215" s="239" t="s">
        <v>278</v>
      </c>
      <c r="E215" s="240" t="s">
        <v>509</v>
      </c>
      <c r="F215" s="241" t="s">
        <v>510</v>
      </c>
      <c r="G215" s="242" t="s">
        <v>281</v>
      </c>
      <c r="H215" s="243">
        <v>8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511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512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12" customFormat="1" ht="22.8" customHeight="1">
      <c r="A217" s="12"/>
      <c r="B217" s="223"/>
      <c r="C217" s="224"/>
      <c r="D217" s="225" t="s">
        <v>73</v>
      </c>
      <c r="E217" s="237" t="s">
        <v>543</v>
      </c>
      <c r="F217" s="237" t="s">
        <v>544</v>
      </c>
      <c r="G217" s="224"/>
      <c r="H217" s="224"/>
      <c r="I217" s="227"/>
      <c r="J217" s="238">
        <f>BK217</f>
        <v>0</v>
      </c>
      <c r="K217" s="224"/>
      <c r="L217" s="229"/>
      <c r="M217" s="230"/>
      <c r="N217" s="231"/>
      <c r="O217" s="231"/>
      <c r="P217" s="232">
        <f>SUM(P218:P219)</f>
        <v>0</v>
      </c>
      <c r="Q217" s="231"/>
      <c r="R217" s="232">
        <f>SUM(R218:R219)</f>
        <v>0</v>
      </c>
      <c r="S217" s="231"/>
      <c r="T217" s="233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4" t="s">
        <v>83</v>
      </c>
      <c r="AT217" s="235" t="s">
        <v>73</v>
      </c>
      <c r="AU217" s="235" t="s">
        <v>81</v>
      </c>
      <c r="AY217" s="234" t="s">
        <v>275</v>
      </c>
      <c r="BK217" s="236">
        <f>SUM(BK218:BK219)</f>
        <v>0</v>
      </c>
    </row>
    <row r="218" s="2" customFormat="1" ht="16.5" customHeight="1">
      <c r="A218" s="35"/>
      <c r="B218" s="36"/>
      <c r="C218" s="239" t="s">
        <v>461</v>
      </c>
      <c r="D218" s="239" t="s">
        <v>278</v>
      </c>
      <c r="E218" s="240" t="s">
        <v>581</v>
      </c>
      <c r="F218" s="241" t="s">
        <v>582</v>
      </c>
      <c r="G218" s="242" t="s">
        <v>342</v>
      </c>
      <c r="H218" s="243">
        <v>2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310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310</v>
      </c>
      <c r="BM218" s="251" t="s">
        <v>1530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582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12" customFormat="1" ht="22.8" customHeight="1">
      <c r="A220" s="12"/>
      <c r="B220" s="223"/>
      <c r="C220" s="224"/>
      <c r="D220" s="225" t="s">
        <v>73</v>
      </c>
      <c r="E220" s="237" t="s">
        <v>584</v>
      </c>
      <c r="F220" s="237" t="s">
        <v>585</v>
      </c>
      <c r="G220" s="224"/>
      <c r="H220" s="224"/>
      <c r="I220" s="227"/>
      <c r="J220" s="238">
        <f>BK220</f>
        <v>0</v>
      </c>
      <c r="K220" s="224"/>
      <c r="L220" s="229"/>
      <c r="M220" s="230"/>
      <c r="N220" s="231"/>
      <c r="O220" s="231"/>
      <c r="P220" s="232">
        <f>SUM(P221:P238)</f>
        <v>0</v>
      </c>
      <c r="Q220" s="231"/>
      <c r="R220" s="232">
        <f>SUM(R221:R238)</f>
        <v>0.049200000000000008</v>
      </c>
      <c r="S220" s="231"/>
      <c r="T220" s="233">
        <f>SUM(T221:T238)</f>
        <v>0.010540000000000001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4" t="s">
        <v>83</v>
      </c>
      <c r="AT220" s="235" t="s">
        <v>73</v>
      </c>
      <c r="AU220" s="235" t="s">
        <v>81</v>
      </c>
      <c r="AY220" s="234" t="s">
        <v>275</v>
      </c>
      <c r="BK220" s="236">
        <f>SUM(BK221:BK238)</f>
        <v>0</v>
      </c>
    </row>
    <row r="221" s="2" customFormat="1" ht="24.15" customHeight="1">
      <c r="A221" s="35"/>
      <c r="B221" s="36"/>
      <c r="C221" s="239" t="s">
        <v>465</v>
      </c>
      <c r="D221" s="239" t="s">
        <v>278</v>
      </c>
      <c r="E221" s="240" t="s">
        <v>586</v>
      </c>
      <c r="F221" s="241" t="s">
        <v>587</v>
      </c>
      <c r="G221" s="242" t="s">
        <v>281</v>
      </c>
      <c r="H221" s="243">
        <v>42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588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589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16.5" customHeight="1">
      <c r="A223" s="35"/>
      <c r="B223" s="36"/>
      <c r="C223" s="239" t="s">
        <v>470</v>
      </c>
      <c r="D223" s="239" t="s">
        <v>278</v>
      </c>
      <c r="E223" s="240" t="s">
        <v>591</v>
      </c>
      <c r="F223" s="241" t="s">
        <v>592</v>
      </c>
      <c r="G223" s="242" t="s">
        <v>281</v>
      </c>
      <c r="H223" s="243">
        <v>34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352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352</v>
      </c>
      <c r="BM223" s="251" t="s">
        <v>593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594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2" customFormat="1" ht="16.5" customHeight="1">
      <c r="A225" s="35"/>
      <c r="B225" s="36"/>
      <c r="C225" s="239" t="s">
        <v>475</v>
      </c>
      <c r="D225" s="239" t="s">
        <v>278</v>
      </c>
      <c r="E225" s="240" t="s">
        <v>596</v>
      </c>
      <c r="F225" s="241" t="s">
        <v>597</v>
      </c>
      <c r="G225" s="242" t="s">
        <v>281</v>
      </c>
      <c r="H225" s="243">
        <v>34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0.001</v>
      </c>
      <c r="R225" s="249">
        <f>Q225*H225</f>
        <v>0.034000000000000002</v>
      </c>
      <c r="S225" s="249">
        <v>0.00031</v>
      </c>
      <c r="T225" s="250">
        <f>S225*H225</f>
        <v>0.010540000000000001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352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352</v>
      </c>
      <c r="BM225" s="251" t="s">
        <v>598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599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24.15" customHeight="1">
      <c r="A227" s="35"/>
      <c r="B227" s="36"/>
      <c r="C227" s="239" t="s">
        <v>480</v>
      </c>
      <c r="D227" s="239" t="s">
        <v>278</v>
      </c>
      <c r="E227" s="240" t="s">
        <v>601</v>
      </c>
      <c r="F227" s="241" t="s">
        <v>602</v>
      </c>
      <c r="G227" s="242" t="s">
        <v>281</v>
      </c>
      <c r="H227" s="243">
        <v>34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0.00020000000000000001</v>
      </c>
      <c r="R227" s="249">
        <f>Q227*H227</f>
        <v>0.0068000000000000005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352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352</v>
      </c>
      <c r="BM227" s="251" t="s">
        <v>603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604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484</v>
      </c>
      <c r="D229" s="239" t="s">
        <v>278</v>
      </c>
      <c r="E229" s="240" t="s">
        <v>606</v>
      </c>
      <c r="F229" s="241" t="s">
        <v>607</v>
      </c>
      <c r="G229" s="242" t="s">
        <v>281</v>
      </c>
      <c r="H229" s="243">
        <v>34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608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607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24.15" customHeight="1">
      <c r="A231" s="35"/>
      <c r="B231" s="36"/>
      <c r="C231" s="239" t="s">
        <v>489</v>
      </c>
      <c r="D231" s="239" t="s">
        <v>278</v>
      </c>
      <c r="E231" s="240" t="s">
        <v>601</v>
      </c>
      <c r="F231" s="241" t="s">
        <v>602</v>
      </c>
      <c r="G231" s="242" t="s">
        <v>281</v>
      </c>
      <c r="H231" s="243">
        <v>42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0.00020000000000000001</v>
      </c>
      <c r="R231" s="249">
        <f>Q231*H231</f>
        <v>0.0084000000000000012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610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604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24.15" customHeight="1">
      <c r="A233" s="35"/>
      <c r="B233" s="36"/>
      <c r="C233" s="239" t="s">
        <v>494</v>
      </c>
      <c r="D233" s="239" t="s">
        <v>278</v>
      </c>
      <c r="E233" s="240" t="s">
        <v>612</v>
      </c>
      <c r="F233" s="241" t="s">
        <v>613</v>
      </c>
      <c r="G233" s="242" t="s">
        <v>281</v>
      </c>
      <c r="H233" s="243">
        <v>42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614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613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39" t="s">
        <v>498</v>
      </c>
      <c r="D235" s="239" t="s">
        <v>278</v>
      </c>
      <c r="E235" s="240" t="s">
        <v>616</v>
      </c>
      <c r="F235" s="241" t="s">
        <v>617</v>
      </c>
      <c r="G235" s="242" t="s">
        <v>305</v>
      </c>
      <c r="H235" s="243">
        <v>1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618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617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503</v>
      </c>
      <c r="D237" s="239" t="s">
        <v>278</v>
      </c>
      <c r="E237" s="240" t="s">
        <v>620</v>
      </c>
      <c r="F237" s="241" t="s">
        <v>621</v>
      </c>
      <c r="G237" s="242" t="s">
        <v>305</v>
      </c>
      <c r="H237" s="243">
        <v>1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622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621</v>
      </c>
      <c r="G238" s="37"/>
      <c r="H238" s="37"/>
      <c r="I238" s="206"/>
      <c r="J238" s="37"/>
      <c r="K238" s="37"/>
      <c r="L238" s="41"/>
      <c r="M238" s="268"/>
      <c r="N238" s="269"/>
      <c r="O238" s="270"/>
      <c r="P238" s="270"/>
      <c r="Q238" s="270"/>
      <c r="R238" s="270"/>
      <c r="S238" s="270"/>
      <c r="T238" s="271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6.96" customHeight="1">
      <c r="A239" s="35"/>
      <c r="B239" s="63"/>
      <c r="C239" s="64"/>
      <c r="D239" s="64"/>
      <c r="E239" s="64"/>
      <c r="F239" s="64"/>
      <c r="G239" s="64"/>
      <c r="H239" s="64"/>
      <c r="I239" s="64"/>
      <c r="J239" s="64"/>
      <c r="K239" s="64"/>
      <c r="L239" s="41"/>
      <c r="M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</row>
  </sheetData>
  <sheetProtection sheet="1" autoFilter="0" formatColumns="0" formatRows="0" objects="1" scenarios="1" spinCount="100000" saltValue="NW3L/vwQkdDSK74KTYju3G+ivxFHQimFfxqElQ+7/vJmJvBRS1pLUJOajAOID6K67K+uyR6qskTEAYdrpOGJcw==" hashValue="UPfPxNyko+xd5nRpejRL712Kil3OpG3wh3uH1m5cK53XNjE/ZcP9/6Mu/MQwCitPWzty+JDvkhWY22QiZ0KEgw==" algorithmName="SHA-512" password="C741"/>
  <autoFilter ref="C138:K23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1463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1531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SUM(BE144:BE596)),  2)</f>
        <v>0</v>
      </c>
      <c r="G37" s="35"/>
      <c r="H37" s="35"/>
      <c r="I37" s="163">
        <v>0.20999999999999999</v>
      </c>
      <c r="J37" s="162">
        <f>ROUND(((SUM(BE115:BE122) + SUM(BE144:BE596))*I37),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SUM(BF144:BF596)),  2)</f>
        <v>0</v>
      </c>
      <c r="G38" s="35"/>
      <c r="H38" s="35"/>
      <c r="I38" s="163">
        <v>0.12</v>
      </c>
      <c r="J38" s="162">
        <f>ROUND(((SUM(BF115:BF122) + SUM(BF144:BF596))*I38),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SUM(BG144:BG596)),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SUM(BH144:BH596)),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SUM(BI144:BI596)),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1463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>61.2,3.2 - jazyková učebna dv. č. 39, kabinet jazykové učebny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J340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J383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J420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J445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J446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J553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J580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23.25" customHeight="1">
      <c r="A134" s="35"/>
      <c r="B134" s="36"/>
      <c r="C134" s="37"/>
      <c r="D134" s="37"/>
      <c r="E134" s="182" t="s">
        <v>1463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30" customHeight="1">
      <c r="A136" s="35"/>
      <c r="B136" s="36"/>
      <c r="C136" s="37"/>
      <c r="D136" s="37"/>
      <c r="E136" s="73" t="str">
        <f>E11</f>
        <v>61.2,3.2 - jazyková učebna dv. č. 39, kabinet jazykové učebny - elektro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P145+P185</f>
        <v>0</v>
      </c>
      <c r="Q144" s="101"/>
      <c r="R144" s="220">
        <f>R145+R185</f>
        <v>0.19980999999999999</v>
      </c>
      <c r="S144" s="101"/>
      <c r="T144" s="221">
        <f>T145+T185</f>
        <v>0.83774999999999988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P146+P151+P176</f>
        <v>0</v>
      </c>
      <c r="Q145" s="231"/>
      <c r="R145" s="232">
        <f>R146+R151+R176</f>
        <v>0</v>
      </c>
      <c r="S145" s="231"/>
      <c r="T145" s="233">
        <f>T146+T151+T176</f>
        <v>0.79699999999999993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BK146+BK151+BK176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SUM(P152:P175)</f>
        <v>0</v>
      </c>
      <c r="Q151" s="231"/>
      <c r="R151" s="232">
        <f>SUM(R152:R175)</f>
        <v>0</v>
      </c>
      <c r="S151" s="231"/>
      <c r="T151" s="233">
        <f>SUM(T152:T175)</f>
        <v>0.79699999999999993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SUM(BK152:BK175)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0.11600000000000001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14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0.014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1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0.02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674</v>
      </c>
      <c r="F164" s="241" t="s">
        <v>675</v>
      </c>
      <c r="G164" s="242" t="s">
        <v>416</v>
      </c>
      <c r="H164" s="243">
        <v>3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0.0080000000000000002</v>
      </c>
      <c r="T164" s="250">
        <f>S164*H164</f>
        <v>0.024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676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677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678</v>
      </c>
      <c r="F166" s="241" t="s">
        <v>679</v>
      </c>
      <c r="G166" s="242" t="s">
        <v>416</v>
      </c>
      <c r="H166" s="243">
        <v>8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0.045999999999999999</v>
      </c>
      <c r="T166" s="250">
        <f>S166*H166</f>
        <v>0.36799999999999999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680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681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682</v>
      </c>
      <c r="F168" s="241" t="s">
        <v>683</v>
      </c>
      <c r="G168" s="242" t="s">
        <v>416</v>
      </c>
      <c r="H168" s="243">
        <v>30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0.002</v>
      </c>
      <c r="T168" s="250">
        <f>S168*H168</f>
        <v>0.059999999999999998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686</v>
      </c>
      <c r="F170" s="241" t="s">
        <v>687</v>
      </c>
      <c r="G170" s="242" t="s">
        <v>416</v>
      </c>
      <c r="H170" s="243">
        <v>10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0.010999999999999999</v>
      </c>
      <c r="T170" s="250">
        <f>S170*H170</f>
        <v>0.10999999999999999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688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689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39" t="s">
        <v>349</v>
      </c>
      <c r="D172" s="239" t="s">
        <v>278</v>
      </c>
      <c r="E172" s="240" t="s">
        <v>690</v>
      </c>
      <c r="F172" s="241" t="s">
        <v>691</v>
      </c>
      <c r="G172" s="242" t="s">
        <v>342</v>
      </c>
      <c r="H172" s="243">
        <v>5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0.017000000000000001</v>
      </c>
      <c r="T172" s="250">
        <f>S172*H172</f>
        <v>0.085000000000000006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692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693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33" customHeight="1">
      <c r="A174" s="35"/>
      <c r="B174" s="36"/>
      <c r="C174" s="239" t="s">
        <v>355</v>
      </c>
      <c r="D174" s="239" t="s">
        <v>278</v>
      </c>
      <c r="E174" s="240" t="s">
        <v>694</v>
      </c>
      <c r="F174" s="241" t="s">
        <v>695</v>
      </c>
      <c r="G174" s="242" t="s">
        <v>696</v>
      </c>
      <c r="H174" s="243">
        <v>100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282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282</v>
      </c>
      <c r="BM174" s="251" t="s">
        <v>697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695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322</v>
      </c>
      <c r="F176" s="237" t="s">
        <v>323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SUM(P177:P184)</f>
        <v>0</v>
      </c>
      <c r="Q176" s="231"/>
      <c r="R176" s="232">
        <f>SUM(R177:R184)</f>
        <v>0</v>
      </c>
      <c r="S176" s="231"/>
      <c r="T176" s="233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81</v>
      </c>
      <c r="AT176" s="235" t="s">
        <v>73</v>
      </c>
      <c r="AU176" s="235" t="s">
        <v>81</v>
      </c>
      <c r="AY176" s="234" t="s">
        <v>275</v>
      </c>
      <c r="BK176" s="236">
        <f>SUM(BK177:BK184)</f>
        <v>0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324</v>
      </c>
      <c r="F177" s="241" t="s">
        <v>325</v>
      </c>
      <c r="G177" s="242" t="s">
        <v>326</v>
      </c>
      <c r="H177" s="243">
        <v>0.83799999999999997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328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330</v>
      </c>
      <c r="F179" s="241" t="s">
        <v>331</v>
      </c>
      <c r="G179" s="242" t="s">
        <v>326</v>
      </c>
      <c r="H179" s="243">
        <v>0.83799999999999997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699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333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700</v>
      </c>
      <c r="F181" s="241" t="s">
        <v>701</v>
      </c>
      <c r="G181" s="242" t="s">
        <v>326</v>
      </c>
      <c r="H181" s="243">
        <v>40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702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703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49.05" customHeight="1">
      <c r="A183" s="35"/>
      <c r="B183" s="36"/>
      <c r="C183" s="239" t="s">
        <v>374</v>
      </c>
      <c r="D183" s="239" t="s">
        <v>278</v>
      </c>
      <c r="E183" s="240" t="s">
        <v>704</v>
      </c>
      <c r="F183" s="241" t="s">
        <v>705</v>
      </c>
      <c r="G183" s="242" t="s">
        <v>326</v>
      </c>
      <c r="H183" s="243">
        <v>0.83799999999999997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282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282</v>
      </c>
      <c r="BM183" s="251" t="s">
        <v>706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707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12" customFormat="1" ht="25.92" customHeight="1">
      <c r="A185" s="12"/>
      <c r="B185" s="223"/>
      <c r="C185" s="224"/>
      <c r="D185" s="225" t="s">
        <v>73</v>
      </c>
      <c r="E185" s="226" t="s">
        <v>345</v>
      </c>
      <c r="F185" s="226" t="s">
        <v>346</v>
      </c>
      <c r="G185" s="224"/>
      <c r="H185" s="224"/>
      <c r="I185" s="227"/>
      <c r="J185" s="228">
        <f>BK185</f>
        <v>0</v>
      </c>
      <c r="K185" s="224"/>
      <c r="L185" s="229"/>
      <c r="M185" s="230"/>
      <c r="N185" s="231"/>
      <c r="O185" s="231"/>
      <c r="P185" s="232">
        <f>P186+P445+P580</f>
        <v>0</v>
      </c>
      <c r="Q185" s="231"/>
      <c r="R185" s="232">
        <f>R186+R445+R580</f>
        <v>0.19980999999999999</v>
      </c>
      <c r="S185" s="231"/>
      <c r="T185" s="233">
        <f>T186+T445+T580</f>
        <v>0.040750000000000002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74</v>
      </c>
      <c r="AY185" s="234" t="s">
        <v>275</v>
      </c>
      <c r="BK185" s="236">
        <f>BK186+BK445+BK580</f>
        <v>0</v>
      </c>
    </row>
    <row r="186" s="12" customFormat="1" ht="22.8" customHeight="1">
      <c r="A186" s="12"/>
      <c r="B186" s="223"/>
      <c r="C186" s="224"/>
      <c r="D186" s="225" t="s">
        <v>73</v>
      </c>
      <c r="E186" s="237" t="s">
        <v>708</v>
      </c>
      <c r="F186" s="237" t="s">
        <v>709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P187+P340+P383+P420</f>
        <v>0</v>
      </c>
      <c r="Q186" s="231"/>
      <c r="R186" s="232">
        <f>R187+R340+R383+R420</f>
        <v>0.16036999999999999</v>
      </c>
      <c r="S186" s="231"/>
      <c r="T186" s="233">
        <f>T187+T340+T383+T420</f>
        <v>0.033149999999999999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83</v>
      </c>
      <c r="AT186" s="235" t="s">
        <v>73</v>
      </c>
      <c r="AU186" s="235" t="s">
        <v>81</v>
      </c>
      <c r="AY186" s="234" t="s">
        <v>275</v>
      </c>
      <c r="BK186" s="236">
        <f>BK187+BK340+BK383+BK420</f>
        <v>0</v>
      </c>
    </row>
    <row r="187" s="12" customFormat="1" ht="20.88" customHeight="1">
      <c r="A187" s="12"/>
      <c r="B187" s="223"/>
      <c r="C187" s="224"/>
      <c r="D187" s="225" t="s">
        <v>73</v>
      </c>
      <c r="E187" s="237" t="s">
        <v>710</v>
      </c>
      <c r="F187" s="237" t="s">
        <v>711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SUM(P188:P339)</f>
        <v>0</v>
      </c>
      <c r="Q187" s="231"/>
      <c r="R187" s="232">
        <f>SUM(R188:R339)</f>
        <v>0.074869999999999978</v>
      </c>
      <c r="S187" s="231"/>
      <c r="T187" s="233">
        <f>SUM(T188:T339)</f>
        <v>0.00015000000000000001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83</v>
      </c>
      <c r="AT187" s="235" t="s">
        <v>73</v>
      </c>
      <c r="AU187" s="235" t="s">
        <v>83</v>
      </c>
      <c r="AY187" s="234" t="s">
        <v>275</v>
      </c>
      <c r="BK187" s="236">
        <f>SUM(BK188:BK339)</f>
        <v>0</v>
      </c>
    </row>
    <row r="188" s="2" customFormat="1" ht="24.15" customHeight="1">
      <c r="A188" s="35"/>
      <c r="B188" s="36"/>
      <c r="C188" s="239" t="s">
        <v>380</v>
      </c>
      <c r="D188" s="239" t="s">
        <v>278</v>
      </c>
      <c r="E188" s="240" t="s">
        <v>712</v>
      </c>
      <c r="F188" s="241" t="s">
        <v>713</v>
      </c>
      <c r="G188" s="242" t="s">
        <v>342</v>
      </c>
      <c r="H188" s="243">
        <v>1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714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715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16.5" customHeight="1">
      <c r="A190" s="35"/>
      <c r="B190" s="36"/>
      <c r="C190" s="257" t="s">
        <v>385</v>
      </c>
      <c r="D190" s="257" t="s">
        <v>339</v>
      </c>
      <c r="E190" s="258" t="s">
        <v>716</v>
      </c>
      <c r="F190" s="259" t="s">
        <v>717</v>
      </c>
      <c r="G190" s="260" t="s">
        <v>342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0.00023000000000000001</v>
      </c>
      <c r="R190" s="249">
        <f>Q190*H190</f>
        <v>0.00023000000000000001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718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717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39" t="s">
        <v>7</v>
      </c>
      <c r="D192" s="239" t="s">
        <v>278</v>
      </c>
      <c r="E192" s="240" t="s">
        <v>719</v>
      </c>
      <c r="F192" s="241" t="s">
        <v>720</v>
      </c>
      <c r="G192" s="242" t="s">
        <v>342</v>
      </c>
      <c r="H192" s="243">
        <v>1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721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722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723</v>
      </c>
      <c r="F194" s="259" t="s">
        <v>724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0.0058700000000000002</v>
      </c>
      <c r="R194" s="249">
        <f>Q194*H194</f>
        <v>0.0058700000000000002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724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726</v>
      </c>
      <c r="F196" s="259" t="s">
        <v>727</v>
      </c>
      <c r="G196" s="260" t="s">
        <v>342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0.0050299999999999997</v>
      </c>
      <c r="R196" s="249">
        <f>Q196*H196</f>
        <v>0.0050299999999999997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728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727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39" t="s">
        <v>403</v>
      </c>
      <c r="D198" s="239" t="s">
        <v>278</v>
      </c>
      <c r="E198" s="240" t="s">
        <v>729</v>
      </c>
      <c r="F198" s="241" t="s">
        <v>730</v>
      </c>
      <c r="G198" s="242" t="s">
        <v>342</v>
      </c>
      <c r="H198" s="243">
        <v>8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731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732</v>
      </c>
      <c r="F200" s="259" t="s">
        <v>733</v>
      </c>
      <c r="G200" s="260" t="s">
        <v>342</v>
      </c>
      <c r="H200" s="261">
        <v>8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33" customHeight="1">
      <c r="A202" s="35"/>
      <c r="B202" s="36"/>
      <c r="C202" s="239" t="s">
        <v>413</v>
      </c>
      <c r="D202" s="239" t="s">
        <v>278</v>
      </c>
      <c r="E202" s="240" t="s">
        <v>735</v>
      </c>
      <c r="F202" s="241" t="s">
        <v>736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737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738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739</v>
      </c>
      <c r="F204" s="259" t="s">
        <v>740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741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740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742</v>
      </c>
      <c r="F206" s="241" t="s">
        <v>743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744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745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33" customHeight="1">
      <c r="A208" s="35"/>
      <c r="B208" s="36"/>
      <c r="C208" s="257" t="s">
        <v>427</v>
      </c>
      <c r="D208" s="257" t="s">
        <v>339</v>
      </c>
      <c r="E208" s="258" t="s">
        <v>746</v>
      </c>
      <c r="F208" s="259" t="s">
        <v>747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5.0000000000000002E-05</v>
      </c>
      <c r="R208" s="249">
        <f>Q208*H208</f>
        <v>5.0000000000000002E-05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748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747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432</v>
      </c>
      <c r="D210" s="239" t="s">
        <v>278</v>
      </c>
      <c r="E210" s="240" t="s">
        <v>749</v>
      </c>
      <c r="F210" s="241" t="s">
        <v>750</v>
      </c>
      <c r="G210" s="242" t="s">
        <v>416</v>
      </c>
      <c r="H210" s="243">
        <v>10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751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752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7.8" customHeight="1">
      <c r="A212" s="35"/>
      <c r="B212" s="36"/>
      <c r="C212" s="257" t="s">
        <v>436</v>
      </c>
      <c r="D212" s="257" t="s">
        <v>339</v>
      </c>
      <c r="E212" s="258" t="s">
        <v>753</v>
      </c>
      <c r="F212" s="259" t="s">
        <v>754</v>
      </c>
      <c r="G212" s="260" t="s">
        <v>416</v>
      </c>
      <c r="H212" s="261">
        <v>6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6.9999999999999994E-05</v>
      </c>
      <c r="R212" s="249">
        <f>Q212*H212</f>
        <v>0.00041999999999999996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755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754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33" customHeight="1">
      <c r="A214" s="35"/>
      <c r="B214" s="36"/>
      <c r="C214" s="257" t="s">
        <v>377</v>
      </c>
      <c r="D214" s="257" t="s">
        <v>339</v>
      </c>
      <c r="E214" s="258" t="s">
        <v>756</v>
      </c>
      <c r="F214" s="259" t="s">
        <v>757</v>
      </c>
      <c r="G214" s="260" t="s">
        <v>416</v>
      </c>
      <c r="H214" s="261">
        <v>2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6.9999999999999994E-05</v>
      </c>
      <c r="R214" s="249">
        <f>Q214*H214</f>
        <v>0.00013999999999999999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757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759</v>
      </c>
      <c r="F216" s="259" t="s">
        <v>760</v>
      </c>
      <c r="G216" s="260" t="s">
        <v>416</v>
      </c>
      <c r="H216" s="261">
        <v>2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0.00013999999999999999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761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760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24.15" customHeight="1">
      <c r="A218" s="35"/>
      <c r="B218" s="36"/>
      <c r="C218" s="239" t="s">
        <v>451</v>
      </c>
      <c r="D218" s="239" t="s">
        <v>278</v>
      </c>
      <c r="E218" s="240" t="s">
        <v>762</v>
      </c>
      <c r="F218" s="241" t="s">
        <v>763</v>
      </c>
      <c r="G218" s="242" t="s">
        <v>342</v>
      </c>
      <c r="H218" s="243">
        <v>1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764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765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16.5" customHeight="1">
      <c r="A220" s="35"/>
      <c r="B220" s="36"/>
      <c r="C220" s="257" t="s">
        <v>456</v>
      </c>
      <c r="D220" s="257" t="s">
        <v>339</v>
      </c>
      <c r="E220" s="258" t="s">
        <v>766</v>
      </c>
      <c r="F220" s="259" t="s">
        <v>767</v>
      </c>
      <c r="G220" s="260" t="s">
        <v>342</v>
      </c>
      <c r="H220" s="261">
        <v>1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5.0000000000000002E-05</v>
      </c>
      <c r="R220" s="249">
        <f>Q220*H220</f>
        <v>5.0000000000000002E-05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767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44.25" customHeight="1">
      <c r="A222" s="35"/>
      <c r="B222" s="36"/>
      <c r="C222" s="239" t="s">
        <v>461</v>
      </c>
      <c r="D222" s="239" t="s">
        <v>278</v>
      </c>
      <c r="E222" s="240" t="s">
        <v>769</v>
      </c>
      <c r="F222" s="241" t="s">
        <v>770</v>
      </c>
      <c r="G222" s="242" t="s">
        <v>342</v>
      </c>
      <c r="H222" s="243">
        <v>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771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770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55.5" customHeight="1">
      <c r="A224" s="35"/>
      <c r="B224" s="36"/>
      <c r="C224" s="257" t="s">
        <v>465</v>
      </c>
      <c r="D224" s="257" t="s">
        <v>339</v>
      </c>
      <c r="E224" s="258" t="s">
        <v>772</v>
      </c>
      <c r="F224" s="259" t="s">
        <v>773</v>
      </c>
      <c r="G224" s="260" t="s">
        <v>342</v>
      </c>
      <c r="H224" s="261">
        <v>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5.0000000000000002E-05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774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773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9.05" customHeight="1">
      <c r="A226" s="35"/>
      <c r="B226" s="36"/>
      <c r="C226" s="239" t="s">
        <v>470</v>
      </c>
      <c r="D226" s="239" t="s">
        <v>278</v>
      </c>
      <c r="E226" s="240" t="s">
        <v>775</v>
      </c>
      <c r="F226" s="241" t="s">
        <v>776</v>
      </c>
      <c r="G226" s="242" t="s">
        <v>342</v>
      </c>
      <c r="H226" s="243">
        <v>2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777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776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37.8" customHeight="1">
      <c r="A228" s="35"/>
      <c r="B228" s="36"/>
      <c r="C228" s="257" t="s">
        <v>475</v>
      </c>
      <c r="D228" s="257" t="s">
        <v>339</v>
      </c>
      <c r="E228" s="258" t="s">
        <v>778</v>
      </c>
      <c r="F228" s="259" t="s">
        <v>779</v>
      </c>
      <c r="G228" s="260" t="s">
        <v>342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780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779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24.15" customHeight="1">
      <c r="A230" s="35"/>
      <c r="B230" s="36"/>
      <c r="C230" s="257" t="s">
        <v>480</v>
      </c>
      <c r="D230" s="257" t="s">
        <v>339</v>
      </c>
      <c r="E230" s="258" t="s">
        <v>781</v>
      </c>
      <c r="F230" s="259" t="s">
        <v>782</v>
      </c>
      <c r="G230" s="260" t="s">
        <v>342</v>
      </c>
      <c r="H230" s="261">
        <v>1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783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782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37.8" customHeight="1">
      <c r="A232" s="35"/>
      <c r="B232" s="36"/>
      <c r="C232" s="239" t="s">
        <v>484</v>
      </c>
      <c r="D232" s="239" t="s">
        <v>278</v>
      </c>
      <c r="E232" s="240" t="s">
        <v>784</v>
      </c>
      <c r="F232" s="241" t="s">
        <v>785</v>
      </c>
      <c r="G232" s="242" t="s">
        <v>342</v>
      </c>
      <c r="H232" s="243">
        <v>6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786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785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55.5" customHeight="1">
      <c r="A234" s="35"/>
      <c r="B234" s="36"/>
      <c r="C234" s="239" t="s">
        <v>489</v>
      </c>
      <c r="D234" s="239" t="s">
        <v>278</v>
      </c>
      <c r="E234" s="240" t="s">
        <v>787</v>
      </c>
      <c r="F234" s="241" t="s">
        <v>788</v>
      </c>
      <c r="G234" s="242" t="s">
        <v>342</v>
      </c>
      <c r="H234" s="243">
        <v>10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789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788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24.15" customHeight="1">
      <c r="A236" s="35"/>
      <c r="B236" s="36"/>
      <c r="C236" s="257" t="s">
        <v>494</v>
      </c>
      <c r="D236" s="257" t="s">
        <v>339</v>
      </c>
      <c r="E236" s="258" t="s">
        <v>790</v>
      </c>
      <c r="F236" s="259" t="s">
        <v>791</v>
      </c>
      <c r="G236" s="260" t="s">
        <v>342</v>
      </c>
      <c r="H236" s="261">
        <v>6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0.00010000000000000001</v>
      </c>
      <c r="R236" s="249">
        <f>Q236*H236</f>
        <v>0.00060000000000000006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792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791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57" t="s">
        <v>498</v>
      </c>
      <c r="D238" s="257" t="s">
        <v>339</v>
      </c>
      <c r="E238" s="258" t="s">
        <v>793</v>
      </c>
      <c r="F238" s="259" t="s">
        <v>794</v>
      </c>
      <c r="G238" s="260" t="s">
        <v>342</v>
      </c>
      <c r="H238" s="261">
        <v>10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795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794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33" customHeight="1">
      <c r="A240" s="35"/>
      <c r="B240" s="36"/>
      <c r="C240" s="239" t="s">
        <v>503</v>
      </c>
      <c r="D240" s="239" t="s">
        <v>278</v>
      </c>
      <c r="E240" s="240" t="s">
        <v>796</v>
      </c>
      <c r="F240" s="241" t="s">
        <v>797</v>
      </c>
      <c r="G240" s="242" t="s">
        <v>342</v>
      </c>
      <c r="H240" s="243">
        <v>3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798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799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55.5" customHeight="1">
      <c r="A242" s="35"/>
      <c r="B242" s="36"/>
      <c r="C242" s="239" t="s">
        <v>508</v>
      </c>
      <c r="D242" s="239" t="s">
        <v>278</v>
      </c>
      <c r="E242" s="240" t="s">
        <v>800</v>
      </c>
      <c r="F242" s="241" t="s">
        <v>801</v>
      </c>
      <c r="G242" s="242" t="s">
        <v>342</v>
      </c>
      <c r="H242" s="243">
        <v>12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802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803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3" customHeight="1">
      <c r="A244" s="35"/>
      <c r="B244" s="36"/>
      <c r="C244" s="257" t="s">
        <v>515</v>
      </c>
      <c r="D244" s="257" t="s">
        <v>339</v>
      </c>
      <c r="E244" s="258" t="s">
        <v>804</v>
      </c>
      <c r="F244" s="259" t="s">
        <v>805</v>
      </c>
      <c r="G244" s="260" t="s">
        <v>342</v>
      </c>
      <c r="H244" s="261">
        <v>3</v>
      </c>
      <c r="I244" s="262"/>
      <c r="J244" s="263">
        <f>ROUND(I244*H244,2)</f>
        <v>0</v>
      </c>
      <c r="K244" s="264"/>
      <c r="L244" s="265"/>
      <c r="M244" s="266" t="s">
        <v>1</v>
      </c>
      <c r="N244" s="267" t="s">
        <v>39</v>
      </c>
      <c r="O244" s="88"/>
      <c r="P244" s="249">
        <f>O244*H244</f>
        <v>0</v>
      </c>
      <c r="Q244" s="249">
        <v>6.9999999999999994E-05</v>
      </c>
      <c r="R244" s="249">
        <f>Q244*H244</f>
        <v>0.00020999999999999998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377</v>
      </c>
      <c r="AT244" s="251" t="s">
        <v>339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806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805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33" customHeight="1">
      <c r="A246" s="35"/>
      <c r="B246" s="36"/>
      <c r="C246" s="257" t="s">
        <v>520</v>
      </c>
      <c r="D246" s="257" t="s">
        <v>339</v>
      </c>
      <c r="E246" s="258" t="s">
        <v>807</v>
      </c>
      <c r="F246" s="259" t="s">
        <v>808</v>
      </c>
      <c r="G246" s="260" t="s">
        <v>342</v>
      </c>
      <c r="H246" s="261">
        <v>12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809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808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49.05" customHeight="1">
      <c r="A248" s="35"/>
      <c r="B248" s="36"/>
      <c r="C248" s="239" t="s">
        <v>525</v>
      </c>
      <c r="D248" s="239" t="s">
        <v>278</v>
      </c>
      <c r="E248" s="240" t="s">
        <v>810</v>
      </c>
      <c r="F248" s="241" t="s">
        <v>811</v>
      </c>
      <c r="G248" s="242" t="s">
        <v>342</v>
      </c>
      <c r="H248" s="243">
        <v>10</v>
      </c>
      <c r="I248" s="244"/>
      <c r="J248" s="245">
        <f>ROUND(I248*H248,2)</f>
        <v>0</v>
      </c>
      <c r="K248" s="246"/>
      <c r="L248" s="41"/>
      <c r="M248" s="247" t="s">
        <v>1</v>
      </c>
      <c r="N248" s="248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352</v>
      </c>
      <c r="AT248" s="251" t="s">
        <v>278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812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811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7.8" customHeight="1">
      <c r="A250" s="35"/>
      <c r="B250" s="36"/>
      <c r="C250" s="257" t="s">
        <v>530</v>
      </c>
      <c r="D250" s="257" t="s">
        <v>339</v>
      </c>
      <c r="E250" s="258" t="s">
        <v>813</v>
      </c>
      <c r="F250" s="259" t="s">
        <v>814</v>
      </c>
      <c r="G250" s="260" t="s">
        <v>342</v>
      </c>
      <c r="H250" s="261">
        <v>1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39</v>
      </c>
      <c r="O250" s="88"/>
      <c r="P250" s="249">
        <f>O250*H250</f>
        <v>0</v>
      </c>
      <c r="Q250" s="249">
        <v>6.9999999999999994E-05</v>
      </c>
      <c r="R250" s="249">
        <f>Q250*H250</f>
        <v>6.9999999999999994E-05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377</v>
      </c>
      <c r="AT250" s="251" t="s">
        <v>339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815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814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33" customHeight="1">
      <c r="A252" s="35"/>
      <c r="B252" s="36"/>
      <c r="C252" s="257" t="s">
        <v>534</v>
      </c>
      <c r="D252" s="257" t="s">
        <v>339</v>
      </c>
      <c r="E252" s="258" t="s">
        <v>816</v>
      </c>
      <c r="F252" s="259" t="s">
        <v>817</v>
      </c>
      <c r="G252" s="260" t="s">
        <v>342</v>
      </c>
      <c r="H252" s="261">
        <v>9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377</v>
      </c>
      <c r="AT252" s="251" t="s">
        <v>339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818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817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21.75" customHeight="1">
      <c r="A254" s="35"/>
      <c r="B254" s="36"/>
      <c r="C254" s="257" t="s">
        <v>539</v>
      </c>
      <c r="D254" s="257" t="s">
        <v>339</v>
      </c>
      <c r="E254" s="258" t="s">
        <v>1532</v>
      </c>
      <c r="F254" s="259" t="s">
        <v>1533</v>
      </c>
      <c r="G254" s="260" t="s">
        <v>342</v>
      </c>
      <c r="H254" s="261">
        <v>1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39</v>
      </c>
      <c r="O254" s="88"/>
      <c r="P254" s="249">
        <f>O254*H254</f>
        <v>0</v>
      </c>
      <c r="Q254" s="249">
        <v>3.0000000000000001E-05</v>
      </c>
      <c r="R254" s="249">
        <f>Q254*H254</f>
        <v>3.0000000000000001E-05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377</v>
      </c>
      <c r="AT254" s="251" t="s">
        <v>339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1534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1533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1.75" customHeight="1">
      <c r="A256" s="35"/>
      <c r="B256" s="36"/>
      <c r="C256" s="257" t="s">
        <v>545</v>
      </c>
      <c r="D256" s="257" t="s">
        <v>339</v>
      </c>
      <c r="E256" s="258" t="s">
        <v>822</v>
      </c>
      <c r="F256" s="259" t="s">
        <v>823</v>
      </c>
      <c r="G256" s="260" t="s">
        <v>342</v>
      </c>
      <c r="H256" s="261">
        <v>1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6.0000000000000002E-05</v>
      </c>
      <c r="R256" s="249">
        <f>Q256*H256</f>
        <v>6.0000000000000002E-05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824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823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44.25" customHeight="1">
      <c r="A258" s="35"/>
      <c r="B258" s="36"/>
      <c r="C258" s="239" t="s">
        <v>550</v>
      </c>
      <c r="D258" s="239" t="s">
        <v>278</v>
      </c>
      <c r="E258" s="240" t="s">
        <v>825</v>
      </c>
      <c r="F258" s="241" t="s">
        <v>826</v>
      </c>
      <c r="G258" s="242" t="s">
        <v>342</v>
      </c>
      <c r="H258" s="243">
        <v>4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827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828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37.8" customHeight="1">
      <c r="A260" s="35"/>
      <c r="B260" s="36"/>
      <c r="C260" s="239" t="s">
        <v>555</v>
      </c>
      <c r="D260" s="239" t="s">
        <v>278</v>
      </c>
      <c r="E260" s="240" t="s">
        <v>829</v>
      </c>
      <c r="F260" s="241" t="s">
        <v>830</v>
      </c>
      <c r="G260" s="242" t="s">
        <v>342</v>
      </c>
      <c r="H260" s="243">
        <v>14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831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830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24.15" customHeight="1">
      <c r="A262" s="35"/>
      <c r="B262" s="36"/>
      <c r="C262" s="257" t="s">
        <v>560</v>
      </c>
      <c r="D262" s="257" t="s">
        <v>339</v>
      </c>
      <c r="E262" s="258" t="s">
        <v>832</v>
      </c>
      <c r="F262" s="259" t="s">
        <v>833</v>
      </c>
      <c r="G262" s="260" t="s">
        <v>342</v>
      </c>
      <c r="H262" s="261">
        <v>4</v>
      </c>
      <c r="I262" s="262"/>
      <c r="J262" s="263">
        <f>ROUND(I262*H262,2)</f>
        <v>0</v>
      </c>
      <c r="K262" s="264"/>
      <c r="L262" s="265"/>
      <c r="M262" s="266" t="s">
        <v>1</v>
      </c>
      <c r="N262" s="267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377</v>
      </c>
      <c r="AT262" s="251" t="s">
        <v>339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834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833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24.15" customHeight="1">
      <c r="A264" s="35"/>
      <c r="B264" s="36"/>
      <c r="C264" s="257" t="s">
        <v>565</v>
      </c>
      <c r="D264" s="257" t="s">
        <v>339</v>
      </c>
      <c r="E264" s="258" t="s">
        <v>835</v>
      </c>
      <c r="F264" s="259" t="s">
        <v>836</v>
      </c>
      <c r="G264" s="260" t="s">
        <v>342</v>
      </c>
      <c r="H264" s="261">
        <v>14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377</v>
      </c>
      <c r="AT264" s="251" t="s">
        <v>339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837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836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24.15" customHeight="1">
      <c r="A266" s="35"/>
      <c r="B266" s="36"/>
      <c r="C266" s="257" t="s">
        <v>570</v>
      </c>
      <c r="D266" s="257" t="s">
        <v>339</v>
      </c>
      <c r="E266" s="258" t="s">
        <v>838</v>
      </c>
      <c r="F266" s="259" t="s">
        <v>839</v>
      </c>
      <c r="G266" s="260" t="s">
        <v>342</v>
      </c>
      <c r="H266" s="261">
        <v>4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840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839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24.15" customHeight="1">
      <c r="A268" s="35"/>
      <c r="B268" s="36"/>
      <c r="C268" s="257" t="s">
        <v>575</v>
      </c>
      <c r="D268" s="257" t="s">
        <v>339</v>
      </c>
      <c r="E268" s="258" t="s">
        <v>841</v>
      </c>
      <c r="F268" s="259" t="s">
        <v>842</v>
      </c>
      <c r="G268" s="260" t="s">
        <v>342</v>
      </c>
      <c r="H268" s="261">
        <v>14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39</v>
      </c>
      <c r="O268" s="8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377</v>
      </c>
      <c r="AT268" s="251" t="s">
        <v>339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843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842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24.15" customHeight="1">
      <c r="A270" s="35"/>
      <c r="B270" s="36"/>
      <c r="C270" s="257" t="s">
        <v>580</v>
      </c>
      <c r="D270" s="257" t="s">
        <v>339</v>
      </c>
      <c r="E270" s="258" t="s">
        <v>844</v>
      </c>
      <c r="F270" s="259" t="s">
        <v>845</v>
      </c>
      <c r="G270" s="260" t="s">
        <v>342</v>
      </c>
      <c r="H270" s="261">
        <v>4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846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845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24.15" customHeight="1">
      <c r="A272" s="35"/>
      <c r="B272" s="36"/>
      <c r="C272" s="257" t="s">
        <v>14</v>
      </c>
      <c r="D272" s="257" t="s">
        <v>339</v>
      </c>
      <c r="E272" s="258" t="s">
        <v>847</v>
      </c>
      <c r="F272" s="259" t="s">
        <v>848</v>
      </c>
      <c r="G272" s="260" t="s">
        <v>342</v>
      </c>
      <c r="H272" s="261">
        <v>14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849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848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24.15" customHeight="1">
      <c r="A274" s="35"/>
      <c r="B274" s="36"/>
      <c r="C274" s="239" t="s">
        <v>590</v>
      </c>
      <c r="D274" s="239" t="s">
        <v>278</v>
      </c>
      <c r="E274" s="240" t="s">
        <v>850</v>
      </c>
      <c r="F274" s="241" t="s">
        <v>851</v>
      </c>
      <c r="G274" s="242" t="s">
        <v>342</v>
      </c>
      <c r="H274" s="243">
        <v>18</v>
      </c>
      <c r="I274" s="244"/>
      <c r="J274" s="245">
        <f>ROUND(I274*H274,2)</f>
        <v>0</v>
      </c>
      <c r="K274" s="246"/>
      <c r="L274" s="41"/>
      <c r="M274" s="247" t="s">
        <v>1</v>
      </c>
      <c r="N274" s="248" t="s">
        <v>39</v>
      </c>
      <c r="O274" s="8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352</v>
      </c>
      <c r="AT274" s="251" t="s">
        <v>278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852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851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1.75" customHeight="1">
      <c r="A276" s="35"/>
      <c r="B276" s="36"/>
      <c r="C276" s="257" t="s">
        <v>595</v>
      </c>
      <c r="D276" s="257" t="s">
        <v>339</v>
      </c>
      <c r="E276" s="258" t="s">
        <v>853</v>
      </c>
      <c r="F276" s="259" t="s">
        <v>854</v>
      </c>
      <c r="G276" s="260" t="s">
        <v>342</v>
      </c>
      <c r="H276" s="261">
        <v>4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5.0000000000000002E-05</v>
      </c>
      <c r="R276" s="249">
        <f>Q276*H276</f>
        <v>0.00020000000000000001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855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854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21.75" customHeight="1">
      <c r="A278" s="35"/>
      <c r="B278" s="36"/>
      <c r="C278" s="257" t="s">
        <v>600</v>
      </c>
      <c r="D278" s="257" t="s">
        <v>339</v>
      </c>
      <c r="E278" s="258" t="s">
        <v>856</v>
      </c>
      <c r="F278" s="259" t="s">
        <v>857</v>
      </c>
      <c r="G278" s="260" t="s">
        <v>342</v>
      </c>
      <c r="H278" s="261">
        <v>14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39</v>
      </c>
      <c r="O278" s="88"/>
      <c r="P278" s="249">
        <f>O278*H278</f>
        <v>0</v>
      </c>
      <c r="Q278" s="249">
        <v>5.0000000000000002E-05</v>
      </c>
      <c r="R278" s="249">
        <f>Q278*H278</f>
        <v>0.00069999999999999999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377</v>
      </c>
      <c r="AT278" s="251" t="s">
        <v>339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858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857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44.25" customHeight="1">
      <c r="A280" s="35"/>
      <c r="B280" s="36"/>
      <c r="C280" s="257" t="s">
        <v>605</v>
      </c>
      <c r="D280" s="257" t="s">
        <v>339</v>
      </c>
      <c r="E280" s="258" t="s">
        <v>859</v>
      </c>
      <c r="F280" s="259" t="s">
        <v>860</v>
      </c>
      <c r="G280" s="260" t="s">
        <v>342</v>
      </c>
      <c r="H280" s="261">
        <v>14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5.0000000000000002E-05</v>
      </c>
      <c r="R280" s="249">
        <f>Q280*H280</f>
        <v>0.00069999999999999999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861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860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16.5" customHeight="1">
      <c r="A282" s="35"/>
      <c r="B282" s="36"/>
      <c r="C282" s="239" t="s">
        <v>609</v>
      </c>
      <c r="D282" s="239" t="s">
        <v>278</v>
      </c>
      <c r="E282" s="240" t="s">
        <v>862</v>
      </c>
      <c r="F282" s="241" t="s">
        <v>863</v>
      </c>
      <c r="G282" s="242" t="s">
        <v>342</v>
      </c>
      <c r="H282" s="243">
        <v>13</v>
      </c>
      <c r="I282" s="244"/>
      <c r="J282" s="245">
        <f>ROUND(I282*H282,2)</f>
        <v>0</v>
      </c>
      <c r="K282" s="246"/>
      <c r="L282" s="41"/>
      <c r="M282" s="247" t="s">
        <v>1</v>
      </c>
      <c r="N282" s="248" t="s">
        <v>39</v>
      </c>
      <c r="O282" s="88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352</v>
      </c>
      <c r="AT282" s="251" t="s">
        <v>278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864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865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1.75" customHeight="1">
      <c r="A284" s="35"/>
      <c r="B284" s="36"/>
      <c r="C284" s="257" t="s">
        <v>611</v>
      </c>
      <c r="D284" s="257" t="s">
        <v>339</v>
      </c>
      <c r="E284" s="258" t="s">
        <v>866</v>
      </c>
      <c r="F284" s="259" t="s">
        <v>867</v>
      </c>
      <c r="G284" s="260" t="s">
        <v>342</v>
      </c>
      <c r="H284" s="261">
        <v>9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4.0000000000000003E-05</v>
      </c>
      <c r="R284" s="249">
        <f>Q284*H284</f>
        <v>0.00036000000000000002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868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867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24.15" customHeight="1">
      <c r="A286" s="35"/>
      <c r="B286" s="36"/>
      <c r="C286" s="257" t="s">
        <v>615</v>
      </c>
      <c r="D286" s="257" t="s">
        <v>339</v>
      </c>
      <c r="E286" s="258" t="s">
        <v>869</v>
      </c>
      <c r="F286" s="259" t="s">
        <v>870</v>
      </c>
      <c r="G286" s="260" t="s">
        <v>342</v>
      </c>
      <c r="H286" s="261">
        <v>4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39</v>
      </c>
      <c r="O286" s="88"/>
      <c r="P286" s="249">
        <f>O286*H286</f>
        <v>0</v>
      </c>
      <c r="Q286" s="249">
        <v>5.0000000000000002E-05</v>
      </c>
      <c r="R286" s="249">
        <f>Q286*H286</f>
        <v>0.00020000000000000001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377</v>
      </c>
      <c r="AT286" s="251" t="s">
        <v>339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871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870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16.5" customHeight="1">
      <c r="A288" s="35"/>
      <c r="B288" s="36"/>
      <c r="C288" s="239" t="s">
        <v>619</v>
      </c>
      <c r="D288" s="239" t="s">
        <v>278</v>
      </c>
      <c r="E288" s="240" t="s">
        <v>872</v>
      </c>
      <c r="F288" s="241" t="s">
        <v>873</v>
      </c>
      <c r="G288" s="242" t="s">
        <v>342</v>
      </c>
      <c r="H288" s="243">
        <v>1</v>
      </c>
      <c r="I288" s="244"/>
      <c r="J288" s="245">
        <f>ROUND(I288*H288,2)</f>
        <v>0</v>
      </c>
      <c r="K288" s="246"/>
      <c r="L288" s="41"/>
      <c r="M288" s="247" t="s">
        <v>1</v>
      </c>
      <c r="N288" s="248" t="s">
        <v>39</v>
      </c>
      <c r="O288" s="88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352</v>
      </c>
      <c r="AT288" s="251" t="s">
        <v>278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874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875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4.15" customHeight="1">
      <c r="A290" s="35"/>
      <c r="B290" s="36"/>
      <c r="C290" s="257" t="s">
        <v>626</v>
      </c>
      <c r="D290" s="257" t="s">
        <v>339</v>
      </c>
      <c r="E290" s="258" t="s">
        <v>876</v>
      </c>
      <c r="F290" s="259" t="s">
        <v>877</v>
      </c>
      <c r="G290" s="260" t="s">
        <v>342</v>
      </c>
      <c r="H290" s="261">
        <v>1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39</v>
      </c>
      <c r="O290" s="88"/>
      <c r="P290" s="249">
        <f>O290*H290</f>
        <v>0</v>
      </c>
      <c r="Q290" s="249">
        <v>0.00023000000000000001</v>
      </c>
      <c r="R290" s="249">
        <f>Q290*H290</f>
        <v>0.00023000000000000001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377</v>
      </c>
      <c r="AT290" s="251" t="s">
        <v>339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878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877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24.15" customHeight="1">
      <c r="A292" s="35"/>
      <c r="B292" s="36"/>
      <c r="C292" s="239" t="s">
        <v>879</v>
      </c>
      <c r="D292" s="239" t="s">
        <v>278</v>
      </c>
      <c r="E292" s="240" t="s">
        <v>1535</v>
      </c>
      <c r="F292" s="241" t="s">
        <v>1536</v>
      </c>
      <c r="G292" s="242" t="s">
        <v>342</v>
      </c>
      <c r="H292" s="243">
        <v>2</v>
      </c>
      <c r="I292" s="244"/>
      <c r="J292" s="245">
        <f>ROUND(I292*H292,2)</f>
        <v>0</v>
      </c>
      <c r="K292" s="246"/>
      <c r="L292" s="41"/>
      <c r="M292" s="247" t="s">
        <v>1</v>
      </c>
      <c r="N292" s="248" t="s">
        <v>39</v>
      </c>
      <c r="O292" s="88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352</v>
      </c>
      <c r="AT292" s="251" t="s">
        <v>278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1537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1538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24.15" customHeight="1">
      <c r="A294" s="35"/>
      <c r="B294" s="36"/>
      <c r="C294" s="257" t="s">
        <v>883</v>
      </c>
      <c r="D294" s="257" t="s">
        <v>339</v>
      </c>
      <c r="E294" s="258" t="s">
        <v>1539</v>
      </c>
      <c r="F294" s="259" t="s">
        <v>1540</v>
      </c>
      <c r="G294" s="260" t="s">
        <v>342</v>
      </c>
      <c r="H294" s="261">
        <v>2</v>
      </c>
      <c r="I294" s="262"/>
      <c r="J294" s="263">
        <f>ROUND(I294*H294,2)</f>
        <v>0</v>
      </c>
      <c r="K294" s="264"/>
      <c r="L294" s="265"/>
      <c r="M294" s="266" t="s">
        <v>1</v>
      </c>
      <c r="N294" s="267" t="s">
        <v>39</v>
      </c>
      <c r="O294" s="88"/>
      <c r="P294" s="249">
        <f>O294*H294</f>
        <v>0</v>
      </c>
      <c r="Q294" s="249">
        <v>5.0000000000000002E-05</v>
      </c>
      <c r="R294" s="249">
        <f>Q294*H294</f>
        <v>0.00010000000000000001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377</v>
      </c>
      <c r="AT294" s="251" t="s">
        <v>339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1541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1540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33" customHeight="1">
      <c r="A296" s="35"/>
      <c r="B296" s="36"/>
      <c r="C296" s="239" t="s">
        <v>887</v>
      </c>
      <c r="D296" s="239" t="s">
        <v>278</v>
      </c>
      <c r="E296" s="240" t="s">
        <v>880</v>
      </c>
      <c r="F296" s="241" t="s">
        <v>881</v>
      </c>
      <c r="G296" s="242" t="s">
        <v>416</v>
      </c>
      <c r="H296" s="243">
        <v>4</v>
      </c>
      <c r="I296" s="244"/>
      <c r="J296" s="245">
        <f>ROUND(I296*H296,2)</f>
        <v>0</v>
      </c>
      <c r="K296" s="246"/>
      <c r="L296" s="41"/>
      <c r="M296" s="247" t="s">
        <v>1</v>
      </c>
      <c r="N296" s="248" t="s">
        <v>39</v>
      </c>
      <c r="O296" s="88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352</v>
      </c>
      <c r="AT296" s="251" t="s">
        <v>278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882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881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57" t="s">
        <v>891</v>
      </c>
      <c r="D298" s="257" t="s">
        <v>339</v>
      </c>
      <c r="E298" s="258" t="s">
        <v>884</v>
      </c>
      <c r="F298" s="259" t="s">
        <v>885</v>
      </c>
      <c r="G298" s="260" t="s">
        <v>416</v>
      </c>
      <c r="H298" s="261">
        <v>4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39</v>
      </c>
      <c r="O298" s="88"/>
      <c r="P298" s="249">
        <f>O298*H298</f>
        <v>0</v>
      </c>
      <c r="Q298" s="249">
        <v>1.0000000000000001E-05</v>
      </c>
      <c r="R298" s="249">
        <f>Q298*H298</f>
        <v>4.0000000000000003E-05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377</v>
      </c>
      <c r="AT298" s="251" t="s">
        <v>339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886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885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24.15" customHeight="1">
      <c r="A300" s="35"/>
      <c r="B300" s="36"/>
      <c r="C300" s="257" t="s">
        <v>895</v>
      </c>
      <c r="D300" s="257" t="s">
        <v>339</v>
      </c>
      <c r="E300" s="258" t="s">
        <v>888</v>
      </c>
      <c r="F300" s="259" t="s">
        <v>889</v>
      </c>
      <c r="G300" s="260" t="s">
        <v>342</v>
      </c>
      <c r="H300" s="261">
        <v>1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39</v>
      </c>
      <c r="O300" s="88"/>
      <c r="P300" s="249">
        <f>O300*H300</f>
        <v>0</v>
      </c>
      <c r="Q300" s="249">
        <v>1.0000000000000001E-05</v>
      </c>
      <c r="R300" s="249">
        <f>Q300*H300</f>
        <v>1.0000000000000001E-05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377</v>
      </c>
      <c r="AT300" s="251" t="s">
        <v>339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890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889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24.15" customHeight="1">
      <c r="A302" s="35"/>
      <c r="B302" s="36"/>
      <c r="C302" s="257" t="s">
        <v>899</v>
      </c>
      <c r="D302" s="257" t="s">
        <v>339</v>
      </c>
      <c r="E302" s="258" t="s">
        <v>892</v>
      </c>
      <c r="F302" s="259" t="s">
        <v>893</v>
      </c>
      <c r="G302" s="260" t="s">
        <v>342</v>
      </c>
      <c r="H302" s="261">
        <v>1</v>
      </c>
      <c r="I302" s="262"/>
      <c r="J302" s="263">
        <f>ROUND(I302*H302,2)</f>
        <v>0</v>
      </c>
      <c r="K302" s="264"/>
      <c r="L302" s="265"/>
      <c r="M302" s="266" t="s">
        <v>1</v>
      </c>
      <c r="N302" s="267" t="s">
        <v>39</v>
      </c>
      <c r="O302" s="88"/>
      <c r="P302" s="249">
        <f>O302*H302</f>
        <v>0</v>
      </c>
      <c r="Q302" s="249">
        <v>1.0000000000000001E-05</v>
      </c>
      <c r="R302" s="249">
        <f>Q302*H302</f>
        <v>1.0000000000000001E-05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377</v>
      </c>
      <c r="AT302" s="251" t="s">
        <v>339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894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893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24.15" customHeight="1">
      <c r="A304" s="35"/>
      <c r="B304" s="36"/>
      <c r="C304" s="257" t="s">
        <v>903</v>
      </c>
      <c r="D304" s="257" t="s">
        <v>339</v>
      </c>
      <c r="E304" s="258" t="s">
        <v>896</v>
      </c>
      <c r="F304" s="259" t="s">
        <v>897</v>
      </c>
      <c r="G304" s="260" t="s">
        <v>342</v>
      </c>
      <c r="H304" s="261">
        <v>2</v>
      </c>
      <c r="I304" s="262"/>
      <c r="J304" s="263">
        <f>ROUND(I304*H304,2)</f>
        <v>0</v>
      </c>
      <c r="K304" s="264"/>
      <c r="L304" s="265"/>
      <c r="M304" s="266" t="s">
        <v>1</v>
      </c>
      <c r="N304" s="267" t="s">
        <v>39</v>
      </c>
      <c r="O304" s="88"/>
      <c r="P304" s="249">
        <f>O304*H304</f>
        <v>0</v>
      </c>
      <c r="Q304" s="249">
        <v>1.0000000000000001E-05</v>
      </c>
      <c r="R304" s="249">
        <f>Q304*H304</f>
        <v>2.0000000000000002E-05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377</v>
      </c>
      <c r="AT304" s="251" t="s">
        <v>339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898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897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24.15" customHeight="1">
      <c r="A306" s="35"/>
      <c r="B306" s="36"/>
      <c r="C306" s="257" t="s">
        <v>908</v>
      </c>
      <c r="D306" s="257" t="s">
        <v>339</v>
      </c>
      <c r="E306" s="258" t="s">
        <v>900</v>
      </c>
      <c r="F306" s="259" t="s">
        <v>901</v>
      </c>
      <c r="G306" s="260" t="s">
        <v>342</v>
      </c>
      <c r="H306" s="261">
        <v>4</v>
      </c>
      <c r="I306" s="262"/>
      <c r="J306" s="263">
        <f>ROUND(I306*H306,2)</f>
        <v>0</v>
      </c>
      <c r="K306" s="264"/>
      <c r="L306" s="265"/>
      <c r="M306" s="266" t="s">
        <v>1</v>
      </c>
      <c r="N306" s="267" t="s">
        <v>39</v>
      </c>
      <c r="O306" s="88"/>
      <c r="P306" s="249">
        <f>O306*H306</f>
        <v>0</v>
      </c>
      <c r="Q306" s="249">
        <v>1.0000000000000001E-05</v>
      </c>
      <c r="R306" s="249">
        <f>Q306*H306</f>
        <v>4.0000000000000003E-05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377</v>
      </c>
      <c r="AT306" s="251" t="s">
        <v>339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902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901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33" customHeight="1">
      <c r="A308" s="35"/>
      <c r="B308" s="36"/>
      <c r="C308" s="239" t="s">
        <v>913</v>
      </c>
      <c r="D308" s="239" t="s">
        <v>278</v>
      </c>
      <c r="E308" s="240" t="s">
        <v>904</v>
      </c>
      <c r="F308" s="241" t="s">
        <v>905</v>
      </c>
      <c r="G308" s="242" t="s">
        <v>696</v>
      </c>
      <c r="H308" s="243">
        <v>1</v>
      </c>
      <c r="I308" s="244"/>
      <c r="J308" s="245">
        <f>ROUND(I308*H308,2)</f>
        <v>0</v>
      </c>
      <c r="K308" s="246"/>
      <c r="L308" s="41"/>
      <c r="M308" s="247" t="s">
        <v>1</v>
      </c>
      <c r="N308" s="248" t="s">
        <v>39</v>
      </c>
      <c r="O308" s="88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352</v>
      </c>
      <c r="AT308" s="251" t="s">
        <v>278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906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907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33" customHeight="1">
      <c r="A310" s="35"/>
      <c r="B310" s="36"/>
      <c r="C310" s="239" t="s">
        <v>917</v>
      </c>
      <c r="D310" s="239" t="s">
        <v>278</v>
      </c>
      <c r="E310" s="240" t="s">
        <v>909</v>
      </c>
      <c r="F310" s="241" t="s">
        <v>910</v>
      </c>
      <c r="G310" s="242" t="s">
        <v>416</v>
      </c>
      <c r="H310" s="243">
        <v>300</v>
      </c>
      <c r="I310" s="244"/>
      <c r="J310" s="245">
        <f>ROUND(I310*H310,2)</f>
        <v>0</v>
      </c>
      <c r="K310" s="246"/>
      <c r="L310" s="41"/>
      <c r="M310" s="247" t="s">
        <v>1</v>
      </c>
      <c r="N310" s="248" t="s">
        <v>39</v>
      </c>
      <c r="O310" s="88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352</v>
      </c>
      <c r="AT310" s="251" t="s">
        <v>278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911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912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57" t="s">
        <v>922</v>
      </c>
      <c r="D312" s="257" t="s">
        <v>339</v>
      </c>
      <c r="E312" s="258" t="s">
        <v>914</v>
      </c>
      <c r="F312" s="259" t="s">
        <v>915</v>
      </c>
      <c r="G312" s="260" t="s">
        <v>416</v>
      </c>
      <c r="H312" s="261">
        <v>300</v>
      </c>
      <c r="I312" s="262"/>
      <c r="J312" s="263">
        <f>ROUND(I312*H312,2)</f>
        <v>0</v>
      </c>
      <c r="K312" s="264"/>
      <c r="L312" s="265"/>
      <c r="M312" s="266" t="s">
        <v>1</v>
      </c>
      <c r="N312" s="267" t="s">
        <v>39</v>
      </c>
      <c r="O312" s="88"/>
      <c r="P312" s="249">
        <f>O312*H312</f>
        <v>0</v>
      </c>
      <c r="Q312" s="249">
        <v>0.00017000000000000001</v>
      </c>
      <c r="R312" s="249">
        <f>Q312*H312</f>
        <v>0.051000000000000004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377</v>
      </c>
      <c r="AT312" s="251" t="s">
        <v>339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916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915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33" customHeight="1">
      <c r="A314" s="35"/>
      <c r="B314" s="36"/>
      <c r="C314" s="239" t="s">
        <v>926</v>
      </c>
      <c r="D314" s="239" t="s">
        <v>278</v>
      </c>
      <c r="E314" s="240" t="s">
        <v>918</v>
      </c>
      <c r="F314" s="241" t="s">
        <v>919</v>
      </c>
      <c r="G314" s="242" t="s">
        <v>416</v>
      </c>
      <c r="H314" s="243">
        <v>50</v>
      </c>
      <c r="I314" s="244"/>
      <c r="J314" s="245">
        <f>ROUND(I314*H314,2)</f>
        <v>0</v>
      </c>
      <c r="K314" s="246"/>
      <c r="L314" s="41"/>
      <c r="M314" s="247" t="s">
        <v>1</v>
      </c>
      <c r="N314" s="248" t="s">
        <v>39</v>
      </c>
      <c r="O314" s="88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352</v>
      </c>
      <c r="AT314" s="251" t="s">
        <v>278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920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921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24.15" customHeight="1">
      <c r="A316" s="35"/>
      <c r="B316" s="36"/>
      <c r="C316" s="257" t="s">
        <v>930</v>
      </c>
      <c r="D316" s="257" t="s">
        <v>339</v>
      </c>
      <c r="E316" s="258" t="s">
        <v>923</v>
      </c>
      <c r="F316" s="259" t="s">
        <v>924</v>
      </c>
      <c r="G316" s="260" t="s">
        <v>416</v>
      </c>
      <c r="H316" s="261">
        <v>50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6.9999999999999994E-05</v>
      </c>
      <c r="R316" s="249">
        <f>Q316*H316</f>
        <v>0.0034999999999999996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925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924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33" customHeight="1">
      <c r="A318" s="35"/>
      <c r="B318" s="36"/>
      <c r="C318" s="239" t="s">
        <v>934</v>
      </c>
      <c r="D318" s="239" t="s">
        <v>278</v>
      </c>
      <c r="E318" s="240" t="s">
        <v>927</v>
      </c>
      <c r="F318" s="241" t="s">
        <v>928</v>
      </c>
      <c r="G318" s="242" t="s">
        <v>416</v>
      </c>
      <c r="H318" s="243">
        <v>42</v>
      </c>
      <c r="I318" s="244"/>
      <c r="J318" s="245">
        <f>ROUND(I318*H318,2)</f>
        <v>0</v>
      </c>
      <c r="K318" s="246"/>
      <c r="L318" s="41"/>
      <c r="M318" s="247" t="s">
        <v>1</v>
      </c>
      <c r="N318" s="248" t="s">
        <v>39</v>
      </c>
      <c r="O318" s="88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352</v>
      </c>
      <c r="AT318" s="251" t="s">
        <v>278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929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928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24.15" customHeight="1">
      <c r="A320" s="35"/>
      <c r="B320" s="36"/>
      <c r="C320" s="257" t="s">
        <v>938</v>
      </c>
      <c r="D320" s="257" t="s">
        <v>339</v>
      </c>
      <c r="E320" s="258" t="s">
        <v>931</v>
      </c>
      <c r="F320" s="259" t="s">
        <v>932</v>
      </c>
      <c r="G320" s="260" t="s">
        <v>416</v>
      </c>
      <c r="H320" s="261">
        <v>30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39</v>
      </c>
      <c r="O320" s="88"/>
      <c r="P320" s="249">
        <f>O320*H320</f>
        <v>0</v>
      </c>
      <c r="Q320" s="249">
        <v>6.9999999999999994E-05</v>
      </c>
      <c r="R320" s="249">
        <f>Q320*H320</f>
        <v>0.0020999999999999999</v>
      </c>
      <c r="S320" s="249">
        <v>0</v>
      </c>
      <c r="T320" s="25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377</v>
      </c>
      <c r="AT320" s="251" t="s">
        <v>339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933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932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37.8" customHeight="1">
      <c r="A322" s="35"/>
      <c r="B322" s="36"/>
      <c r="C322" s="257" t="s">
        <v>943</v>
      </c>
      <c r="D322" s="257" t="s">
        <v>339</v>
      </c>
      <c r="E322" s="258" t="s">
        <v>935</v>
      </c>
      <c r="F322" s="259" t="s">
        <v>936</v>
      </c>
      <c r="G322" s="260" t="s">
        <v>416</v>
      </c>
      <c r="H322" s="261">
        <v>12</v>
      </c>
      <c r="I322" s="262"/>
      <c r="J322" s="263">
        <f>ROUND(I322*H322,2)</f>
        <v>0</v>
      </c>
      <c r="K322" s="264"/>
      <c r="L322" s="265"/>
      <c r="M322" s="266" t="s">
        <v>1</v>
      </c>
      <c r="N322" s="267" t="s">
        <v>39</v>
      </c>
      <c r="O322" s="88"/>
      <c r="P322" s="249">
        <f>O322*H322</f>
        <v>0</v>
      </c>
      <c r="Q322" s="249">
        <v>6.9999999999999994E-05</v>
      </c>
      <c r="R322" s="249">
        <f>Q322*H322</f>
        <v>0.00083999999999999993</v>
      </c>
      <c r="S322" s="249">
        <v>0</v>
      </c>
      <c r="T322" s="25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377</v>
      </c>
      <c r="AT322" s="251" t="s">
        <v>339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937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936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24.15" customHeight="1">
      <c r="A324" s="35"/>
      <c r="B324" s="36"/>
      <c r="C324" s="239" t="s">
        <v>948</v>
      </c>
      <c r="D324" s="239" t="s">
        <v>278</v>
      </c>
      <c r="E324" s="240" t="s">
        <v>939</v>
      </c>
      <c r="F324" s="241" t="s">
        <v>940</v>
      </c>
      <c r="G324" s="242" t="s">
        <v>342</v>
      </c>
      <c r="H324" s="243">
        <v>1</v>
      </c>
      <c r="I324" s="244"/>
      <c r="J324" s="245">
        <f>ROUND(I324*H324,2)</f>
        <v>0</v>
      </c>
      <c r="K324" s="246"/>
      <c r="L324" s="41"/>
      <c r="M324" s="247" t="s">
        <v>1</v>
      </c>
      <c r="N324" s="248" t="s">
        <v>39</v>
      </c>
      <c r="O324" s="88"/>
      <c r="P324" s="249">
        <f>O324*H324</f>
        <v>0</v>
      </c>
      <c r="Q324" s="249">
        <v>0</v>
      </c>
      <c r="R324" s="249">
        <f>Q324*H324</f>
        <v>0</v>
      </c>
      <c r="S324" s="249">
        <v>5.0000000000000002E-05</v>
      </c>
      <c r="T324" s="250">
        <f>S324*H324</f>
        <v>5.0000000000000002E-05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352</v>
      </c>
      <c r="AT324" s="251" t="s">
        <v>278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941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942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37.8" customHeight="1">
      <c r="A326" s="35"/>
      <c r="B326" s="36"/>
      <c r="C326" s="239" t="s">
        <v>952</v>
      </c>
      <c r="D326" s="239" t="s">
        <v>278</v>
      </c>
      <c r="E326" s="240" t="s">
        <v>944</v>
      </c>
      <c r="F326" s="241" t="s">
        <v>945</v>
      </c>
      <c r="G326" s="242" t="s">
        <v>342</v>
      </c>
      <c r="H326" s="243">
        <v>1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5.0000000000000002E-05</v>
      </c>
      <c r="T326" s="250">
        <f>S326*H326</f>
        <v>5.0000000000000002E-05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946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947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21.75" customHeight="1">
      <c r="A328" s="35"/>
      <c r="B328" s="36"/>
      <c r="C328" s="239" t="s">
        <v>956</v>
      </c>
      <c r="D328" s="239" t="s">
        <v>278</v>
      </c>
      <c r="E328" s="240" t="s">
        <v>949</v>
      </c>
      <c r="F328" s="241" t="s">
        <v>950</v>
      </c>
      <c r="G328" s="242" t="s">
        <v>342</v>
      </c>
      <c r="H328" s="243">
        <v>1</v>
      </c>
      <c r="I328" s="244"/>
      <c r="J328" s="245">
        <f>ROUND(I328*H328,2)</f>
        <v>0</v>
      </c>
      <c r="K328" s="246"/>
      <c r="L328" s="41"/>
      <c r="M328" s="247" t="s">
        <v>1</v>
      </c>
      <c r="N328" s="248" t="s">
        <v>39</v>
      </c>
      <c r="O328" s="88"/>
      <c r="P328" s="249">
        <f>O328*H328</f>
        <v>0</v>
      </c>
      <c r="Q328" s="249">
        <v>0</v>
      </c>
      <c r="R328" s="249">
        <f>Q328*H328</f>
        <v>0</v>
      </c>
      <c r="S328" s="249">
        <v>5.0000000000000002E-05</v>
      </c>
      <c r="T328" s="250">
        <f>S328*H328</f>
        <v>5.0000000000000002E-05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352</v>
      </c>
      <c r="AT328" s="251" t="s">
        <v>278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951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950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16.5" customHeight="1">
      <c r="A330" s="35"/>
      <c r="B330" s="36"/>
      <c r="C330" s="257" t="s">
        <v>961</v>
      </c>
      <c r="D330" s="257" t="s">
        <v>339</v>
      </c>
      <c r="E330" s="258" t="s">
        <v>953</v>
      </c>
      <c r="F330" s="259" t="s">
        <v>954</v>
      </c>
      <c r="G330" s="260" t="s">
        <v>416</v>
      </c>
      <c r="H330" s="261">
        <v>1</v>
      </c>
      <c r="I330" s="262"/>
      <c r="J330" s="263">
        <f>ROUND(I330*H330,2)</f>
        <v>0</v>
      </c>
      <c r="K330" s="264"/>
      <c r="L330" s="265"/>
      <c r="M330" s="266" t="s">
        <v>1</v>
      </c>
      <c r="N330" s="267" t="s">
        <v>39</v>
      </c>
      <c r="O330" s="88"/>
      <c r="P330" s="249">
        <f>O330*H330</f>
        <v>0</v>
      </c>
      <c r="Q330" s="249">
        <v>6.9999999999999994E-05</v>
      </c>
      <c r="R330" s="249">
        <f>Q330*H330</f>
        <v>6.9999999999999994E-05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377</v>
      </c>
      <c r="AT330" s="251" t="s">
        <v>339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955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954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24.15" customHeight="1">
      <c r="A332" s="35"/>
      <c r="B332" s="36"/>
      <c r="C332" s="239" t="s">
        <v>965</v>
      </c>
      <c r="D332" s="239" t="s">
        <v>278</v>
      </c>
      <c r="E332" s="240" t="s">
        <v>957</v>
      </c>
      <c r="F332" s="241" t="s">
        <v>958</v>
      </c>
      <c r="G332" s="242" t="s">
        <v>342</v>
      </c>
      <c r="H332" s="243">
        <v>20</v>
      </c>
      <c r="I332" s="244"/>
      <c r="J332" s="245">
        <f>ROUND(I332*H332,2)</f>
        <v>0</v>
      </c>
      <c r="K332" s="246"/>
      <c r="L332" s="41"/>
      <c r="M332" s="247" t="s">
        <v>1</v>
      </c>
      <c r="N332" s="248" t="s">
        <v>39</v>
      </c>
      <c r="O332" s="8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352</v>
      </c>
      <c r="AT332" s="251" t="s">
        <v>278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959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960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16.5" customHeight="1">
      <c r="A334" s="35"/>
      <c r="B334" s="36"/>
      <c r="C334" s="257" t="s">
        <v>970</v>
      </c>
      <c r="D334" s="257" t="s">
        <v>339</v>
      </c>
      <c r="E334" s="258" t="s">
        <v>962</v>
      </c>
      <c r="F334" s="259" t="s">
        <v>963</v>
      </c>
      <c r="G334" s="260" t="s">
        <v>342</v>
      </c>
      <c r="H334" s="261">
        <v>20</v>
      </c>
      <c r="I334" s="262"/>
      <c r="J334" s="263">
        <f>ROUND(I334*H334,2)</f>
        <v>0</v>
      </c>
      <c r="K334" s="264"/>
      <c r="L334" s="265"/>
      <c r="M334" s="266" t="s">
        <v>1</v>
      </c>
      <c r="N334" s="267" t="s">
        <v>39</v>
      </c>
      <c r="O334" s="88"/>
      <c r="P334" s="249">
        <f>O334*H334</f>
        <v>0</v>
      </c>
      <c r="Q334" s="249">
        <v>9.0000000000000006E-05</v>
      </c>
      <c r="R334" s="249">
        <f>Q334*H334</f>
        <v>0.0018000000000000002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377</v>
      </c>
      <c r="AT334" s="251" t="s">
        <v>339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964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963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2" customFormat="1" ht="21.75" customHeight="1">
      <c r="A336" s="35"/>
      <c r="B336" s="36"/>
      <c r="C336" s="239" t="s">
        <v>977</v>
      </c>
      <c r="D336" s="239" t="s">
        <v>278</v>
      </c>
      <c r="E336" s="240" t="s">
        <v>966</v>
      </c>
      <c r="F336" s="241" t="s">
        <v>967</v>
      </c>
      <c r="G336" s="242" t="s">
        <v>342</v>
      </c>
      <c r="H336" s="243">
        <v>1</v>
      </c>
      <c r="I336" s="244"/>
      <c r="J336" s="245">
        <f>ROUND(I336*H336,2)</f>
        <v>0</v>
      </c>
      <c r="K336" s="246"/>
      <c r="L336" s="41"/>
      <c r="M336" s="247" t="s">
        <v>1</v>
      </c>
      <c r="N336" s="248" t="s">
        <v>39</v>
      </c>
      <c r="O336" s="88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1" t="s">
        <v>352</v>
      </c>
      <c r="AT336" s="251" t="s">
        <v>278</v>
      </c>
      <c r="AU336" s="251" t="s">
        <v>276</v>
      </c>
      <c r="AY336" s="14" t="s">
        <v>275</v>
      </c>
      <c r="BE336" s="252">
        <f>IF(N336="základní",J336,0)</f>
        <v>0</v>
      </c>
      <c r="BF336" s="252">
        <f>IF(N336="snížená",J336,0)</f>
        <v>0</v>
      </c>
      <c r="BG336" s="252">
        <f>IF(N336="zákl. přenesená",J336,0)</f>
        <v>0</v>
      </c>
      <c r="BH336" s="252">
        <f>IF(N336="sníž. přenesená",J336,0)</f>
        <v>0</v>
      </c>
      <c r="BI336" s="252">
        <f>IF(N336="nulová",J336,0)</f>
        <v>0</v>
      </c>
      <c r="BJ336" s="14" t="s">
        <v>81</v>
      </c>
      <c r="BK336" s="252">
        <f>ROUND(I336*H336,2)</f>
        <v>0</v>
      </c>
      <c r="BL336" s="14" t="s">
        <v>352</v>
      </c>
      <c r="BM336" s="251" t="s">
        <v>968</v>
      </c>
    </row>
    <row r="337" s="2" customFormat="1">
      <c r="A337" s="35"/>
      <c r="B337" s="36"/>
      <c r="C337" s="37"/>
      <c r="D337" s="253" t="s">
        <v>284</v>
      </c>
      <c r="E337" s="37"/>
      <c r="F337" s="254" t="s">
        <v>969</v>
      </c>
      <c r="G337" s="37"/>
      <c r="H337" s="37"/>
      <c r="I337" s="206"/>
      <c r="J337" s="37"/>
      <c r="K337" s="37"/>
      <c r="L337" s="41"/>
      <c r="M337" s="255"/>
      <c r="N337" s="256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284</v>
      </c>
      <c r="AU337" s="14" t="s">
        <v>276</v>
      </c>
    </row>
    <row r="338" s="2" customFormat="1" ht="16.5" customHeight="1">
      <c r="A338" s="35"/>
      <c r="B338" s="36"/>
      <c r="C338" s="239" t="s">
        <v>982</v>
      </c>
      <c r="D338" s="239" t="s">
        <v>278</v>
      </c>
      <c r="E338" s="240" t="s">
        <v>971</v>
      </c>
      <c r="F338" s="241" t="s">
        <v>972</v>
      </c>
      <c r="G338" s="242" t="s">
        <v>973</v>
      </c>
      <c r="H338" s="243">
        <v>1</v>
      </c>
      <c r="I338" s="244"/>
      <c r="J338" s="245">
        <f>ROUND(I338*H338,2)</f>
        <v>0</v>
      </c>
      <c r="K338" s="246"/>
      <c r="L338" s="41"/>
      <c r="M338" s="247" t="s">
        <v>1</v>
      </c>
      <c r="N338" s="248" t="s">
        <v>39</v>
      </c>
      <c r="O338" s="88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1" t="s">
        <v>352</v>
      </c>
      <c r="AT338" s="251" t="s">
        <v>278</v>
      </c>
      <c r="AU338" s="251" t="s">
        <v>276</v>
      </c>
      <c r="AY338" s="14" t="s">
        <v>275</v>
      </c>
      <c r="BE338" s="252">
        <f>IF(N338="základní",J338,0)</f>
        <v>0</v>
      </c>
      <c r="BF338" s="252">
        <f>IF(N338="snížená",J338,0)</f>
        <v>0</v>
      </c>
      <c r="BG338" s="252">
        <f>IF(N338="zákl. přenesená",J338,0)</f>
        <v>0</v>
      </c>
      <c r="BH338" s="252">
        <f>IF(N338="sníž. přenesená",J338,0)</f>
        <v>0</v>
      </c>
      <c r="BI338" s="252">
        <f>IF(N338="nulová",J338,0)</f>
        <v>0</v>
      </c>
      <c r="BJ338" s="14" t="s">
        <v>81</v>
      </c>
      <c r="BK338" s="252">
        <f>ROUND(I338*H338,2)</f>
        <v>0</v>
      </c>
      <c r="BL338" s="14" t="s">
        <v>352</v>
      </c>
      <c r="BM338" s="251" t="s">
        <v>974</v>
      </c>
    </row>
    <row r="339" s="2" customFormat="1">
      <c r="A339" s="35"/>
      <c r="B339" s="36"/>
      <c r="C339" s="37"/>
      <c r="D339" s="253" t="s">
        <v>284</v>
      </c>
      <c r="E339" s="37"/>
      <c r="F339" s="254" t="s">
        <v>972</v>
      </c>
      <c r="G339" s="37"/>
      <c r="H339" s="37"/>
      <c r="I339" s="206"/>
      <c r="J339" s="37"/>
      <c r="K339" s="37"/>
      <c r="L339" s="41"/>
      <c r="M339" s="255"/>
      <c r="N339" s="256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284</v>
      </c>
      <c r="AU339" s="14" t="s">
        <v>276</v>
      </c>
    </row>
    <row r="340" s="12" customFormat="1" ht="20.88" customHeight="1">
      <c r="A340" s="12"/>
      <c r="B340" s="223"/>
      <c r="C340" s="224"/>
      <c r="D340" s="225" t="s">
        <v>73</v>
      </c>
      <c r="E340" s="237" t="s">
        <v>975</v>
      </c>
      <c r="F340" s="237" t="s">
        <v>976</v>
      </c>
      <c r="G340" s="224"/>
      <c r="H340" s="224"/>
      <c r="I340" s="227"/>
      <c r="J340" s="238">
        <f>BK340</f>
        <v>0</v>
      </c>
      <c r="K340" s="224"/>
      <c r="L340" s="229"/>
      <c r="M340" s="230"/>
      <c r="N340" s="231"/>
      <c r="O340" s="231"/>
      <c r="P340" s="232">
        <f>SUM(P341:P382)</f>
        <v>0</v>
      </c>
      <c r="Q340" s="231"/>
      <c r="R340" s="232">
        <f>SUM(R341:R382)</f>
        <v>0.032870000000000003</v>
      </c>
      <c r="S340" s="231"/>
      <c r="T340" s="233">
        <f>SUM(T341:T382)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4" t="s">
        <v>83</v>
      </c>
      <c r="AT340" s="235" t="s">
        <v>73</v>
      </c>
      <c r="AU340" s="235" t="s">
        <v>83</v>
      </c>
      <c r="AY340" s="234" t="s">
        <v>275</v>
      </c>
      <c r="BK340" s="236">
        <f>SUM(BK341:BK382)</f>
        <v>0</v>
      </c>
    </row>
    <row r="341" s="2" customFormat="1" ht="33" customHeight="1">
      <c r="A341" s="35"/>
      <c r="B341" s="36"/>
      <c r="C341" s="239" t="s">
        <v>986</v>
      </c>
      <c r="D341" s="239" t="s">
        <v>278</v>
      </c>
      <c r="E341" s="240" t="s">
        <v>978</v>
      </c>
      <c r="F341" s="241" t="s">
        <v>979</v>
      </c>
      <c r="G341" s="242" t="s">
        <v>416</v>
      </c>
      <c r="H341" s="243">
        <v>40</v>
      </c>
      <c r="I341" s="244"/>
      <c r="J341" s="245">
        <f>ROUND(I341*H341,2)</f>
        <v>0</v>
      </c>
      <c r="K341" s="246"/>
      <c r="L341" s="41"/>
      <c r="M341" s="247" t="s">
        <v>1</v>
      </c>
      <c r="N341" s="248" t="s">
        <v>39</v>
      </c>
      <c r="O341" s="88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1" t="s">
        <v>352</v>
      </c>
      <c r="AT341" s="251" t="s">
        <v>278</v>
      </c>
      <c r="AU341" s="251" t="s">
        <v>276</v>
      </c>
      <c r="AY341" s="14" t="s">
        <v>275</v>
      </c>
      <c r="BE341" s="252">
        <f>IF(N341="základní",J341,0)</f>
        <v>0</v>
      </c>
      <c r="BF341" s="252">
        <f>IF(N341="snížená",J341,0)</f>
        <v>0</v>
      </c>
      <c r="BG341" s="252">
        <f>IF(N341="zákl. přenesená",J341,0)</f>
        <v>0</v>
      </c>
      <c r="BH341" s="252">
        <f>IF(N341="sníž. přenesená",J341,0)</f>
        <v>0</v>
      </c>
      <c r="BI341" s="252">
        <f>IF(N341="nulová",J341,0)</f>
        <v>0</v>
      </c>
      <c r="BJ341" s="14" t="s">
        <v>81</v>
      </c>
      <c r="BK341" s="252">
        <f>ROUND(I341*H341,2)</f>
        <v>0</v>
      </c>
      <c r="BL341" s="14" t="s">
        <v>352</v>
      </c>
      <c r="BM341" s="251" t="s">
        <v>980</v>
      </c>
    </row>
    <row r="342" s="2" customFormat="1">
      <c r="A342" s="35"/>
      <c r="B342" s="36"/>
      <c r="C342" s="37"/>
      <c r="D342" s="253" t="s">
        <v>284</v>
      </c>
      <c r="E342" s="37"/>
      <c r="F342" s="254" t="s">
        <v>981</v>
      </c>
      <c r="G342" s="37"/>
      <c r="H342" s="37"/>
      <c r="I342" s="206"/>
      <c r="J342" s="37"/>
      <c r="K342" s="37"/>
      <c r="L342" s="41"/>
      <c r="M342" s="255"/>
      <c r="N342" s="25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284</v>
      </c>
      <c r="AU342" s="14" t="s">
        <v>276</v>
      </c>
    </row>
    <row r="343" s="2" customFormat="1" ht="33" customHeight="1">
      <c r="A343" s="35"/>
      <c r="B343" s="36"/>
      <c r="C343" s="257" t="s">
        <v>991</v>
      </c>
      <c r="D343" s="257" t="s">
        <v>339</v>
      </c>
      <c r="E343" s="258" t="s">
        <v>983</v>
      </c>
      <c r="F343" s="259" t="s">
        <v>984</v>
      </c>
      <c r="G343" s="260" t="s">
        <v>416</v>
      </c>
      <c r="H343" s="261">
        <v>40</v>
      </c>
      <c r="I343" s="262"/>
      <c r="J343" s="263">
        <f>ROUND(I343*H343,2)</f>
        <v>0</v>
      </c>
      <c r="K343" s="264"/>
      <c r="L343" s="265"/>
      <c r="M343" s="266" t="s">
        <v>1</v>
      </c>
      <c r="N343" s="267" t="s">
        <v>39</v>
      </c>
      <c r="O343" s="88"/>
      <c r="P343" s="249">
        <f>O343*H343</f>
        <v>0</v>
      </c>
      <c r="Q343" s="249">
        <v>0.00052999999999999998</v>
      </c>
      <c r="R343" s="249">
        <f>Q343*H343</f>
        <v>0.0212</v>
      </c>
      <c r="S343" s="249">
        <v>0</v>
      </c>
      <c r="T343" s="25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1" t="s">
        <v>377</v>
      </c>
      <c r="AT343" s="251" t="s">
        <v>339</v>
      </c>
      <c r="AU343" s="251" t="s">
        <v>276</v>
      </c>
      <c r="AY343" s="14" t="s">
        <v>275</v>
      </c>
      <c r="BE343" s="252">
        <f>IF(N343="základní",J343,0)</f>
        <v>0</v>
      </c>
      <c r="BF343" s="252">
        <f>IF(N343="snížená",J343,0)</f>
        <v>0</v>
      </c>
      <c r="BG343" s="252">
        <f>IF(N343="zákl. přenesená",J343,0)</f>
        <v>0</v>
      </c>
      <c r="BH343" s="252">
        <f>IF(N343="sníž. přenesená",J343,0)</f>
        <v>0</v>
      </c>
      <c r="BI343" s="252">
        <f>IF(N343="nulová",J343,0)</f>
        <v>0</v>
      </c>
      <c r="BJ343" s="14" t="s">
        <v>81</v>
      </c>
      <c r="BK343" s="252">
        <f>ROUND(I343*H343,2)</f>
        <v>0</v>
      </c>
      <c r="BL343" s="14" t="s">
        <v>352</v>
      </c>
      <c r="BM343" s="251" t="s">
        <v>985</v>
      </c>
    </row>
    <row r="344" s="2" customFormat="1">
      <c r="A344" s="35"/>
      <c r="B344" s="36"/>
      <c r="C344" s="37"/>
      <c r="D344" s="253" t="s">
        <v>284</v>
      </c>
      <c r="E344" s="37"/>
      <c r="F344" s="254" t="s">
        <v>984</v>
      </c>
      <c r="G344" s="37"/>
      <c r="H344" s="37"/>
      <c r="I344" s="206"/>
      <c r="J344" s="37"/>
      <c r="K344" s="37"/>
      <c r="L344" s="41"/>
      <c r="M344" s="255"/>
      <c r="N344" s="25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284</v>
      </c>
      <c r="AU344" s="14" t="s">
        <v>276</v>
      </c>
    </row>
    <row r="345" s="2" customFormat="1" ht="37.8" customHeight="1">
      <c r="A345" s="35"/>
      <c r="B345" s="36"/>
      <c r="C345" s="239" t="s">
        <v>995</v>
      </c>
      <c r="D345" s="239" t="s">
        <v>278</v>
      </c>
      <c r="E345" s="240" t="s">
        <v>987</v>
      </c>
      <c r="F345" s="241" t="s">
        <v>988</v>
      </c>
      <c r="G345" s="242" t="s">
        <v>416</v>
      </c>
      <c r="H345" s="243">
        <v>40</v>
      </c>
      <c r="I345" s="244"/>
      <c r="J345" s="245">
        <f>ROUND(I345*H345,2)</f>
        <v>0</v>
      </c>
      <c r="K345" s="246"/>
      <c r="L345" s="41"/>
      <c r="M345" s="247" t="s">
        <v>1</v>
      </c>
      <c r="N345" s="248" t="s">
        <v>39</v>
      </c>
      <c r="O345" s="88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1" t="s">
        <v>352</v>
      </c>
      <c r="AT345" s="251" t="s">
        <v>278</v>
      </c>
      <c r="AU345" s="251" t="s">
        <v>276</v>
      </c>
      <c r="AY345" s="14" t="s">
        <v>275</v>
      </c>
      <c r="BE345" s="252">
        <f>IF(N345="základní",J345,0)</f>
        <v>0</v>
      </c>
      <c r="BF345" s="252">
        <f>IF(N345="snížená",J345,0)</f>
        <v>0</v>
      </c>
      <c r="BG345" s="252">
        <f>IF(N345="zákl. přenesená",J345,0)</f>
        <v>0</v>
      </c>
      <c r="BH345" s="252">
        <f>IF(N345="sníž. přenesená",J345,0)</f>
        <v>0</v>
      </c>
      <c r="BI345" s="252">
        <f>IF(N345="nulová",J345,0)</f>
        <v>0</v>
      </c>
      <c r="BJ345" s="14" t="s">
        <v>81</v>
      </c>
      <c r="BK345" s="252">
        <f>ROUND(I345*H345,2)</f>
        <v>0</v>
      </c>
      <c r="BL345" s="14" t="s">
        <v>352</v>
      </c>
      <c r="BM345" s="251" t="s">
        <v>989</v>
      </c>
    </row>
    <row r="346" s="2" customFormat="1">
      <c r="A346" s="35"/>
      <c r="B346" s="36"/>
      <c r="C346" s="37"/>
      <c r="D346" s="253" t="s">
        <v>284</v>
      </c>
      <c r="E346" s="37"/>
      <c r="F346" s="254" t="s">
        <v>990</v>
      </c>
      <c r="G346" s="37"/>
      <c r="H346" s="37"/>
      <c r="I346" s="206"/>
      <c r="J346" s="37"/>
      <c r="K346" s="37"/>
      <c r="L346" s="41"/>
      <c r="M346" s="255"/>
      <c r="N346" s="25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284</v>
      </c>
      <c r="AU346" s="14" t="s">
        <v>276</v>
      </c>
    </row>
    <row r="347" s="2" customFormat="1" ht="33" customHeight="1">
      <c r="A347" s="35"/>
      <c r="B347" s="36"/>
      <c r="C347" s="257" t="s">
        <v>1000</v>
      </c>
      <c r="D347" s="257" t="s">
        <v>339</v>
      </c>
      <c r="E347" s="258" t="s">
        <v>992</v>
      </c>
      <c r="F347" s="259" t="s">
        <v>993</v>
      </c>
      <c r="G347" s="260" t="s">
        <v>416</v>
      </c>
      <c r="H347" s="261">
        <v>40</v>
      </c>
      <c r="I347" s="262"/>
      <c r="J347" s="263">
        <f>ROUND(I347*H347,2)</f>
        <v>0</v>
      </c>
      <c r="K347" s="264"/>
      <c r="L347" s="265"/>
      <c r="M347" s="266" t="s">
        <v>1</v>
      </c>
      <c r="N347" s="267" t="s">
        <v>39</v>
      </c>
      <c r="O347" s="88"/>
      <c r="P347" s="249">
        <f>O347*H347</f>
        <v>0</v>
      </c>
      <c r="Q347" s="249">
        <v>0.00011</v>
      </c>
      <c r="R347" s="249">
        <f>Q347*H347</f>
        <v>0.0044000000000000003</v>
      </c>
      <c r="S347" s="249">
        <v>0</v>
      </c>
      <c r="T347" s="25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1" t="s">
        <v>377</v>
      </c>
      <c r="AT347" s="251" t="s">
        <v>339</v>
      </c>
      <c r="AU347" s="251" t="s">
        <v>276</v>
      </c>
      <c r="AY347" s="14" t="s">
        <v>275</v>
      </c>
      <c r="BE347" s="252">
        <f>IF(N347="základní",J347,0)</f>
        <v>0</v>
      </c>
      <c r="BF347" s="252">
        <f>IF(N347="snížená",J347,0)</f>
        <v>0</v>
      </c>
      <c r="BG347" s="252">
        <f>IF(N347="zákl. přenesená",J347,0)</f>
        <v>0</v>
      </c>
      <c r="BH347" s="252">
        <f>IF(N347="sníž. přenesená",J347,0)</f>
        <v>0</v>
      </c>
      <c r="BI347" s="252">
        <f>IF(N347="nulová",J347,0)</f>
        <v>0</v>
      </c>
      <c r="BJ347" s="14" t="s">
        <v>81</v>
      </c>
      <c r="BK347" s="252">
        <f>ROUND(I347*H347,2)</f>
        <v>0</v>
      </c>
      <c r="BL347" s="14" t="s">
        <v>352</v>
      </c>
      <c r="BM347" s="251" t="s">
        <v>994</v>
      </c>
    </row>
    <row r="348" s="2" customFormat="1">
      <c r="A348" s="35"/>
      <c r="B348" s="36"/>
      <c r="C348" s="37"/>
      <c r="D348" s="253" t="s">
        <v>284</v>
      </c>
      <c r="E348" s="37"/>
      <c r="F348" s="254" t="s">
        <v>993</v>
      </c>
      <c r="G348" s="37"/>
      <c r="H348" s="37"/>
      <c r="I348" s="206"/>
      <c r="J348" s="37"/>
      <c r="K348" s="37"/>
      <c r="L348" s="41"/>
      <c r="M348" s="255"/>
      <c r="N348" s="256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284</v>
      </c>
      <c r="AU348" s="14" t="s">
        <v>276</v>
      </c>
    </row>
    <row r="349" s="2" customFormat="1" ht="24.15" customHeight="1">
      <c r="A349" s="35"/>
      <c r="B349" s="36"/>
      <c r="C349" s="239" t="s">
        <v>1004</v>
      </c>
      <c r="D349" s="239" t="s">
        <v>278</v>
      </c>
      <c r="E349" s="240" t="s">
        <v>996</v>
      </c>
      <c r="F349" s="241" t="s">
        <v>997</v>
      </c>
      <c r="G349" s="242" t="s">
        <v>342</v>
      </c>
      <c r="H349" s="243">
        <v>1</v>
      </c>
      <c r="I349" s="244"/>
      <c r="J349" s="245">
        <f>ROUND(I349*H349,2)</f>
        <v>0</v>
      </c>
      <c r="K349" s="246"/>
      <c r="L349" s="41"/>
      <c r="M349" s="247" t="s">
        <v>1</v>
      </c>
      <c r="N349" s="248" t="s">
        <v>39</v>
      </c>
      <c r="O349" s="88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51" t="s">
        <v>352</v>
      </c>
      <c r="AT349" s="251" t="s">
        <v>278</v>
      </c>
      <c r="AU349" s="251" t="s">
        <v>276</v>
      </c>
      <c r="AY349" s="14" t="s">
        <v>275</v>
      </c>
      <c r="BE349" s="252">
        <f>IF(N349="základní",J349,0)</f>
        <v>0</v>
      </c>
      <c r="BF349" s="252">
        <f>IF(N349="snížená",J349,0)</f>
        <v>0</v>
      </c>
      <c r="BG349" s="252">
        <f>IF(N349="zákl. přenesená",J349,0)</f>
        <v>0</v>
      </c>
      <c r="BH349" s="252">
        <f>IF(N349="sníž. přenesená",J349,0)</f>
        <v>0</v>
      </c>
      <c r="BI349" s="252">
        <f>IF(N349="nulová",J349,0)</f>
        <v>0</v>
      </c>
      <c r="BJ349" s="14" t="s">
        <v>81</v>
      </c>
      <c r="BK349" s="252">
        <f>ROUND(I349*H349,2)</f>
        <v>0</v>
      </c>
      <c r="BL349" s="14" t="s">
        <v>352</v>
      </c>
      <c r="BM349" s="251" t="s">
        <v>998</v>
      </c>
    </row>
    <row r="350" s="2" customFormat="1">
      <c r="A350" s="35"/>
      <c r="B350" s="36"/>
      <c r="C350" s="37"/>
      <c r="D350" s="253" t="s">
        <v>284</v>
      </c>
      <c r="E350" s="37"/>
      <c r="F350" s="254" t="s">
        <v>999</v>
      </c>
      <c r="G350" s="37"/>
      <c r="H350" s="37"/>
      <c r="I350" s="206"/>
      <c r="J350" s="37"/>
      <c r="K350" s="37"/>
      <c r="L350" s="41"/>
      <c r="M350" s="255"/>
      <c r="N350" s="256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284</v>
      </c>
      <c r="AU350" s="14" t="s">
        <v>276</v>
      </c>
    </row>
    <row r="351" s="2" customFormat="1" ht="24.15" customHeight="1">
      <c r="A351" s="35"/>
      <c r="B351" s="36"/>
      <c r="C351" s="257" t="s">
        <v>1009</v>
      </c>
      <c r="D351" s="257" t="s">
        <v>339</v>
      </c>
      <c r="E351" s="258" t="s">
        <v>1001</v>
      </c>
      <c r="F351" s="259" t="s">
        <v>1002</v>
      </c>
      <c r="G351" s="260" t="s">
        <v>342</v>
      </c>
      <c r="H351" s="261">
        <v>1</v>
      </c>
      <c r="I351" s="262"/>
      <c r="J351" s="263">
        <f>ROUND(I351*H351,2)</f>
        <v>0</v>
      </c>
      <c r="K351" s="264"/>
      <c r="L351" s="265"/>
      <c r="M351" s="266" t="s">
        <v>1</v>
      </c>
      <c r="N351" s="267" t="s">
        <v>39</v>
      </c>
      <c r="O351" s="88"/>
      <c r="P351" s="249">
        <f>O351*H351</f>
        <v>0</v>
      </c>
      <c r="Q351" s="249">
        <v>0.0010499999999999999</v>
      </c>
      <c r="R351" s="249">
        <f>Q351*H351</f>
        <v>0.0010499999999999999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1" t="s">
        <v>377</v>
      </c>
      <c r="AT351" s="251" t="s">
        <v>339</v>
      </c>
      <c r="AU351" s="251" t="s">
        <v>276</v>
      </c>
      <c r="AY351" s="14" t="s">
        <v>275</v>
      </c>
      <c r="BE351" s="252">
        <f>IF(N351="základní",J351,0)</f>
        <v>0</v>
      </c>
      <c r="BF351" s="252">
        <f>IF(N351="snížená",J351,0)</f>
        <v>0</v>
      </c>
      <c r="BG351" s="252">
        <f>IF(N351="zákl. přenesená",J351,0)</f>
        <v>0</v>
      </c>
      <c r="BH351" s="252">
        <f>IF(N351="sníž. přenesená",J351,0)</f>
        <v>0</v>
      </c>
      <c r="BI351" s="252">
        <f>IF(N351="nulová",J351,0)</f>
        <v>0</v>
      </c>
      <c r="BJ351" s="14" t="s">
        <v>81</v>
      </c>
      <c r="BK351" s="252">
        <f>ROUND(I351*H351,2)</f>
        <v>0</v>
      </c>
      <c r="BL351" s="14" t="s">
        <v>352</v>
      </c>
      <c r="BM351" s="251" t="s">
        <v>1003</v>
      </c>
    </row>
    <row r="352" s="2" customFormat="1">
      <c r="A352" s="35"/>
      <c r="B352" s="36"/>
      <c r="C352" s="37"/>
      <c r="D352" s="253" t="s">
        <v>284</v>
      </c>
      <c r="E352" s="37"/>
      <c r="F352" s="254" t="s">
        <v>1002</v>
      </c>
      <c r="G352" s="37"/>
      <c r="H352" s="37"/>
      <c r="I352" s="206"/>
      <c r="J352" s="37"/>
      <c r="K352" s="37"/>
      <c r="L352" s="41"/>
      <c r="M352" s="255"/>
      <c r="N352" s="25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284</v>
      </c>
      <c r="AU352" s="14" t="s">
        <v>276</v>
      </c>
    </row>
    <row r="353" s="2" customFormat="1" ht="33" customHeight="1">
      <c r="A353" s="35"/>
      <c r="B353" s="36"/>
      <c r="C353" s="239" t="s">
        <v>1013</v>
      </c>
      <c r="D353" s="239" t="s">
        <v>278</v>
      </c>
      <c r="E353" s="240" t="s">
        <v>1005</v>
      </c>
      <c r="F353" s="241" t="s">
        <v>1006</v>
      </c>
      <c r="G353" s="242" t="s">
        <v>342</v>
      </c>
      <c r="H353" s="243">
        <v>1</v>
      </c>
      <c r="I353" s="244"/>
      <c r="J353" s="245">
        <f>ROUND(I353*H353,2)</f>
        <v>0</v>
      </c>
      <c r="K353" s="246"/>
      <c r="L353" s="41"/>
      <c r="M353" s="247" t="s">
        <v>1</v>
      </c>
      <c r="N353" s="248" t="s">
        <v>39</v>
      </c>
      <c r="O353" s="88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1" t="s">
        <v>352</v>
      </c>
      <c r="AT353" s="251" t="s">
        <v>278</v>
      </c>
      <c r="AU353" s="251" t="s">
        <v>276</v>
      </c>
      <c r="AY353" s="14" t="s">
        <v>275</v>
      </c>
      <c r="BE353" s="252">
        <f>IF(N353="základní",J353,0)</f>
        <v>0</v>
      </c>
      <c r="BF353" s="252">
        <f>IF(N353="snížená",J353,0)</f>
        <v>0</v>
      </c>
      <c r="BG353" s="252">
        <f>IF(N353="zákl. přenesená",J353,0)</f>
        <v>0</v>
      </c>
      <c r="BH353" s="252">
        <f>IF(N353="sníž. přenesená",J353,0)</f>
        <v>0</v>
      </c>
      <c r="BI353" s="252">
        <f>IF(N353="nulová",J353,0)</f>
        <v>0</v>
      </c>
      <c r="BJ353" s="14" t="s">
        <v>81</v>
      </c>
      <c r="BK353" s="252">
        <f>ROUND(I353*H353,2)</f>
        <v>0</v>
      </c>
      <c r="BL353" s="14" t="s">
        <v>352</v>
      </c>
      <c r="BM353" s="251" t="s">
        <v>1007</v>
      </c>
    </row>
    <row r="354" s="2" customFormat="1">
      <c r="A354" s="35"/>
      <c r="B354" s="36"/>
      <c r="C354" s="37"/>
      <c r="D354" s="253" t="s">
        <v>284</v>
      </c>
      <c r="E354" s="37"/>
      <c r="F354" s="254" t="s">
        <v>1008</v>
      </c>
      <c r="G354" s="37"/>
      <c r="H354" s="37"/>
      <c r="I354" s="206"/>
      <c r="J354" s="37"/>
      <c r="K354" s="37"/>
      <c r="L354" s="41"/>
      <c r="M354" s="255"/>
      <c r="N354" s="25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284</v>
      </c>
      <c r="AU354" s="14" t="s">
        <v>276</v>
      </c>
    </row>
    <row r="355" s="2" customFormat="1" ht="24.15" customHeight="1">
      <c r="A355" s="35"/>
      <c r="B355" s="36"/>
      <c r="C355" s="257" t="s">
        <v>1018</v>
      </c>
      <c r="D355" s="257" t="s">
        <v>339</v>
      </c>
      <c r="E355" s="258" t="s">
        <v>1010</v>
      </c>
      <c r="F355" s="259" t="s">
        <v>1011</v>
      </c>
      <c r="G355" s="260" t="s">
        <v>696</v>
      </c>
      <c r="H355" s="261">
        <v>1</v>
      </c>
      <c r="I355" s="262"/>
      <c r="J355" s="263">
        <f>ROUND(I355*H355,2)</f>
        <v>0</v>
      </c>
      <c r="K355" s="264"/>
      <c r="L355" s="265"/>
      <c r="M355" s="266" t="s">
        <v>1</v>
      </c>
      <c r="N355" s="267" t="s">
        <v>39</v>
      </c>
      <c r="O355" s="88"/>
      <c r="P355" s="249">
        <f>O355*H355</f>
        <v>0</v>
      </c>
      <c r="Q355" s="249">
        <v>0.00059999999999999995</v>
      </c>
      <c r="R355" s="249">
        <f>Q355*H355</f>
        <v>0.00059999999999999995</v>
      </c>
      <c r="S355" s="249">
        <v>0</v>
      </c>
      <c r="T355" s="25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1" t="s">
        <v>377</v>
      </c>
      <c r="AT355" s="251" t="s">
        <v>339</v>
      </c>
      <c r="AU355" s="251" t="s">
        <v>276</v>
      </c>
      <c r="AY355" s="14" t="s">
        <v>275</v>
      </c>
      <c r="BE355" s="252">
        <f>IF(N355="základní",J355,0)</f>
        <v>0</v>
      </c>
      <c r="BF355" s="252">
        <f>IF(N355="snížená",J355,0)</f>
        <v>0</v>
      </c>
      <c r="BG355" s="252">
        <f>IF(N355="zákl. přenesená",J355,0)</f>
        <v>0</v>
      </c>
      <c r="BH355" s="252">
        <f>IF(N355="sníž. přenesená",J355,0)</f>
        <v>0</v>
      </c>
      <c r="BI355" s="252">
        <f>IF(N355="nulová",J355,0)</f>
        <v>0</v>
      </c>
      <c r="BJ355" s="14" t="s">
        <v>81</v>
      </c>
      <c r="BK355" s="252">
        <f>ROUND(I355*H355,2)</f>
        <v>0</v>
      </c>
      <c r="BL355" s="14" t="s">
        <v>352</v>
      </c>
      <c r="BM355" s="251" t="s">
        <v>1012</v>
      </c>
    </row>
    <row r="356" s="2" customFormat="1">
      <c r="A356" s="35"/>
      <c r="B356" s="36"/>
      <c r="C356" s="37"/>
      <c r="D356" s="253" t="s">
        <v>284</v>
      </c>
      <c r="E356" s="37"/>
      <c r="F356" s="254" t="s">
        <v>1011</v>
      </c>
      <c r="G356" s="37"/>
      <c r="H356" s="37"/>
      <c r="I356" s="206"/>
      <c r="J356" s="37"/>
      <c r="K356" s="37"/>
      <c r="L356" s="41"/>
      <c r="M356" s="255"/>
      <c r="N356" s="256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284</v>
      </c>
      <c r="AU356" s="14" t="s">
        <v>276</v>
      </c>
    </row>
    <row r="357" s="2" customFormat="1" ht="21.75" customHeight="1">
      <c r="A357" s="35"/>
      <c r="B357" s="36"/>
      <c r="C357" s="239" t="s">
        <v>1022</v>
      </c>
      <c r="D357" s="239" t="s">
        <v>278</v>
      </c>
      <c r="E357" s="240" t="s">
        <v>1014</v>
      </c>
      <c r="F357" s="241" t="s">
        <v>1015</v>
      </c>
      <c r="G357" s="242" t="s">
        <v>342</v>
      </c>
      <c r="H357" s="243">
        <v>6</v>
      </c>
      <c r="I357" s="244"/>
      <c r="J357" s="245">
        <f>ROUND(I357*H357,2)</f>
        <v>0</v>
      </c>
      <c r="K357" s="246"/>
      <c r="L357" s="41"/>
      <c r="M357" s="247" t="s">
        <v>1</v>
      </c>
      <c r="N357" s="248" t="s">
        <v>39</v>
      </c>
      <c r="O357" s="88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1" t="s">
        <v>352</v>
      </c>
      <c r="AT357" s="251" t="s">
        <v>278</v>
      </c>
      <c r="AU357" s="251" t="s">
        <v>276</v>
      </c>
      <c r="AY357" s="14" t="s">
        <v>275</v>
      </c>
      <c r="BE357" s="252">
        <f>IF(N357="základní",J357,0)</f>
        <v>0</v>
      </c>
      <c r="BF357" s="252">
        <f>IF(N357="snížená",J357,0)</f>
        <v>0</v>
      </c>
      <c r="BG357" s="252">
        <f>IF(N357="zákl. přenesená",J357,0)</f>
        <v>0</v>
      </c>
      <c r="BH357" s="252">
        <f>IF(N357="sníž. přenesená",J357,0)</f>
        <v>0</v>
      </c>
      <c r="BI357" s="252">
        <f>IF(N357="nulová",J357,0)</f>
        <v>0</v>
      </c>
      <c r="BJ357" s="14" t="s">
        <v>81</v>
      </c>
      <c r="BK357" s="252">
        <f>ROUND(I357*H357,2)</f>
        <v>0</v>
      </c>
      <c r="BL357" s="14" t="s">
        <v>352</v>
      </c>
      <c r="BM357" s="251" t="s">
        <v>1016</v>
      </c>
    </row>
    <row r="358" s="2" customFormat="1">
      <c r="A358" s="35"/>
      <c r="B358" s="36"/>
      <c r="C358" s="37"/>
      <c r="D358" s="253" t="s">
        <v>284</v>
      </c>
      <c r="E358" s="37"/>
      <c r="F358" s="254" t="s">
        <v>1017</v>
      </c>
      <c r="G358" s="37"/>
      <c r="H358" s="37"/>
      <c r="I358" s="206"/>
      <c r="J358" s="37"/>
      <c r="K358" s="37"/>
      <c r="L358" s="41"/>
      <c r="M358" s="255"/>
      <c r="N358" s="256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284</v>
      </c>
      <c r="AU358" s="14" t="s">
        <v>276</v>
      </c>
    </row>
    <row r="359" s="2" customFormat="1" ht="16.5" customHeight="1">
      <c r="A359" s="35"/>
      <c r="B359" s="36"/>
      <c r="C359" s="257" t="s">
        <v>1027</v>
      </c>
      <c r="D359" s="257" t="s">
        <v>339</v>
      </c>
      <c r="E359" s="258" t="s">
        <v>1019</v>
      </c>
      <c r="F359" s="259" t="s">
        <v>1020</v>
      </c>
      <c r="G359" s="260" t="s">
        <v>342</v>
      </c>
      <c r="H359" s="261">
        <v>6</v>
      </c>
      <c r="I359" s="262"/>
      <c r="J359" s="263">
        <f>ROUND(I359*H359,2)</f>
        <v>0</v>
      </c>
      <c r="K359" s="264"/>
      <c r="L359" s="265"/>
      <c r="M359" s="266" t="s">
        <v>1</v>
      </c>
      <c r="N359" s="267" t="s">
        <v>39</v>
      </c>
      <c r="O359" s="88"/>
      <c r="P359" s="249">
        <f>O359*H359</f>
        <v>0</v>
      </c>
      <c r="Q359" s="249">
        <v>1.0000000000000001E-05</v>
      </c>
      <c r="R359" s="249">
        <f>Q359*H359</f>
        <v>6.0000000000000008E-05</v>
      </c>
      <c r="S359" s="249">
        <v>0</v>
      </c>
      <c r="T359" s="25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1" t="s">
        <v>377</v>
      </c>
      <c r="AT359" s="251" t="s">
        <v>339</v>
      </c>
      <c r="AU359" s="251" t="s">
        <v>276</v>
      </c>
      <c r="AY359" s="14" t="s">
        <v>275</v>
      </c>
      <c r="BE359" s="252">
        <f>IF(N359="základní",J359,0)</f>
        <v>0</v>
      </c>
      <c r="BF359" s="252">
        <f>IF(N359="snížená",J359,0)</f>
        <v>0</v>
      </c>
      <c r="BG359" s="252">
        <f>IF(N359="zákl. přenesená",J359,0)</f>
        <v>0</v>
      </c>
      <c r="BH359" s="252">
        <f>IF(N359="sníž. přenesená",J359,0)</f>
        <v>0</v>
      </c>
      <c r="BI359" s="252">
        <f>IF(N359="nulová",J359,0)</f>
        <v>0</v>
      </c>
      <c r="BJ359" s="14" t="s">
        <v>81</v>
      </c>
      <c r="BK359" s="252">
        <f>ROUND(I359*H359,2)</f>
        <v>0</v>
      </c>
      <c r="BL359" s="14" t="s">
        <v>352</v>
      </c>
      <c r="BM359" s="251" t="s">
        <v>1021</v>
      </c>
    </row>
    <row r="360" s="2" customFormat="1">
      <c r="A360" s="35"/>
      <c r="B360" s="36"/>
      <c r="C360" s="37"/>
      <c r="D360" s="253" t="s">
        <v>284</v>
      </c>
      <c r="E360" s="37"/>
      <c r="F360" s="254" t="s">
        <v>1020</v>
      </c>
      <c r="G360" s="37"/>
      <c r="H360" s="37"/>
      <c r="I360" s="206"/>
      <c r="J360" s="37"/>
      <c r="K360" s="37"/>
      <c r="L360" s="41"/>
      <c r="M360" s="255"/>
      <c r="N360" s="256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284</v>
      </c>
      <c r="AU360" s="14" t="s">
        <v>276</v>
      </c>
    </row>
    <row r="361" s="2" customFormat="1" ht="24.15" customHeight="1">
      <c r="A361" s="35"/>
      <c r="B361" s="36"/>
      <c r="C361" s="239" t="s">
        <v>1031</v>
      </c>
      <c r="D361" s="239" t="s">
        <v>278</v>
      </c>
      <c r="E361" s="240" t="s">
        <v>1023</v>
      </c>
      <c r="F361" s="241" t="s">
        <v>1024</v>
      </c>
      <c r="G361" s="242" t="s">
        <v>416</v>
      </c>
      <c r="H361" s="243">
        <v>4</v>
      </c>
      <c r="I361" s="244"/>
      <c r="J361" s="245">
        <f>ROUND(I361*H361,2)</f>
        <v>0</v>
      </c>
      <c r="K361" s="246"/>
      <c r="L361" s="41"/>
      <c r="M361" s="247" t="s">
        <v>1</v>
      </c>
      <c r="N361" s="248" t="s">
        <v>39</v>
      </c>
      <c r="O361" s="88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352</v>
      </c>
      <c r="AT361" s="251" t="s">
        <v>278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1025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1026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16.5" customHeight="1">
      <c r="A363" s="35"/>
      <c r="B363" s="36"/>
      <c r="C363" s="257" t="s">
        <v>1035</v>
      </c>
      <c r="D363" s="257" t="s">
        <v>339</v>
      </c>
      <c r="E363" s="258" t="s">
        <v>1028</v>
      </c>
      <c r="F363" s="259" t="s">
        <v>1029</v>
      </c>
      <c r="G363" s="260" t="s">
        <v>416</v>
      </c>
      <c r="H363" s="261">
        <v>4</v>
      </c>
      <c r="I363" s="262"/>
      <c r="J363" s="263">
        <f>ROUND(I363*H363,2)</f>
        <v>0</v>
      </c>
      <c r="K363" s="264"/>
      <c r="L363" s="265"/>
      <c r="M363" s="266" t="s">
        <v>1</v>
      </c>
      <c r="N363" s="267" t="s">
        <v>39</v>
      </c>
      <c r="O363" s="88"/>
      <c r="P363" s="249">
        <f>O363*H363</f>
        <v>0</v>
      </c>
      <c r="Q363" s="249">
        <v>0.00054000000000000001</v>
      </c>
      <c r="R363" s="249">
        <f>Q363*H363</f>
        <v>0.00216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377</v>
      </c>
      <c r="AT363" s="251" t="s">
        <v>339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1030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1029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24.15" customHeight="1">
      <c r="A365" s="35"/>
      <c r="B365" s="36"/>
      <c r="C365" s="257" t="s">
        <v>1039</v>
      </c>
      <c r="D365" s="257" t="s">
        <v>339</v>
      </c>
      <c r="E365" s="258" t="s">
        <v>1032</v>
      </c>
      <c r="F365" s="259" t="s">
        <v>1033</v>
      </c>
      <c r="G365" s="260" t="s">
        <v>342</v>
      </c>
      <c r="H365" s="261">
        <v>2</v>
      </c>
      <c r="I365" s="262"/>
      <c r="J365" s="263">
        <f>ROUND(I365*H365,2)</f>
        <v>0</v>
      </c>
      <c r="K365" s="264"/>
      <c r="L365" s="265"/>
      <c r="M365" s="266" t="s">
        <v>1</v>
      </c>
      <c r="N365" s="267" t="s">
        <v>39</v>
      </c>
      <c r="O365" s="88"/>
      <c r="P365" s="249">
        <f>O365*H365</f>
        <v>0</v>
      </c>
      <c r="Q365" s="249">
        <v>1.0000000000000001E-05</v>
      </c>
      <c r="R365" s="249">
        <f>Q365*H365</f>
        <v>2.0000000000000002E-05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377</v>
      </c>
      <c r="AT365" s="251" t="s">
        <v>339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1034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1033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24.15" customHeight="1">
      <c r="A367" s="35"/>
      <c r="B367" s="36"/>
      <c r="C367" s="257" t="s">
        <v>1044</v>
      </c>
      <c r="D367" s="257" t="s">
        <v>339</v>
      </c>
      <c r="E367" s="258" t="s">
        <v>1036</v>
      </c>
      <c r="F367" s="259" t="s">
        <v>1037</v>
      </c>
      <c r="G367" s="260" t="s">
        <v>342</v>
      </c>
      <c r="H367" s="261">
        <v>2</v>
      </c>
      <c r="I367" s="262"/>
      <c r="J367" s="263">
        <f>ROUND(I367*H367,2)</f>
        <v>0</v>
      </c>
      <c r="K367" s="264"/>
      <c r="L367" s="265"/>
      <c r="M367" s="266" t="s">
        <v>1</v>
      </c>
      <c r="N367" s="267" t="s">
        <v>39</v>
      </c>
      <c r="O367" s="88"/>
      <c r="P367" s="249">
        <f>O367*H367</f>
        <v>0</v>
      </c>
      <c r="Q367" s="249">
        <v>1.0000000000000001E-05</v>
      </c>
      <c r="R367" s="249">
        <f>Q367*H367</f>
        <v>2.0000000000000002E-05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377</v>
      </c>
      <c r="AT367" s="251" t="s">
        <v>339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1038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1037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21.75" customHeight="1">
      <c r="A369" s="35"/>
      <c r="B369" s="36"/>
      <c r="C369" s="239" t="s">
        <v>1048</v>
      </c>
      <c r="D369" s="239" t="s">
        <v>278</v>
      </c>
      <c r="E369" s="240" t="s">
        <v>1040</v>
      </c>
      <c r="F369" s="241" t="s">
        <v>1041</v>
      </c>
      <c r="G369" s="242" t="s">
        <v>416</v>
      </c>
      <c r="H369" s="243">
        <v>2</v>
      </c>
      <c r="I369" s="244"/>
      <c r="J369" s="245">
        <f>ROUND(I369*H369,2)</f>
        <v>0</v>
      </c>
      <c r="K369" s="246"/>
      <c r="L369" s="41"/>
      <c r="M369" s="247" t="s">
        <v>1</v>
      </c>
      <c r="N369" s="248" t="s">
        <v>39</v>
      </c>
      <c r="O369" s="88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352</v>
      </c>
      <c r="AT369" s="251" t="s">
        <v>278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1042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1043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24.15" customHeight="1">
      <c r="A371" s="35"/>
      <c r="B371" s="36"/>
      <c r="C371" s="257" t="s">
        <v>1050</v>
      </c>
      <c r="D371" s="257" t="s">
        <v>339</v>
      </c>
      <c r="E371" s="258" t="s">
        <v>1045</v>
      </c>
      <c r="F371" s="259" t="s">
        <v>1046</v>
      </c>
      <c r="G371" s="260" t="s">
        <v>342</v>
      </c>
      <c r="H371" s="261">
        <v>2</v>
      </c>
      <c r="I371" s="262"/>
      <c r="J371" s="263">
        <f>ROUND(I371*H371,2)</f>
        <v>0</v>
      </c>
      <c r="K371" s="264"/>
      <c r="L371" s="265"/>
      <c r="M371" s="266" t="s">
        <v>1</v>
      </c>
      <c r="N371" s="267" t="s">
        <v>39</v>
      </c>
      <c r="O371" s="88"/>
      <c r="P371" s="249">
        <f>O371*H371</f>
        <v>0</v>
      </c>
      <c r="Q371" s="249">
        <v>1.0000000000000001E-05</v>
      </c>
      <c r="R371" s="249">
        <f>Q371*H371</f>
        <v>2.0000000000000002E-05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377</v>
      </c>
      <c r="AT371" s="251" t="s">
        <v>339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1047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1046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2" customFormat="1" ht="24.15" customHeight="1">
      <c r="A373" s="35"/>
      <c r="B373" s="36"/>
      <c r="C373" s="239" t="s">
        <v>1054</v>
      </c>
      <c r="D373" s="239" t="s">
        <v>278</v>
      </c>
      <c r="E373" s="240" t="s">
        <v>957</v>
      </c>
      <c r="F373" s="241" t="s">
        <v>958</v>
      </c>
      <c r="G373" s="242" t="s">
        <v>342</v>
      </c>
      <c r="H373" s="243">
        <v>30</v>
      </c>
      <c r="I373" s="244"/>
      <c r="J373" s="245">
        <f>ROUND(I373*H373,2)</f>
        <v>0</v>
      </c>
      <c r="K373" s="246"/>
      <c r="L373" s="41"/>
      <c r="M373" s="247" t="s">
        <v>1</v>
      </c>
      <c r="N373" s="248" t="s">
        <v>39</v>
      </c>
      <c r="O373" s="88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352</v>
      </c>
      <c r="AT373" s="251" t="s">
        <v>278</v>
      </c>
      <c r="AU373" s="251" t="s">
        <v>276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1049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960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276</v>
      </c>
    </row>
    <row r="375" s="2" customFormat="1" ht="16.5" customHeight="1">
      <c r="A375" s="35"/>
      <c r="B375" s="36"/>
      <c r="C375" s="257" t="s">
        <v>1059</v>
      </c>
      <c r="D375" s="257" t="s">
        <v>339</v>
      </c>
      <c r="E375" s="258" t="s">
        <v>962</v>
      </c>
      <c r="F375" s="259" t="s">
        <v>963</v>
      </c>
      <c r="G375" s="260" t="s">
        <v>342</v>
      </c>
      <c r="H375" s="261">
        <v>30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39</v>
      </c>
      <c r="O375" s="88"/>
      <c r="P375" s="249">
        <f>O375*H375</f>
        <v>0</v>
      </c>
      <c r="Q375" s="249">
        <v>9.0000000000000006E-05</v>
      </c>
      <c r="R375" s="249">
        <f>Q375*H375</f>
        <v>0.0027000000000000001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377</v>
      </c>
      <c r="AT375" s="251" t="s">
        <v>339</v>
      </c>
      <c r="AU375" s="251" t="s">
        <v>276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1542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963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276</v>
      </c>
    </row>
    <row r="377" s="2" customFormat="1" ht="44.25" customHeight="1">
      <c r="A377" s="35"/>
      <c r="B377" s="36"/>
      <c r="C377" s="239" t="s">
        <v>1063</v>
      </c>
      <c r="D377" s="239" t="s">
        <v>278</v>
      </c>
      <c r="E377" s="240" t="s">
        <v>1055</v>
      </c>
      <c r="F377" s="241" t="s">
        <v>1056</v>
      </c>
      <c r="G377" s="242" t="s">
        <v>416</v>
      </c>
      <c r="H377" s="243">
        <v>15</v>
      </c>
      <c r="I377" s="244"/>
      <c r="J377" s="245">
        <f>ROUND(I377*H377,2)</f>
        <v>0</v>
      </c>
      <c r="K377" s="246"/>
      <c r="L377" s="41"/>
      <c r="M377" s="247" t="s">
        <v>1</v>
      </c>
      <c r="N377" s="248" t="s">
        <v>39</v>
      </c>
      <c r="O377" s="88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51" t="s">
        <v>352</v>
      </c>
      <c r="AT377" s="251" t="s">
        <v>278</v>
      </c>
      <c r="AU377" s="251" t="s">
        <v>276</v>
      </c>
      <c r="AY377" s="14" t="s">
        <v>275</v>
      </c>
      <c r="BE377" s="252">
        <f>IF(N377="základní",J377,0)</f>
        <v>0</v>
      </c>
      <c r="BF377" s="252">
        <f>IF(N377="snížená",J377,0)</f>
        <v>0</v>
      </c>
      <c r="BG377" s="252">
        <f>IF(N377="zákl. přenesená",J377,0)</f>
        <v>0</v>
      </c>
      <c r="BH377" s="252">
        <f>IF(N377="sníž. přenesená",J377,0)</f>
        <v>0</v>
      </c>
      <c r="BI377" s="252">
        <f>IF(N377="nulová",J377,0)</f>
        <v>0</v>
      </c>
      <c r="BJ377" s="14" t="s">
        <v>81</v>
      </c>
      <c r="BK377" s="252">
        <f>ROUND(I377*H377,2)</f>
        <v>0</v>
      </c>
      <c r="BL377" s="14" t="s">
        <v>352</v>
      </c>
      <c r="BM377" s="251" t="s">
        <v>1057</v>
      </c>
    </row>
    <row r="378" s="2" customFormat="1">
      <c r="A378" s="35"/>
      <c r="B378" s="36"/>
      <c r="C378" s="37"/>
      <c r="D378" s="253" t="s">
        <v>284</v>
      </c>
      <c r="E378" s="37"/>
      <c r="F378" s="254" t="s">
        <v>1058</v>
      </c>
      <c r="G378" s="37"/>
      <c r="H378" s="37"/>
      <c r="I378" s="206"/>
      <c r="J378" s="37"/>
      <c r="K378" s="37"/>
      <c r="L378" s="41"/>
      <c r="M378" s="255"/>
      <c r="N378" s="256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284</v>
      </c>
      <c r="AU378" s="14" t="s">
        <v>276</v>
      </c>
    </row>
    <row r="379" s="2" customFormat="1" ht="55.5" customHeight="1">
      <c r="A379" s="35"/>
      <c r="B379" s="36"/>
      <c r="C379" s="239" t="s">
        <v>1069</v>
      </c>
      <c r="D379" s="239" t="s">
        <v>278</v>
      </c>
      <c r="E379" s="240" t="s">
        <v>1060</v>
      </c>
      <c r="F379" s="241" t="s">
        <v>1061</v>
      </c>
      <c r="G379" s="242" t="s">
        <v>342</v>
      </c>
      <c r="H379" s="243">
        <v>1</v>
      </c>
      <c r="I379" s="244"/>
      <c r="J379" s="245">
        <f>ROUND(I379*H379,2)</f>
        <v>0</v>
      </c>
      <c r="K379" s="246"/>
      <c r="L379" s="41"/>
      <c r="M379" s="247" t="s">
        <v>1</v>
      </c>
      <c r="N379" s="248" t="s">
        <v>39</v>
      </c>
      <c r="O379" s="88"/>
      <c r="P379" s="249">
        <f>O379*H379</f>
        <v>0</v>
      </c>
      <c r="Q379" s="249">
        <v>0.00064000000000000005</v>
      </c>
      <c r="R379" s="249">
        <f>Q379*H379</f>
        <v>0.00064000000000000005</v>
      </c>
      <c r="S379" s="249">
        <v>0</v>
      </c>
      <c r="T379" s="25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51" t="s">
        <v>352</v>
      </c>
      <c r="AT379" s="251" t="s">
        <v>278</v>
      </c>
      <c r="AU379" s="251" t="s">
        <v>276</v>
      </c>
      <c r="AY379" s="14" t="s">
        <v>275</v>
      </c>
      <c r="BE379" s="252">
        <f>IF(N379="základní",J379,0)</f>
        <v>0</v>
      </c>
      <c r="BF379" s="252">
        <f>IF(N379="snížená",J379,0)</f>
        <v>0</v>
      </c>
      <c r="BG379" s="252">
        <f>IF(N379="zákl. přenesená",J379,0)</f>
        <v>0</v>
      </c>
      <c r="BH379" s="252">
        <f>IF(N379="sníž. přenesená",J379,0)</f>
        <v>0</v>
      </c>
      <c r="BI379" s="252">
        <f>IF(N379="nulová",J379,0)</f>
        <v>0</v>
      </c>
      <c r="BJ379" s="14" t="s">
        <v>81</v>
      </c>
      <c r="BK379" s="252">
        <f>ROUND(I379*H379,2)</f>
        <v>0</v>
      </c>
      <c r="BL379" s="14" t="s">
        <v>352</v>
      </c>
      <c r="BM379" s="251" t="s">
        <v>1062</v>
      </c>
    </row>
    <row r="380" s="2" customFormat="1">
      <c r="A380" s="35"/>
      <c r="B380" s="36"/>
      <c r="C380" s="37"/>
      <c r="D380" s="253" t="s">
        <v>284</v>
      </c>
      <c r="E380" s="37"/>
      <c r="F380" s="254" t="s">
        <v>1061</v>
      </c>
      <c r="G380" s="37"/>
      <c r="H380" s="37"/>
      <c r="I380" s="206"/>
      <c r="J380" s="37"/>
      <c r="K380" s="37"/>
      <c r="L380" s="41"/>
      <c r="M380" s="255"/>
      <c r="N380" s="256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284</v>
      </c>
      <c r="AU380" s="14" t="s">
        <v>276</v>
      </c>
    </row>
    <row r="381" s="2" customFormat="1" ht="37.8" customHeight="1">
      <c r="A381" s="35"/>
      <c r="B381" s="36"/>
      <c r="C381" s="257" t="s">
        <v>1073</v>
      </c>
      <c r="D381" s="257" t="s">
        <v>339</v>
      </c>
      <c r="E381" s="258" t="s">
        <v>1064</v>
      </c>
      <c r="F381" s="259" t="s">
        <v>1065</v>
      </c>
      <c r="G381" s="260" t="s">
        <v>696</v>
      </c>
      <c r="H381" s="261">
        <v>1</v>
      </c>
      <c r="I381" s="262"/>
      <c r="J381" s="263">
        <f>ROUND(I381*H381,2)</f>
        <v>0</v>
      </c>
      <c r="K381" s="264"/>
      <c r="L381" s="265"/>
      <c r="M381" s="266" t="s">
        <v>1</v>
      </c>
      <c r="N381" s="267" t="s">
        <v>39</v>
      </c>
      <c r="O381" s="88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51" t="s">
        <v>377</v>
      </c>
      <c r="AT381" s="251" t="s">
        <v>339</v>
      </c>
      <c r="AU381" s="251" t="s">
        <v>276</v>
      </c>
      <c r="AY381" s="14" t="s">
        <v>275</v>
      </c>
      <c r="BE381" s="252">
        <f>IF(N381="základní",J381,0)</f>
        <v>0</v>
      </c>
      <c r="BF381" s="252">
        <f>IF(N381="snížená",J381,0)</f>
        <v>0</v>
      </c>
      <c r="BG381" s="252">
        <f>IF(N381="zákl. přenesená",J381,0)</f>
        <v>0</v>
      </c>
      <c r="BH381" s="252">
        <f>IF(N381="sníž. přenesená",J381,0)</f>
        <v>0</v>
      </c>
      <c r="BI381" s="252">
        <f>IF(N381="nulová",J381,0)</f>
        <v>0</v>
      </c>
      <c r="BJ381" s="14" t="s">
        <v>81</v>
      </c>
      <c r="BK381" s="252">
        <f>ROUND(I381*H381,2)</f>
        <v>0</v>
      </c>
      <c r="BL381" s="14" t="s">
        <v>352</v>
      </c>
      <c r="BM381" s="251" t="s">
        <v>1066</v>
      </c>
    </row>
    <row r="382" s="2" customFormat="1">
      <c r="A382" s="35"/>
      <c r="B382" s="36"/>
      <c r="C382" s="37"/>
      <c r="D382" s="253" t="s">
        <v>284</v>
      </c>
      <c r="E382" s="37"/>
      <c r="F382" s="254" t="s">
        <v>1065</v>
      </c>
      <c r="G382" s="37"/>
      <c r="H382" s="37"/>
      <c r="I382" s="206"/>
      <c r="J382" s="37"/>
      <c r="K382" s="37"/>
      <c r="L382" s="41"/>
      <c r="M382" s="255"/>
      <c r="N382" s="256"/>
      <c r="O382" s="88"/>
      <c r="P382" s="88"/>
      <c r="Q382" s="88"/>
      <c r="R382" s="88"/>
      <c r="S382" s="88"/>
      <c r="T382" s="8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284</v>
      </c>
      <c r="AU382" s="14" t="s">
        <v>276</v>
      </c>
    </row>
    <row r="383" s="12" customFormat="1" ht="20.88" customHeight="1">
      <c r="A383" s="12"/>
      <c r="B383" s="223"/>
      <c r="C383" s="224"/>
      <c r="D383" s="225" t="s">
        <v>73</v>
      </c>
      <c r="E383" s="237" t="s">
        <v>1067</v>
      </c>
      <c r="F383" s="237" t="s">
        <v>1068</v>
      </c>
      <c r="G383" s="224"/>
      <c r="H383" s="224"/>
      <c r="I383" s="227"/>
      <c r="J383" s="238">
        <f>BK383</f>
        <v>0</v>
      </c>
      <c r="K383" s="224"/>
      <c r="L383" s="229"/>
      <c r="M383" s="230"/>
      <c r="N383" s="231"/>
      <c r="O383" s="231"/>
      <c r="P383" s="232">
        <f>SUM(P384:P419)</f>
        <v>0</v>
      </c>
      <c r="Q383" s="231"/>
      <c r="R383" s="232">
        <f>SUM(R384:R419)</f>
        <v>0.043410000000000004</v>
      </c>
      <c r="S383" s="231"/>
      <c r="T383" s="233">
        <f>SUM(T384:T419)</f>
        <v>0.033000000000000002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34" t="s">
        <v>83</v>
      </c>
      <c r="AT383" s="235" t="s">
        <v>73</v>
      </c>
      <c r="AU383" s="235" t="s">
        <v>83</v>
      </c>
      <c r="AY383" s="234" t="s">
        <v>275</v>
      </c>
      <c r="BK383" s="236">
        <f>SUM(BK384:BK419)</f>
        <v>0</v>
      </c>
    </row>
    <row r="384" s="2" customFormat="1" ht="24.15" customHeight="1">
      <c r="A384" s="35"/>
      <c r="B384" s="36"/>
      <c r="C384" s="257" t="s">
        <v>1075</v>
      </c>
      <c r="D384" s="257" t="s">
        <v>339</v>
      </c>
      <c r="E384" s="258" t="s">
        <v>1070</v>
      </c>
      <c r="F384" s="259" t="s">
        <v>1071</v>
      </c>
      <c r="G384" s="260" t="s">
        <v>342</v>
      </c>
      <c r="H384" s="261">
        <v>1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39</v>
      </c>
      <c r="O384" s="88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377</v>
      </c>
      <c r="AT384" s="251" t="s">
        <v>339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1072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1071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33" customHeight="1">
      <c r="A386" s="35"/>
      <c r="B386" s="36"/>
      <c r="C386" s="239" t="s">
        <v>1080</v>
      </c>
      <c r="D386" s="239" t="s">
        <v>278</v>
      </c>
      <c r="E386" s="240" t="s">
        <v>729</v>
      </c>
      <c r="F386" s="241" t="s">
        <v>730</v>
      </c>
      <c r="G386" s="242" t="s">
        <v>342</v>
      </c>
      <c r="H386" s="243">
        <v>1</v>
      </c>
      <c r="I386" s="244"/>
      <c r="J386" s="245">
        <f>ROUND(I386*H386,2)</f>
        <v>0</v>
      </c>
      <c r="K386" s="246"/>
      <c r="L386" s="41"/>
      <c r="M386" s="247" t="s">
        <v>1</v>
      </c>
      <c r="N386" s="248" t="s">
        <v>39</v>
      </c>
      <c r="O386" s="88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352</v>
      </c>
      <c r="AT386" s="251" t="s">
        <v>278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1074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730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33" customHeight="1">
      <c r="A388" s="35"/>
      <c r="B388" s="36"/>
      <c r="C388" s="239" t="s">
        <v>1085</v>
      </c>
      <c r="D388" s="239" t="s">
        <v>278</v>
      </c>
      <c r="E388" s="240" t="s">
        <v>1076</v>
      </c>
      <c r="F388" s="241" t="s">
        <v>1077</v>
      </c>
      <c r="G388" s="242" t="s">
        <v>342</v>
      </c>
      <c r="H388" s="243">
        <v>10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1078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1079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76.35" customHeight="1">
      <c r="A390" s="35"/>
      <c r="B390" s="36"/>
      <c r="C390" s="257" t="s">
        <v>1090</v>
      </c>
      <c r="D390" s="257" t="s">
        <v>339</v>
      </c>
      <c r="E390" s="258" t="s">
        <v>1543</v>
      </c>
      <c r="F390" s="259" t="s">
        <v>1544</v>
      </c>
      <c r="G390" s="260" t="s">
        <v>342</v>
      </c>
      <c r="H390" s="261">
        <v>2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39</v>
      </c>
      <c r="O390" s="88"/>
      <c r="P390" s="249">
        <f>O390*H390</f>
        <v>0</v>
      </c>
      <c r="Q390" s="249">
        <v>0.0025500000000000002</v>
      </c>
      <c r="R390" s="249">
        <f>Q390*H390</f>
        <v>0.0051000000000000004</v>
      </c>
      <c r="S390" s="249">
        <v>0</v>
      </c>
      <c r="T390" s="25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377</v>
      </c>
      <c r="AT390" s="251" t="s">
        <v>339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1545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1546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66.75" customHeight="1">
      <c r="A392" s="35"/>
      <c r="B392" s="36"/>
      <c r="C392" s="257" t="s">
        <v>1094</v>
      </c>
      <c r="D392" s="257" t="s">
        <v>339</v>
      </c>
      <c r="E392" s="258" t="s">
        <v>1081</v>
      </c>
      <c r="F392" s="259" t="s">
        <v>1082</v>
      </c>
      <c r="G392" s="260" t="s">
        <v>342</v>
      </c>
      <c r="H392" s="261">
        <v>8</v>
      </c>
      <c r="I392" s="262"/>
      <c r="J392" s="263">
        <f>ROUND(I392*H392,2)</f>
        <v>0</v>
      </c>
      <c r="K392" s="264"/>
      <c r="L392" s="265"/>
      <c r="M392" s="266" t="s">
        <v>1</v>
      </c>
      <c r="N392" s="267" t="s">
        <v>39</v>
      </c>
      <c r="O392" s="88"/>
      <c r="P392" s="249">
        <f>O392*H392</f>
        <v>0</v>
      </c>
      <c r="Q392" s="249">
        <v>0.0025500000000000002</v>
      </c>
      <c r="R392" s="249">
        <f>Q392*H392</f>
        <v>0.020400000000000001</v>
      </c>
      <c r="S392" s="249">
        <v>0</v>
      </c>
      <c r="T392" s="250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377</v>
      </c>
      <c r="AT392" s="251" t="s">
        <v>339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1083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1084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24.15" customHeight="1">
      <c r="A394" s="35"/>
      <c r="B394" s="36"/>
      <c r="C394" s="239" t="s">
        <v>1099</v>
      </c>
      <c r="D394" s="239" t="s">
        <v>278</v>
      </c>
      <c r="E394" s="240" t="s">
        <v>1086</v>
      </c>
      <c r="F394" s="241" t="s">
        <v>1087</v>
      </c>
      <c r="G394" s="242" t="s">
        <v>342</v>
      </c>
      <c r="H394" s="243">
        <v>10</v>
      </c>
      <c r="I394" s="244"/>
      <c r="J394" s="245">
        <f>ROUND(I394*H394,2)</f>
        <v>0</v>
      </c>
      <c r="K394" s="246"/>
      <c r="L394" s="41"/>
      <c r="M394" s="247" t="s">
        <v>1</v>
      </c>
      <c r="N394" s="248" t="s">
        <v>39</v>
      </c>
      <c r="O394" s="88"/>
      <c r="P394" s="249">
        <f>O394*H394</f>
        <v>0</v>
      </c>
      <c r="Q394" s="249">
        <v>0</v>
      </c>
      <c r="R394" s="249">
        <f>Q394*H394</f>
        <v>0</v>
      </c>
      <c r="S394" s="249">
        <v>0</v>
      </c>
      <c r="T394" s="25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352</v>
      </c>
      <c r="AT394" s="251" t="s">
        <v>278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1088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1089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2" customFormat="1" ht="24.15" customHeight="1">
      <c r="A396" s="35"/>
      <c r="B396" s="36"/>
      <c r="C396" s="257" t="s">
        <v>1103</v>
      </c>
      <c r="D396" s="257" t="s">
        <v>339</v>
      </c>
      <c r="E396" s="258" t="s">
        <v>1091</v>
      </c>
      <c r="F396" s="259" t="s">
        <v>1092</v>
      </c>
      <c r="G396" s="260" t="s">
        <v>342</v>
      </c>
      <c r="H396" s="261">
        <v>10</v>
      </c>
      <c r="I396" s="262"/>
      <c r="J396" s="263">
        <f>ROUND(I396*H396,2)</f>
        <v>0</v>
      </c>
      <c r="K396" s="264"/>
      <c r="L396" s="265"/>
      <c r="M396" s="266" t="s">
        <v>1</v>
      </c>
      <c r="N396" s="267" t="s">
        <v>39</v>
      </c>
      <c r="O396" s="88"/>
      <c r="P396" s="249">
        <f>O396*H396</f>
        <v>0</v>
      </c>
      <c r="Q396" s="249">
        <v>0.00014999999999999999</v>
      </c>
      <c r="R396" s="249">
        <f>Q396*H396</f>
        <v>0.0014999999999999998</v>
      </c>
      <c r="S396" s="249">
        <v>0</v>
      </c>
      <c r="T396" s="25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1" t="s">
        <v>377</v>
      </c>
      <c r="AT396" s="251" t="s">
        <v>339</v>
      </c>
      <c r="AU396" s="251" t="s">
        <v>276</v>
      </c>
      <c r="AY396" s="14" t="s">
        <v>275</v>
      </c>
      <c r="BE396" s="252">
        <f>IF(N396="základní",J396,0)</f>
        <v>0</v>
      </c>
      <c r="BF396" s="252">
        <f>IF(N396="snížená",J396,0)</f>
        <v>0</v>
      </c>
      <c r="BG396" s="252">
        <f>IF(N396="zákl. přenesená",J396,0)</f>
        <v>0</v>
      </c>
      <c r="BH396" s="252">
        <f>IF(N396="sníž. přenesená",J396,0)</f>
        <v>0</v>
      </c>
      <c r="BI396" s="252">
        <f>IF(N396="nulová",J396,0)</f>
        <v>0</v>
      </c>
      <c r="BJ396" s="14" t="s">
        <v>81</v>
      </c>
      <c r="BK396" s="252">
        <f>ROUND(I396*H396,2)</f>
        <v>0</v>
      </c>
      <c r="BL396" s="14" t="s">
        <v>352</v>
      </c>
      <c r="BM396" s="251" t="s">
        <v>1093</v>
      </c>
    </row>
    <row r="397" s="2" customFormat="1">
      <c r="A397" s="35"/>
      <c r="B397" s="36"/>
      <c r="C397" s="37"/>
      <c r="D397" s="253" t="s">
        <v>284</v>
      </c>
      <c r="E397" s="37"/>
      <c r="F397" s="254" t="s">
        <v>1092</v>
      </c>
      <c r="G397" s="37"/>
      <c r="H397" s="37"/>
      <c r="I397" s="206"/>
      <c r="J397" s="37"/>
      <c r="K397" s="37"/>
      <c r="L397" s="41"/>
      <c r="M397" s="255"/>
      <c r="N397" s="256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284</v>
      </c>
      <c r="AU397" s="14" t="s">
        <v>276</v>
      </c>
    </row>
    <row r="398" s="2" customFormat="1" ht="24.15" customHeight="1">
      <c r="A398" s="35"/>
      <c r="B398" s="36"/>
      <c r="C398" s="239" t="s">
        <v>1107</v>
      </c>
      <c r="D398" s="239" t="s">
        <v>278</v>
      </c>
      <c r="E398" s="240" t="s">
        <v>1095</v>
      </c>
      <c r="F398" s="241" t="s">
        <v>1096</v>
      </c>
      <c r="G398" s="242" t="s">
        <v>342</v>
      </c>
      <c r="H398" s="243">
        <v>1</v>
      </c>
      <c r="I398" s="244"/>
      <c r="J398" s="245">
        <f>ROUND(I398*H398,2)</f>
        <v>0</v>
      </c>
      <c r="K398" s="246"/>
      <c r="L398" s="41"/>
      <c r="M398" s="247" t="s">
        <v>1</v>
      </c>
      <c r="N398" s="248" t="s">
        <v>39</v>
      </c>
      <c r="O398" s="88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352</v>
      </c>
      <c r="AT398" s="251" t="s">
        <v>278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1097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1098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21.75" customHeight="1">
      <c r="A400" s="35"/>
      <c r="B400" s="36"/>
      <c r="C400" s="257" t="s">
        <v>1112</v>
      </c>
      <c r="D400" s="257" t="s">
        <v>339</v>
      </c>
      <c r="E400" s="258" t="s">
        <v>1100</v>
      </c>
      <c r="F400" s="259" t="s">
        <v>1101</v>
      </c>
      <c r="G400" s="260" t="s">
        <v>342</v>
      </c>
      <c r="H400" s="261">
        <v>1</v>
      </c>
      <c r="I400" s="262"/>
      <c r="J400" s="263">
        <f>ROUND(I400*H400,2)</f>
        <v>0</v>
      </c>
      <c r="K400" s="264"/>
      <c r="L400" s="265"/>
      <c r="M400" s="266" t="s">
        <v>1</v>
      </c>
      <c r="N400" s="267" t="s">
        <v>39</v>
      </c>
      <c r="O400" s="88"/>
      <c r="P400" s="249">
        <f>O400*H400</f>
        <v>0</v>
      </c>
      <c r="Q400" s="249">
        <v>4.0000000000000003E-05</v>
      </c>
      <c r="R400" s="249">
        <f>Q400*H400</f>
        <v>4.0000000000000003E-05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377</v>
      </c>
      <c r="AT400" s="251" t="s">
        <v>339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1102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1101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24.15" customHeight="1">
      <c r="A402" s="35"/>
      <c r="B402" s="36"/>
      <c r="C402" s="239" t="s">
        <v>1116</v>
      </c>
      <c r="D402" s="239" t="s">
        <v>278</v>
      </c>
      <c r="E402" s="240" t="s">
        <v>1547</v>
      </c>
      <c r="F402" s="241" t="s">
        <v>1548</v>
      </c>
      <c r="G402" s="242" t="s">
        <v>342</v>
      </c>
      <c r="H402" s="243">
        <v>3</v>
      </c>
      <c r="I402" s="244"/>
      <c r="J402" s="245">
        <f>ROUND(I402*H402,2)</f>
        <v>0</v>
      </c>
      <c r="K402" s="246"/>
      <c r="L402" s="41"/>
      <c r="M402" s="247" t="s">
        <v>1</v>
      </c>
      <c r="N402" s="248" t="s">
        <v>39</v>
      </c>
      <c r="O402" s="88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352</v>
      </c>
      <c r="AT402" s="251" t="s">
        <v>278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1549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1550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21.75" customHeight="1">
      <c r="A404" s="35"/>
      <c r="B404" s="36"/>
      <c r="C404" s="257" t="s">
        <v>1118</v>
      </c>
      <c r="D404" s="257" t="s">
        <v>339</v>
      </c>
      <c r="E404" s="258" t="s">
        <v>1551</v>
      </c>
      <c r="F404" s="259" t="s">
        <v>1552</v>
      </c>
      <c r="G404" s="260" t="s">
        <v>342</v>
      </c>
      <c r="H404" s="261">
        <v>3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39</v>
      </c>
      <c r="O404" s="88"/>
      <c r="P404" s="249">
        <f>O404*H404</f>
        <v>0</v>
      </c>
      <c r="Q404" s="249">
        <v>4.0000000000000003E-05</v>
      </c>
      <c r="R404" s="249">
        <f>Q404*H404</f>
        <v>0.00012000000000000002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377</v>
      </c>
      <c r="AT404" s="251" t="s">
        <v>339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1553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1552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24.15" customHeight="1">
      <c r="A406" s="35"/>
      <c r="B406" s="36"/>
      <c r="C406" s="257" t="s">
        <v>1120</v>
      </c>
      <c r="D406" s="257" t="s">
        <v>339</v>
      </c>
      <c r="E406" s="258" t="s">
        <v>1315</v>
      </c>
      <c r="F406" s="259" t="s">
        <v>1316</v>
      </c>
      <c r="G406" s="260" t="s">
        <v>342</v>
      </c>
      <c r="H406" s="261">
        <v>3</v>
      </c>
      <c r="I406" s="262"/>
      <c r="J406" s="263">
        <f>ROUND(I406*H406,2)</f>
        <v>0</v>
      </c>
      <c r="K406" s="264"/>
      <c r="L406" s="265"/>
      <c r="M406" s="266" t="s">
        <v>1</v>
      </c>
      <c r="N406" s="267" t="s">
        <v>39</v>
      </c>
      <c r="O406" s="88"/>
      <c r="P406" s="249">
        <f>O406*H406</f>
        <v>0</v>
      </c>
      <c r="Q406" s="249">
        <v>1.0000000000000001E-05</v>
      </c>
      <c r="R406" s="249">
        <f>Q406*H406</f>
        <v>3.0000000000000004E-05</v>
      </c>
      <c r="S406" s="249">
        <v>0</v>
      </c>
      <c r="T406" s="25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377</v>
      </c>
      <c r="AT406" s="251" t="s">
        <v>339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1554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1316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2" customFormat="1" ht="24.15" customHeight="1">
      <c r="A408" s="35"/>
      <c r="B408" s="36"/>
      <c r="C408" s="257" t="s">
        <v>1127</v>
      </c>
      <c r="D408" s="257" t="s">
        <v>339</v>
      </c>
      <c r="E408" s="258" t="s">
        <v>1104</v>
      </c>
      <c r="F408" s="259" t="s">
        <v>1105</v>
      </c>
      <c r="G408" s="260" t="s">
        <v>342</v>
      </c>
      <c r="H408" s="261">
        <v>1</v>
      </c>
      <c r="I408" s="262"/>
      <c r="J408" s="263">
        <f>ROUND(I408*H408,2)</f>
        <v>0</v>
      </c>
      <c r="K408" s="264"/>
      <c r="L408" s="265"/>
      <c r="M408" s="266" t="s">
        <v>1</v>
      </c>
      <c r="N408" s="267" t="s">
        <v>39</v>
      </c>
      <c r="O408" s="88"/>
      <c r="P408" s="249">
        <f>O408*H408</f>
        <v>0</v>
      </c>
      <c r="Q408" s="249">
        <v>2.0000000000000002E-05</v>
      </c>
      <c r="R408" s="249">
        <f>Q408*H408</f>
        <v>2.0000000000000002E-05</v>
      </c>
      <c r="S408" s="249">
        <v>0</v>
      </c>
      <c r="T408" s="250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51" t="s">
        <v>377</v>
      </c>
      <c r="AT408" s="251" t="s">
        <v>339</v>
      </c>
      <c r="AU408" s="251" t="s">
        <v>276</v>
      </c>
      <c r="AY408" s="14" t="s">
        <v>275</v>
      </c>
      <c r="BE408" s="252">
        <f>IF(N408="základní",J408,0)</f>
        <v>0</v>
      </c>
      <c r="BF408" s="252">
        <f>IF(N408="snížená",J408,0)</f>
        <v>0</v>
      </c>
      <c r="BG408" s="252">
        <f>IF(N408="zákl. přenesená",J408,0)</f>
        <v>0</v>
      </c>
      <c r="BH408" s="252">
        <f>IF(N408="sníž. přenesená",J408,0)</f>
        <v>0</v>
      </c>
      <c r="BI408" s="252">
        <f>IF(N408="nulová",J408,0)</f>
        <v>0</v>
      </c>
      <c r="BJ408" s="14" t="s">
        <v>81</v>
      </c>
      <c r="BK408" s="252">
        <f>ROUND(I408*H408,2)</f>
        <v>0</v>
      </c>
      <c r="BL408" s="14" t="s">
        <v>352</v>
      </c>
      <c r="BM408" s="251" t="s">
        <v>1106</v>
      </c>
    </row>
    <row r="409" s="2" customFormat="1">
      <c r="A409" s="35"/>
      <c r="B409" s="36"/>
      <c r="C409" s="37"/>
      <c r="D409" s="253" t="s">
        <v>284</v>
      </c>
      <c r="E409" s="37"/>
      <c r="F409" s="254" t="s">
        <v>1105</v>
      </c>
      <c r="G409" s="37"/>
      <c r="H409" s="37"/>
      <c r="I409" s="206"/>
      <c r="J409" s="37"/>
      <c r="K409" s="37"/>
      <c r="L409" s="41"/>
      <c r="M409" s="255"/>
      <c r="N409" s="256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284</v>
      </c>
      <c r="AU409" s="14" t="s">
        <v>276</v>
      </c>
    </row>
    <row r="410" s="2" customFormat="1" ht="24.15" customHeight="1">
      <c r="A410" s="35"/>
      <c r="B410" s="36"/>
      <c r="C410" s="239" t="s">
        <v>1129</v>
      </c>
      <c r="D410" s="239" t="s">
        <v>278</v>
      </c>
      <c r="E410" s="240" t="s">
        <v>1108</v>
      </c>
      <c r="F410" s="241" t="s">
        <v>1109</v>
      </c>
      <c r="G410" s="242" t="s">
        <v>416</v>
      </c>
      <c r="H410" s="243">
        <v>120</v>
      </c>
      <c r="I410" s="244"/>
      <c r="J410" s="245">
        <f>ROUND(I410*H410,2)</f>
        <v>0</v>
      </c>
      <c r="K410" s="246"/>
      <c r="L410" s="41"/>
      <c r="M410" s="247" t="s">
        <v>1</v>
      </c>
      <c r="N410" s="248" t="s">
        <v>39</v>
      </c>
      <c r="O410" s="88"/>
      <c r="P410" s="249">
        <f>O410*H410</f>
        <v>0</v>
      </c>
      <c r="Q410" s="249">
        <v>0</v>
      </c>
      <c r="R410" s="249">
        <f>Q410*H410</f>
        <v>0</v>
      </c>
      <c r="S410" s="249">
        <v>0</v>
      </c>
      <c r="T410" s="25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51" t="s">
        <v>352</v>
      </c>
      <c r="AT410" s="251" t="s">
        <v>278</v>
      </c>
      <c r="AU410" s="251" t="s">
        <v>276</v>
      </c>
      <c r="AY410" s="14" t="s">
        <v>275</v>
      </c>
      <c r="BE410" s="252">
        <f>IF(N410="základní",J410,0)</f>
        <v>0</v>
      </c>
      <c r="BF410" s="252">
        <f>IF(N410="snížená",J410,0)</f>
        <v>0</v>
      </c>
      <c r="BG410" s="252">
        <f>IF(N410="zákl. přenesená",J410,0)</f>
        <v>0</v>
      </c>
      <c r="BH410" s="252">
        <f>IF(N410="sníž. přenesená",J410,0)</f>
        <v>0</v>
      </c>
      <c r="BI410" s="252">
        <f>IF(N410="nulová",J410,0)</f>
        <v>0</v>
      </c>
      <c r="BJ410" s="14" t="s">
        <v>81</v>
      </c>
      <c r="BK410" s="252">
        <f>ROUND(I410*H410,2)</f>
        <v>0</v>
      </c>
      <c r="BL410" s="14" t="s">
        <v>352</v>
      </c>
      <c r="BM410" s="251" t="s">
        <v>1110</v>
      </c>
    </row>
    <row r="411" s="2" customFormat="1">
      <c r="A411" s="35"/>
      <c r="B411" s="36"/>
      <c r="C411" s="37"/>
      <c r="D411" s="253" t="s">
        <v>284</v>
      </c>
      <c r="E411" s="37"/>
      <c r="F411" s="254" t="s">
        <v>1111</v>
      </c>
      <c r="G411" s="37"/>
      <c r="H411" s="37"/>
      <c r="I411" s="206"/>
      <c r="J411" s="37"/>
      <c r="K411" s="37"/>
      <c r="L411" s="41"/>
      <c r="M411" s="255"/>
      <c r="N411" s="256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284</v>
      </c>
      <c r="AU411" s="14" t="s">
        <v>276</v>
      </c>
    </row>
    <row r="412" s="2" customFormat="1" ht="24.15" customHeight="1">
      <c r="A412" s="35"/>
      <c r="B412" s="36"/>
      <c r="C412" s="257" t="s">
        <v>1131</v>
      </c>
      <c r="D412" s="257" t="s">
        <v>339</v>
      </c>
      <c r="E412" s="258" t="s">
        <v>1113</v>
      </c>
      <c r="F412" s="259" t="s">
        <v>1114</v>
      </c>
      <c r="G412" s="260" t="s">
        <v>416</v>
      </c>
      <c r="H412" s="261">
        <v>120</v>
      </c>
      <c r="I412" s="262"/>
      <c r="J412" s="263">
        <f>ROUND(I412*H412,2)</f>
        <v>0</v>
      </c>
      <c r="K412" s="264"/>
      <c r="L412" s="265"/>
      <c r="M412" s="266" t="s">
        <v>1</v>
      </c>
      <c r="N412" s="267" t="s">
        <v>39</v>
      </c>
      <c r="O412" s="88"/>
      <c r="P412" s="249">
        <f>O412*H412</f>
        <v>0</v>
      </c>
      <c r="Q412" s="249">
        <v>0.00012</v>
      </c>
      <c r="R412" s="249">
        <f>Q412*H412</f>
        <v>0.0144</v>
      </c>
      <c r="S412" s="249">
        <v>0</v>
      </c>
      <c r="T412" s="250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51" t="s">
        <v>377</v>
      </c>
      <c r="AT412" s="251" t="s">
        <v>339</v>
      </c>
      <c r="AU412" s="251" t="s">
        <v>276</v>
      </c>
      <c r="AY412" s="14" t="s">
        <v>275</v>
      </c>
      <c r="BE412" s="252">
        <f>IF(N412="základní",J412,0)</f>
        <v>0</v>
      </c>
      <c r="BF412" s="252">
        <f>IF(N412="snížená",J412,0)</f>
        <v>0</v>
      </c>
      <c r="BG412" s="252">
        <f>IF(N412="zákl. přenesená",J412,0)</f>
        <v>0</v>
      </c>
      <c r="BH412" s="252">
        <f>IF(N412="sníž. přenesená",J412,0)</f>
        <v>0</v>
      </c>
      <c r="BI412" s="252">
        <f>IF(N412="nulová",J412,0)</f>
        <v>0</v>
      </c>
      <c r="BJ412" s="14" t="s">
        <v>81</v>
      </c>
      <c r="BK412" s="252">
        <f>ROUND(I412*H412,2)</f>
        <v>0</v>
      </c>
      <c r="BL412" s="14" t="s">
        <v>352</v>
      </c>
      <c r="BM412" s="251" t="s">
        <v>1115</v>
      </c>
    </row>
    <row r="413" s="2" customFormat="1">
      <c r="A413" s="35"/>
      <c r="B413" s="36"/>
      <c r="C413" s="37"/>
      <c r="D413" s="253" t="s">
        <v>284</v>
      </c>
      <c r="E413" s="37"/>
      <c r="F413" s="254" t="s">
        <v>1114</v>
      </c>
      <c r="G413" s="37"/>
      <c r="H413" s="37"/>
      <c r="I413" s="206"/>
      <c r="J413" s="37"/>
      <c r="K413" s="37"/>
      <c r="L413" s="41"/>
      <c r="M413" s="255"/>
      <c r="N413" s="256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284</v>
      </c>
      <c r="AU413" s="14" t="s">
        <v>276</v>
      </c>
    </row>
    <row r="414" s="2" customFormat="1" ht="24.15" customHeight="1">
      <c r="A414" s="35"/>
      <c r="B414" s="36"/>
      <c r="C414" s="239" t="s">
        <v>1136</v>
      </c>
      <c r="D414" s="239" t="s">
        <v>278</v>
      </c>
      <c r="E414" s="240" t="s">
        <v>957</v>
      </c>
      <c r="F414" s="241" t="s">
        <v>958</v>
      </c>
      <c r="G414" s="242" t="s">
        <v>342</v>
      </c>
      <c r="H414" s="243">
        <v>20</v>
      </c>
      <c r="I414" s="244"/>
      <c r="J414" s="245">
        <f>ROUND(I414*H414,2)</f>
        <v>0</v>
      </c>
      <c r="K414" s="246"/>
      <c r="L414" s="41"/>
      <c r="M414" s="247" t="s">
        <v>1</v>
      </c>
      <c r="N414" s="248" t="s">
        <v>39</v>
      </c>
      <c r="O414" s="88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51" t="s">
        <v>352</v>
      </c>
      <c r="AT414" s="251" t="s">
        <v>278</v>
      </c>
      <c r="AU414" s="251" t="s">
        <v>276</v>
      </c>
      <c r="AY414" s="14" t="s">
        <v>275</v>
      </c>
      <c r="BE414" s="252">
        <f>IF(N414="základní",J414,0)</f>
        <v>0</v>
      </c>
      <c r="BF414" s="252">
        <f>IF(N414="snížená",J414,0)</f>
        <v>0</v>
      </c>
      <c r="BG414" s="252">
        <f>IF(N414="zákl. přenesená",J414,0)</f>
        <v>0</v>
      </c>
      <c r="BH414" s="252">
        <f>IF(N414="sníž. přenesená",J414,0)</f>
        <v>0</v>
      </c>
      <c r="BI414" s="252">
        <f>IF(N414="nulová",J414,0)</f>
        <v>0</v>
      </c>
      <c r="BJ414" s="14" t="s">
        <v>81</v>
      </c>
      <c r="BK414" s="252">
        <f>ROUND(I414*H414,2)</f>
        <v>0</v>
      </c>
      <c r="BL414" s="14" t="s">
        <v>352</v>
      </c>
      <c r="BM414" s="251" t="s">
        <v>1117</v>
      </c>
    </row>
    <row r="415" s="2" customFormat="1">
      <c r="A415" s="35"/>
      <c r="B415" s="36"/>
      <c r="C415" s="37"/>
      <c r="D415" s="253" t="s">
        <v>284</v>
      </c>
      <c r="E415" s="37"/>
      <c r="F415" s="254" t="s">
        <v>960</v>
      </c>
      <c r="G415" s="37"/>
      <c r="H415" s="37"/>
      <c r="I415" s="206"/>
      <c r="J415" s="37"/>
      <c r="K415" s="37"/>
      <c r="L415" s="41"/>
      <c r="M415" s="255"/>
      <c r="N415" s="256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284</v>
      </c>
      <c r="AU415" s="14" t="s">
        <v>276</v>
      </c>
    </row>
    <row r="416" s="2" customFormat="1" ht="16.5" customHeight="1">
      <c r="A416" s="35"/>
      <c r="B416" s="36"/>
      <c r="C416" s="257" t="s">
        <v>1140</v>
      </c>
      <c r="D416" s="257" t="s">
        <v>339</v>
      </c>
      <c r="E416" s="258" t="s">
        <v>962</v>
      </c>
      <c r="F416" s="259" t="s">
        <v>963</v>
      </c>
      <c r="G416" s="260" t="s">
        <v>342</v>
      </c>
      <c r="H416" s="261">
        <v>20</v>
      </c>
      <c r="I416" s="262"/>
      <c r="J416" s="263">
        <f>ROUND(I416*H416,2)</f>
        <v>0</v>
      </c>
      <c r="K416" s="264"/>
      <c r="L416" s="265"/>
      <c r="M416" s="266" t="s">
        <v>1</v>
      </c>
      <c r="N416" s="267" t="s">
        <v>39</v>
      </c>
      <c r="O416" s="88"/>
      <c r="P416" s="249">
        <f>O416*H416</f>
        <v>0</v>
      </c>
      <c r="Q416" s="249">
        <v>9.0000000000000006E-05</v>
      </c>
      <c r="R416" s="249">
        <f>Q416*H416</f>
        <v>0.0018000000000000002</v>
      </c>
      <c r="S416" s="249">
        <v>0</v>
      </c>
      <c r="T416" s="25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51" t="s">
        <v>377</v>
      </c>
      <c r="AT416" s="251" t="s">
        <v>339</v>
      </c>
      <c r="AU416" s="251" t="s">
        <v>276</v>
      </c>
      <c r="AY416" s="14" t="s">
        <v>275</v>
      </c>
      <c r="BE416" s="252">
        <f>IF(N416="základní",J416,0)</f>
        <v>0</v>
      </c>
      <c r="BF416" s="252">
        <f>IF(N416="snížená",J416,0)</f>
        <v>0</v>
      </c>
      <c r="BG416" s="252">
        <f>IF(N416="zákl. přenesená",J416,0)</f>
        <v>0</v>
      </c>
      <c r="BH416" s="252">
        <f>IF(N416="sníž. přenesená",J416,0)</f>
        <v>0</v>
      </c>
      <c r="BI416" s="252">
        <f>IF(N416="nulová",J416,0)</f>
        <v>0</v>
      </c>
      <c r="BJ416" s="14" t="s">
        <v>81</v>
      </c>
      <c r="BK416" s="252">
        <f>ROUND(I416*H416,2)</f>
        <v>0</v>
      </c>
      <c r="BL416" s="14" t="s">
        <v>352</v>
      </c>
      <c r="BM416" s="251" t="s">
        <v>1119</v>
      </c>
    </row>
    <row r="417" s="2" customFormat="1">
      <c r="A417" s="35"/>
      <c r="B417" s="36"/>
      <c r="C417" s="37"/>
      <c r="D417" s="253" t="s">
        <v>284</v>
      </c>
      <c r="E417" s="37"/>
      <c r="F417" s="254" t="s">
        <v>963</v>
      </c>
      <c r="G417" s="37"/>
      <c r="H417" s="37"/>
      <c r="I417" s="206"/>
      <c r="J417" s="37"/>
      <c r="K417" s="37"/>
      <c r="L417" s="41"/>
      <c r="M417" s="255"/>
      <c r="N417" s="256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284</v>
      </c>
      <c r="AU417" s="14" t="s">
        <v>276</v>
      </c>
    </row>
    <row r="418" s="2" customFormat="1" ht="24.15" customHeight="1">
      <c r="A418" s="35"/>
      <c r="B418" s="36"/>
      <c r="C418" s="239" t="s">
        <v>1142</v>
      </c>
      <c r="D418" s="239" t="s">
        <v>278</v>
      </c>
      <c r="E418" s="240" t="s">
        <v>1121</v>
      </c>
      <c r="F418" s="241" t="s">
        <v>1122</v>
      </c>
      <c r="G418" s="242" t="s">
        <v>342</v>
      </c>
      <c r="H418" s="243">
        <v>11</v>
      </c>
      <c r="I418" s="244"/>
      <c r="J418" s="245">
        <f>ROUND(I418*H418,2)</f>
        <v>0</v>
      </c>
      <c r="K418" s="246"/>
      <c r="L418" s="41"/>
      <c r="M418" s="247" t="s">
        <v>1</v>
      </c>
      <c r="N418" s="248" t="s">
        <v>39</v>
      </c>
      <c r="O418" s="88"/>
      <c r="P418" s="249">
        <f>O418*H418</f>
        <v>0</v>
      </c>
      <c r="Q418" s="249">
        <v>0</v>
      </c>
      <c r="R418" s="249">
        <f>Q418*H418</f>
        <v>0</v>
      </c>
      <c r="S418" s="249">
        <v>0.0030000000000000001</v>
      </c>
      <c r="T418" s="250">
        <f>S418*H418</f>
        <v>0.033000000000000002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51" t="s">
        <v>352</v>
      </c>
      <c r="AT418" s="251" t="s">
        <v>278</v>
      </c>
      <c r="AU418" s="251" t="s">
        <v>276</v>
      </c>
      <c r="AY418" s="14" t="s">
        <v>275</v>
      </c>
      <c r="BE418" s="252">
        <f>IF(N418="základní",J418,0)</f>
        <v>0</v>
      </c>
      <c r="BF418" s="252">
        <f>IF(N418="snížená",J418,0)</f>
        <v>0</v>
      </c>
      <c r="BG418" s="252">
        <f>IF(N418="zákl. přenesená",J418,0)</f>
        <v>0</v>
      </c>
      <c r="BH418" s="252">
        <f>IF(N418="sníž. přenesená",J418,0)</f>
        <v>0</v>
      </c>
      <c r="BI418" s="252">
        <f>IF(N418="nulová",J418,0)</f>
        <v>0</v>
      </c>
      <c r="BJ418" s="14" t="s">
        <v>81</v>
      </c>
      <c r="BK418" s="252">
        <f>ROUND(I418*H418,2)</f>
        <v>0</v>
      </c>
      <c r="BL418" s="14" t="s">
        <v>352</v>
      </c>
      <c r="BM418" s="251" t="s">
        <v>1123</v>
      </c>
    </row>
    <row r="419" s="2" customFormat="1">
      <c r="A419" s="35"/>
      <c r="B419" s="36"/>
      <c r="C419" s="37"/>
      <c r="D419" s="253" t="s">
        <v>284</v>
      </c>
      <c r="E419" s="37"/>
      <c r="F419" s="254" t="s">
        <v>1124</v>
      </c>
      <c r="G419" s="37"/>
      <c r="H419" s="37"/>
      <c r="I419" s="206"/>
      <c r="J419" s="37"/>
      <c r="K419" s="37"/>
      <c r="L419" s="41"/>
      <c r="M419" s="255"/>
      <c r="N419" s="256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284</v>
      </c>
      <c r="AU419" s="14" t="s">
        <v>276</v>
      </c>
    </row>
    <row r="420" s="12" customFormat="1" ht="20.88" customHeight="1">
      <c r="A420" s="12"/>
      <c r="B420" s="223"/>
      <c r="C420" s="224"/>
      <c r="D420" s="225" t="s">
        <v>73</v>
      </c>
      <c r="E420" s="237" t="s">
        <v>1125</v>
      </c>
      <c r="F420" s="237" t="s">
        <v>1126</v>
      </c>
      <c r="G420" s="224"/>
      <c r="H420" s="224"/>
      <c r="I420" s="227"/>
      <c r="J420" s="238">
        <f>BK420</f>
        <v>0</v>
      </c>
      <c r="K420" s="224"/>
      <c r="L420" s="229"/>
      <c r="M420" s="230"/>
      <c r="N420" s="231"/>
      <c r="O420" s="231"/>
      <c r="P420" s="232">
        <f>SUM(P421:P444)</f>
        <v>0</v>
      </c>
      <c r="Q420" s="231"/>
      <c r="R420" s="232">
        <f>SUM(R421:R444)</f>
        <v>0.009219999999999999</v>
      </c>
      <c r="S420" s="231"/>
      <c r="T420" s="233">
        <f>SUM(T421:T444)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34" t="s">
        <v>83</v>
      </c>
      <c r="AT420" s="235" t="s">
        <v>73</v>
      </c>
      <c r="AU420" s="235" t="s">
        <v>83</v>
      </c>
      <c r="AY420" s="234" t="s">
        <v>275</v>
      </c>
      <c r="BK420" s="236">
        <f>SUM(BK421:BK444)</f>
        <v>0</v>
      </c>
    </row>
    <row r="421" s="2" customFormat="1" ht="33" customHeight="1">
      <c r="A421" s="35"/>
      <c r="B421" s="36"/>
      <c r="C421" s="239" t="s">
        <v>1144</v>
      </c>
      <c r="D421" s="239" t="s">
        <v>278</v>
      </c>
      <c r="E421" s="240" t="s">
        <v>729</v>
      </c>
      <c r="F421" s="241" t="s">
        <v>730</v>
      </c>
      <c r="G421" s="242" t="s">
        <v>342</v>
      </c>
      <c r="H421" s="243">
        <v>1</v>
      </c>
      <c r="I421" s="244"/>
      <c r="J421" s="245">
        <f>ROUND(I421*H421,2)</f>
        <v>0</v>
      </c>
      <c r="K421" s="246"/>
      <c r="L421" s="41"/>
      <c r="M421" s="247" t="s">
        <v>1</v>
      </c>
      <c r="N421" s="248" t="s">
        <v>39</v>
      </c>
      <c r="O421" s="88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51" t="s">
        <v>352</v>
      </c>
      <c r="AT421" s="251" t="s">
        <v>278</v>
      </c>
      <c r="AU421" s="251" t="s">
        <v>276</v>
      </c>
      <c r="AY421" s="14" t="s">
        <v>275</v>
      </c>
      <c r="BE421" s="252">
        <f>IF(N421="základní",J421,0)</f>
        <v>0</v>
      </c>
      <c r="BF421" s="252">
        <f>IF(N421="snížená",J421,0)</f>
        <v>0</v>
      </c>
      <c r="BG421" s="252">
        <f>IF(N421="zákl. přenesená",J421,0)</f>
        <v>0</v>
      </c>
      <c r="BH421" s="252">
        <f>IF(N421="sníž. přenesená",J421,0)</f>
        <v>0</v>
      </c>
      <c r="BI421" s="252">
        <f>IF(N421="nulová",J421,0)</f>
        <v>0</v>
      </c>
      <c r="BJ421" s="14" t="s">
        <v>81</v>
      </c>
      <c r="BK421" s="252">
        <f>ROUND(I421*H421,2)</f>
        <v>0</v>
      </c>
      <c r="BL421" s="14" t="s">
        <v>352</v>
      </c>
      <c r="BM421" s="251" t="s">
        <v>1128</v>
      </c>
    </row>
    <row r="422" s="2" customFormat="1">
      <c r="A422" s="35"/>
      <c r="B422" s="36"/>
      <c r="C422" s="37"/>
      <c r="D422" s="253" t="s">
        <v>284</v>
      </c>
      <c r="E422" s="37"/>
      <c r="F422" s="254" t="s">
        <v>730</v>
      </c>
      <c r="G422" s="37"/>
      <c r="H422" s="37"/>
      <c r="I422" s="206"/>
      <c r="J422" s="37"/>
      <c r="K422" s="37"/>
      <c r="L422" s="41"/>
      <c r="M422" s="255"/>
      <c r="N422" s="25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284</v>
      </c>
      <c r="AU422" s="14" t="s">
        <v>276</v>
      </c>
    </row>
    <row r="423" s="2" customFormat="1" ht="24.15" customHeight="1">
      <c r="A423" s="35"/>
      <c r="B423" s="36"/>
      <c r="C423" s="257" t="s">
        <v>1149</v>
      </c>
      <c r="D423" s="257" t="s">
        <v>339</v>
      </c>
      <c r="E423" s="258" t="s">
        <v>1070</v>
      </c>
      <c r="F423" s="259" t="s">
        <v>1071</v>
      </c>
      <c r="G423" s="260" t="s">
        <v>342</v>
      </c>
      <c r="H423" s="261">
        <v>1</v>
      </c>
      <c r="I423" s="262"/>
      <c r="J423" s="263">
        <f>ROUND(I423*H423,2)</f>
        <v>0</v>
      </c>
      <c r="K423" s="264"/>
      <c r="L423" s="265"/>
      <c r="M423" s="266" t="s">
        <v>1</v>
      </c>
      <c r="N423" s="267" t="s">
        <v>39</v>
      </c>
      <c r="O423" s="8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377</v>
      </c>
      <c r="AT423" s="251" t="s">
        <v>339</v>
      </c>
      <c r="AU423" s="251" t="s">
        <v>276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1130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1071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276</v>
      </c>
    </row>
    <row r="425" s="2" customFormat="1" ht="24.15" customHeight="1">
      <c r="A425" s="35"/>
      <c r="B425" s="36"/>
      <c r="C425" s="239" t="s">
        <v>1154</v>
      </c>
      <c r="D425" s="239" t="s">
        <v>278</v>
      </c>
      <c r="E425" s="240" t="s">
        <v>1132</v>
      </c>
      <c r="F425" s="241" t="s">
        <v>1133</v>
      </c>
      <c r="G425" s="242" t="s">
        <v>416</v>
      </c>
      <c r="H425" s="243">
        <v>40</v>
      </c>
      <c r="I425" s="244"/>
      <c r="J425" s="245">
        <f>ROUND(I425*H425,2)</f>
        <v>0</v>
      </c>
      <c r="K425" s="246"/>
      <c r="L425" s="41"/>
      <c r="M425" s="247" t="s">
        <v>1</v>
      </c>
      <c r="N425" s="248" t="s">
        <v>39</v>
      </c>
      <c r="O425" s="88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352</v>
      </c>
      <c r="AT425" s="251" t="s">
        <v>278</v>
      </c>
      <c r="AU425" s="251" t="s">
        <v>276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1134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1135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276</v>
      </c>
    </row>
    <row r="427" s="2" customFormat="1" ht="33" customHeight="1">
      <c r="A427" s="35"/>
      <c r="B427" s="36"/>
      <c r="C427" s="257" t="s">
        <v>1156</v>
      </c>
      <c r="D427" s="257" t="s">
        <v>339</v>
      </c>
      <c r="E427" s="258" t="s">
        <v>1137</v>
      </c>
      <c r="F427" s="259" t="s">
        <v>1138</v>
      </c>
      <c r="G427" s="260" t="s">
        <v>416</v>
      </c>
      <c r="H427" s="261">
        <v>40</v>
      </c>
      <c r="I427" s="262"/>
      <c r="J427" s="263">
        <f>ROUND(I427*H427,2)</f>
        <v>0</v>
      </c>
      <c r="K427" s="264"/>
      <c r="L427" s="265"/>
      <c r="M427" s="266" t="s">
        <v>1</v>
      </c>
      <c r="N427" s="267" t="s">
        <v>39</v>
      </c>
      <c r="O427" s="88"/>
      <c r="P427" s="249">
        <f>O427*H427</f>
        <v>0</v>
      </c>
      <c r="Q427" s="249">
        <v>0.00016000000000000001</v>
      </c>
      <c r="R427" s="249">
        <f>Q427*H427</f>
        <v>0.0064000000000000003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377</v>
      </c>
      <c r="AT427" s="251" t="s">
        <v>339</v>
      </c>
      <c r="AU427" s="251" t="s">
        <v>276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1139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1138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276</v>
      </c>
    </row>
    <row r="429" s="2" customFormat="1" ht="24.15" customHeight="1">
      <c r="A429" s="35"/>
      <c r="B429" s="36"/>
      <c r="C429" s="239" t="s">
        <v>1158</v>
      </c>
      <c r="D429" s="239" t="s">
        <v>278</v>
      </c>
      <c r="E429" s="240" t="s">
        <v>1108</v>
      </c>
      <c r="F429" s="241" t="s">
        <v>1109</v>
      </c>
      <c r="G429" s="242" t="s">
        <v>416</v>
      </c>
      <c r="H429" s="243">
        <v>20</v>
      </c>
      <c r="I429" s="244"/>
      <c r="J429" s="245">
        <f>ROUND(I429*H429,2)</f>
        <v>0</v>
      </c>
      <c r="K429" s="246"/>
      <c r="L429" s="41"/>
      <c r="M429" s="247" t="s">
        <v>1</v>
      </c>
      <c r="N429" s="248" t="s">
        <v>39</v>
      </c>
      <c r="O429" s="8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352</v>
      </c>
      <c r="AT429" s="251" t="s">
        <v>278</v>
      </c>
      <c r="AU429" s="251" t="s">
        <v>276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1141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1111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276</v>
      </c>
    </row>
    <row r="431" s="2" customFormat="1" ht="24.15" customHeight="1">
      <c r="A431" s="35"/>
      <c r="B431" s="36"/>
      <c r="C431" s="257" t="s">
        <v>1162</v>
      </c>
      <c r="D431" s="257" t="s">
        <v>339</v>
      </c>
      <c r="E431" s="258" t="s">
        <v>1113</v>
      </c>
      <c r="F431" s="259" t="s">
        <v>1114</v>
      </c>
      <c r="G431" s="260" t="s">
        <v>416</v>
      </c>
      <c r="H431" s="261">
        <v>20</v>
      </c>
      <c r="I431" s="262"/>
      <c r="J431" s="263">
        <f>ROUND(I431*H431,2)</f>
        <v>0</v>
      </c>
      <c r="K431" s="264"/>
      <c r="L431" s="265"/>
      <c r="M431" s="266" t="s">
        <v>1</v>
      </c>
      <c r="N431" s="267" t="s">
        <v>39</v>
      </c>
      <c r="O431" s="88"/>
      <c r="P431" s="249">
        <f>O431*H431</f>
        <v>0</v>
      </c>
      <c r="Q431" s="249">
        <v>0.00012</v>
      </c>
      <c r="R431" s="249">
        <f>Q431*H431</f>
        <v>0.0024000000000000002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377</v>
      </c>
      <c r="AT431" s="251" t="s">
        <v>339</v>
      </c>
      <c r="AU431" s="251" t="s">
        <v>276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1143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1114</v>
      </c>
      <c r="G432" s="37"/>
      <c r="H432" s="37"/>
      <c r="I432" s="206"/>
      <c r="J432" s="37"/>
      <c r="K432" s="37"/>
      <c r="L432" s="41"/>
      <c r="M432" s="255"/>
      <c r="N432" s="25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276</v>
      </c>
    </row>
    <row r="433" s="2" customFormat="1" ht="33" customHeight="1">
      <c r="A433" s="35"/>
      <c r="B433" s="36"/>
      <c r="C433" s="239" t="s">
        <v>1170</v>
      </c>
      <c r="D433" s="239" t="s">
        <v>278</v>
      </c>
      <c r="E433" s="240" t="s">
        <v>1145</v>
      </c>
      <c r="F433" s="241" t="s">
        <v>1146</v>
      </c>
      <c r="G433" s="242" t="s">
        <v>342</v>
      </c>
      <c r="H433" s="243">
        <v>2</v>
      </c>
      <c r="I433" s="244"/>
      <c r="J433" s="245">
        <f>ROUND(I433*H433,2)</f>
        <v>0</v>
      </c>
      <c r="K433" s="246"/>
      <c r="L433" s="41"/>
      <c r="M433" s="247" t="s">
        <v>1</v>
      </c>
      <c r="N433" s="248" t="s">
        <v>39</v>
      </c>
      <c r="O433" s="88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51" t="s">
        <v>352</v>
      </c>
      <c r="AT433" s="251" t="s">
        <v>278</v>
      </c>
      <c r="AU433" s="251" t="s">
        <v>276</v>
      </c>
      <c r="AY433" s="14" t="s">
        <v>275</v>
      </c>
      <c r="BE433" s="252">
        <f>IF(N433="základní",J433,0)</f>
        <v>0</v>
      </c>
      <c r="BF433" s="252">
        <f>IF(N433="snížená",J433,0)</f>
        <v>0</v>
      </c>
      <c r="BG433" s="252">
        <f>IF(N433="zákl. přenesená",J433,0)</f>
        <v>0</v>
      </c>
      <c r="BH433" s="252">
        <f>IF(N433="sníž. přenesená",J433,0)</f>
        <v>0</v>
      </c>
      <c r="BI433" s="252">
        <f>IF(N433="nulová",J433,0)</f>
        <v>0</v>
      </c>
      <c r="BJ433" s="14" t="s">
        <v>81</v>
      </c>
      <c r="BK433" s="252">
        <f>ROUND(I433*H433,2)</f>
        <v>0</v>
      </c>
      <c r="BL433" s="14" t="s">
        <v>352</v>
      </c>
      <c r="BM433" s="251" t="s">
        <v>1147</v>
      </c>
    </row>
    <row r="434" s="2" customFormat="1">
      <c r="A434" s="35"/>
      <c r="B434" s="36"/>
      <c r="C434" s="37"/>
      <c r="D434" s="253" t="s">
        <v>284</v>
      </c>
      <c r="E434" s="37"/>
      <c r="F434" s="254" t="s">
        <v>1148</v>
      </c>
      <c r="G434" s="37"/>
      <c r="H434" s="37"/>
      <c r="I434" s="206"/>
      <c r="J434" s="37"/>
      <c r="K434" s="37"/>
      <c r="L434" s="41"/>
      <c r="M434" s="255"/>
      <c r="N434" s="256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284</v>
      </c>
      <c r="AU434" s="14" t="s">
        <v>276</v>
      </c>
    </row>
    <row r="435" s="2" customFormat="1" ht="33" customHeight="1">
      <c r="A435" s="35"/>
      <c r="B435" s="36"/>
      <c r="C435" s="257" t="s">
        <v>1174</v>
      </c>
      <c r="D435" s="257" t="s">
        <v>339</v>
      </c>
      <c r="E435" s="258" t="s">
        <v>1150</v>
      </c>
      <c r="F435" s="259" t="s">
        <v>1151</v>
      </c>
      <c r="G435" s="260" t="s">
        <v>342</v>
      </c>
      <c r="H435" s="261">
        <v>2</v>
      </c>
      <c r="I435" s="262"/>
      <c r="J435" s="263">
        <f>ROUND(I435*H435,2)</f>
        <v>0</v>
      </c>
      <c r="K435" s="264"/>
      <c r="L435" s="265"/>
      <c r="M435" s="266" t="s">
        <v>1</v>
      </c>
      <c r="N435" s="267" t="s">
        <v>39</v>
      </c>
      <c r="O435" s="88"/>
      <c r="P435" s="249">
        <f>O435*H435</f>
        <v>0</v>
      </c>
      <c r="Q435" s="249">
        <v>3.0000000000000001E-05</v>
      </c>
      <c r="R435" s="249">
        <f>Q435*H435</f>
        <v>6.0000000000000002E-05</v>
      </c>
      <c r="S435" s="249">
        <v>0</v>
      </c>
      <c r="T435" s="25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51" t="s">
        <v>377</v>
      </c>
      <c r="AT435" s="251" t="s">
        <v>339</v>
      </c>
      <c r="AU435" s="251" t="s">
        <v>276</v>
      </c>
      <c r="AY435" s="14" t="s">
        <v>275</v>
      </c>
      <c r="BE435" s="252">
        <f>IF(N435="základní",J435,0)</f>
        <v>0</v>
      </c>
      <c r="BF435" s="252">
        <f>IF(N435="snížená",J435,0)</f>
        <v>0</v>
      </c>
      <c r="BG435" s="252">
        <f>IF(N435="zákl. přenesená",J435,0)</f>
        <v>0</v>
      </c>
      <c r="BH435" s="252">
        <f>IF(N435="sníž. přenesená",J435,0)</f>
        <v>0</v>
      </c>
      <c r="BI435" s="252">
        <f>IF(N435="nulová",J435,0)</f>
        <v>0</v>
      </c>
      <c r="BJ435" s="14" t="s">
        <v>81</v>
      </c>
      <c r="BK435" s="252">
        <f>ROUND(I435*H435,2)</f>
        <v>0</v>
      </c>
      <c r="BL435" s="14" t="s">
        <v>352</v>
      </c>
      <c r="BM435" s="251" t="s">
        <v>1152</v>
      </c>
    </row>
    <row r="436" s="2" customFormat="1">
      <c r="A436" s="35"/>
      <c r="B436" s="36"/>
      <c r="C436" s="37"/>
      <c r="D436" s="253" t="s">
        <v>284</v>
      </c>
      <c r="E436" s="37"/>
      <c r="F436" s="254" t="s">
        <v>1153</v>
      </c>
      <c r="G436" s="37"/>
      <c r="H436" s="37"/>
      <c r="I436" s="206"/>
      <c r="J436" s="37"/>
      <c r="K436" s="37"/>
      <c r="L436" s="41"/>
      <c r="M436" s="255"/>
      <c r="N436" s="256"/>
      <c r="O436" s="88"/>
      <c r="P436" s="88"/>
      <c r="Q436" s="88"/>
      <c r="R436" s="88"/>
      <c r="S436" s="88"/>
      <c r="T436" s="89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284</v>
      </c>
      <c r="AU436" s="14" t="s">
        <v>276</v>
      </c>
    </row>
    <row r="437" s="2" customFormat="1" ht="24.15" customHeight="1">
      <c r="A437" s="35"/>
      <c r="B437" s="36"/>
      <c r="C437" s="239" t="s">
        <v>1178</v>
      </c>
      <c r="D437" s="239" t="s">
        <v>278</v>
      </c>
      <c r="E437" s="240" t="s">
        <v>1086</v>
      </c>
      <c r="F437" s="241" t="s">
        <v>1087</v>
      </c>
      <c r="G437" s="242" t="s">
        <v>342</v>
      </c>
      <c r="H437" s="243">
        <v>2</v>
      </c>
      <c r="I437" s="244"/>
      <c r="J437" s="245">
        <f>ROUND(I437*H437,2)</f>
        <v>0</v>
      </c>
      <c r="K437" s="246"/>
      <c r="L437" s="41"/>
      <c r="M437" s="247" t="s">
        <v>1</v>
      </c>
      <c r="N437" s="248" t="s">
        <v>39</v>
      </c>
      <c r="O437" s="88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51" t="s">
        <v>352</v>
      </c>
      <c r="AT437" s="251" t="s">
        <v>278</v>
      </c>
      <c r="AU437" s="251" t="s">
        <v>276</v>
      </c>
      <c r="AY437" s="14" t="s">
        <v>275</v>
      </c>
      <c r="BE437" s="252">
        <f>IF(N437="základní",J437,0)</f>
        <v>0</v>
      </c>
      <c r="BF437" s="252">
        <f>IF(N437="snížená",J437,0)</f>
        <v>0</v>
      </c>
      <c r="BG437" s="252">
        <f>IF(N437="zákl. přenesená",J437,0)</f>
        <v>0</v>
      </c>
      <c r="BH437" s="252">
        <f>IF(N437="sníž. přenesená",J437,0)</f>
        <v>0</v>
      </c>
      <c r="BI437" s="252">
        <f>IF(N437="nulová",J437,0)</f>
        <v>0</v>
      </c>
      <c r="BJ437" s="14" t="s">
        <v>81</v>
      </c>
      <c r="BK437" s="252">
        <f>ROUND(I437*H437,2)</f>
        <v>0</v>
      </c>
      <c r="BL437" s="14" t="s">
        <v>352</v>
      </c>
      <c r="BM437" s="251" t="s">
        <v>1155</v>
      </c>
    </row>
    <row r="438" s="2" customFormat="1">
      <c r="A438" s="35"/>
      <c r="B438" s="36"/>
      <c r="C438" s="37"/>
      <c r="D438" s="253" t="s">
        <v>284</v>
      </c>
      <c r="E438" s="37"/>
      <c r="F438" s="254" t="s">
        <v>1089</v>
      </c>
      <c r="G438" s="37"/>
      <c r="H438" s="37"/>
      <c r="I438" s="206"/>
      <c r="J438" s="37"/>
      <c r="K438" s="37"/>
      <c r="L438" s="41"/>
      <c r="M438" s="255"/>
      <c r="N438" s="256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284</v>
      </c>
      <c r="AU438" s="14" t="s">
        <v>276</v>
      </c>
    </row>
    <row r="439" s="2" customFormat="1" ht="24.15" customHeight="1">
      <c r="A439" s="35"/>
      <c r="B439" s="36"/>
      <c r="C439" s="257" t="s">
        <v>1182</v>
      </c>
      <c r="D439" s="257" t="s">
        <v>339</v>
      </c>
      <c r="E439" s="258" t="s">
        <v>1091</v>
      </c>
      <c r="F439" s="259" t="s">
        <v>1092</v>
      </c>
      <c r="G439" s="260" t="s">
        <v>342</v>
      </c>
      <c r="H439" s="261">
        <v>2</v>
      </c>
      <c r="I439" s="262"/>
      <c r="J439" s="263">
        <f>ROUND(I439*H439,2)</f>
        <v>0</v>
      </c>
      <c r="K439" s="264"/>
      <c r="L439" s="265"/>
      <c r="M439" s="266" t="s">
        <v>1</v>
      </c>
      <c r="N439" s="267" t="s">
        <v>39</v>
      </c>
      <c r="O439" s="88"/>
      <c r="P439" s="249">
        <f>O439*H439</f>
        <v>0</v>
      </c>
      <c r="Q439" s="249">
        <v>0.00014999999999999999</v>
      </c>
      <c r="R439" s="249">
        <f>Q439*H439</f>
        <v>0.00029999999999999997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377</v>
      </c>
      <c r="AT439" s="251" t="s">
        <v>339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1157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1092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39" t="s">
        <v>1186</v>
      </c>
      <c r="D441" s="239" t="s">
        <v>278</v>
      </c>
      <c r="E441" s="240" t="s">
        <v>1159</v>
      </c>
      <c r="F441" s="241" t="s">
        <v>1160</v>
      </c>
      <c r="G441" s="242" t="s">
        <v>342</v>
      </c>
      <c r="H441" s="243">
        <v>2</v>
      </c>
      <c r="I441" s="244"/>
      <c r="J441" s="245">
        <f>ROUND(I441*H441,2)</f>
        <v>0</v>
      </c>
      <c r="K441" s="246"/>
      <c r="L441" s="41"/>
      <c r="M441" s="247" t="s">
        <v>1</v>
      </c>
      <c r="N441" s="248" t="s">
        <v>39</v>
      </c>
      <c r="O441" s="8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352</v>
      </c>
      <c r="AT441" s="251" t="s">
        <v>278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1161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1160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57" t="s">
        <v>1190</v>
      </c>
      <c r="D443" s="257" t="s">
        <v>339</v>
      </c>
      <c r="E443" s="258" t="s">
        <v>1163</v>
      </c>
      <c r="F443" s="259" t="s">
        <v>1164</v>
      </c>
      <c r="G443" s="260" t="s">
        <v>342</v>
      </c>
      <c r="H443" s="261">
        <v>2</v>
      </c>
      <c r="I443" s="262"/>
      <c r="J443" s="263">
        <f>ROUND(I443*H443,2)</f>
        <v>0</v>
      </c>
      <c r="K443" s="264"/>
      <c r="L443" s="265"/>
      <c r="M443" s="266" t="s">
        <v>1</v>
      </c>
      <c r="N443" s="267" t="s">
        <v>39</v>
      </c>
      <c r="O443" s="88"/>
      <c r="P443" s="249">
        <f>O443*H443</f>
        <v>0</v>
      </c>
      <c r="Q443" s="249">
        <v>3.0000000000000001E-05</v>
      </c>
      <c r="R443" s="249">
        <f>Q443*H443</f>
        <v>6.0000000000000002E-05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377</v>
      </c>
      <c r="AT443" s="251" t="s">
        <v>339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1165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1164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12" customFormat="1" ht="22.8" customHeight="1">
      <c r="A445" s="12"/>
      <c r="B445" s="223"/>
      <c r="C445" s="224"/>
      <c r="D445" s="225" t="s">
        <v>73</v>
      </c>
      <c r="E445" s="237" t="s">
        <v>1166</v>
      </c>
      <c r="F445" s="237" t="s">
        <v>1167</v>
      </c>
      <c r="G445" s="224"/>
      <c r="H445" s="224"/>
      <c r="I445" s="227"/>
      <c r="J445" s="238">
        <f>BK445</f>
        <v>0</v>
      </c>
      <c r="K445" s="224"/>
      <c r="L445" s="229"/>
      <c r="M445" s="230"/>
      <c r="N445" s="231"/>
      <c r="O445" s="231"/>
      <c r="P445" s="232">
        <f>P446+P553</f>
        <v>0</v>
      </c>
      <c r="Q445" s="231"/>
      <c r="R445" s="232">
        <f>R446+R553</f>
        <v>0.039440000000000003</v>
      </c>
      <c r="S445" s="231"/>
      <c r="T445" s="233">
        <f>T446+T553</f>
        <v>0.0076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34" t="s">
        <v>83</v>
      </c>
      <c r="AT445" s="235" t="s">
        <v>73</v>
      </c>
      <c r="AU445" s="235" t="s">
        <v>81</v>
      </c>
      <c r="AY445" s="234" t="s">
        <v>275</v>
      </c>
      <c r="BK445" s="236">
        <f>BK446+BK553</f>
        <v>0</v>
      </c>
    </row>
    <row r="446" s="12" customFormat="1" ht="20.88" customHeight="1">
      <c r="A446" s="12"/>
      <c r="B446" s="223"/>
      <c r="C446" s="224"/>
      <c r="D446" s="225" t="s">
        <v>73</v>
      </c>
      <c r="E446" s="237" t="s">
        <v>1168</v>
      </c>
      <c r="F446" s="237" t="s">
        <v>1169</v>
      </c>
      <c r="G446" s="224"/>
      <c r="H446" s="224"/>
      <c r="I446" s="227"/>
      <c r="J446" s="238">
        <f>BK446</f>
        <v>0</v>
      </c>
      <c r="K446" s="224"/>
      <c r="L446" s="229"/>
      <c r="M446" s="230"/>
      <c r="N446" s="231"/>
      <c r="O446" s="231"/>
      <c r="P446" s="232">
        <f>SUM(P447:P552)</f>
        <v>0</v>
      </c>
      <c r="Q446" s="231"/>
      <c r="R446" s="232">
        <f>SUM(R447:R552)</f>
        <v>0.034800000000000005</v>
      </c>
      <c r="S446" s="231"/>
      <c r="T446" s="233">
        <f>SUM(T447:T552)</f>
        <v>0.0076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34" t="s">
        <v>83</v>
      </c>
      <c r="AT446" s="235" t="s">
        <v>73</v>
      </c>
      <c r="AU446" s="235" t="s">
        <v>83</v>
      </c>
      <c r="AY446" s="234" t="s">
        <v>275</v>
      </c>
      <c r="BK446" s="236">
        <f>SUM(BK447:BK552)</f>
        <v>0</v>
      </c>
    </row>
    <row r="447" s="2" customFormat="1" ht="24.15" customHeight="1">
      <c r="A447" s="35"/>
      <c r="B447" s="36"/>
      <c r="C447" s="239" t="s">
        <v>1194</v>
      </c>
      <c r="D447" s="239" t="s">
        <v>278</v>
      </c>
      <c r="E447" s="240" t="s">
        <v>1171</v>
      </c>
      <c r="F447" s="241" t="s">
        <v>1172</v>
      </c>
      <c r="G447" s="242" t="s">
        <v>342</v>
      </c>
      <c r="H447" s="243">
        <v>19</v>
      </c>
      <c r="I447" s="244"/>
      <c r="J447" s="245">
        <f>ROUND(I447*H447,2)</f>
        <v>0</v>
      </c>
      <c r="K447" s="246"/>
      <c r="L447" s="41"/>
      <c r="M447" s="247" t="s">
        <v>1</v>
      </c>
      <c r="N447" s="248" t="s">
        <v>39</v>
      </c>
      <c r="O447" s="88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51" t="s">
        <v>352</v>
      </c>
      <c r="AT447" s="251" t="s">
        <v>278</v>
      </c>
      <c r="AU447" s="251" t="s">
        <v>276</v>
      </c>
      <c r="AY447" s="14" t="s">
        <v>275</v>
      </c>
      <c r="BE447" s="252">
        <f>IF(N447="základní",J447,0)</f>
        <v>0</v>
      </c>
      <c r="BF447" s="252">
        <f>IF(N447="snížená",J447,0)</f>
        <v>0</v>
      </c>
      <c r="BG447" s="252">
        <f>IF(N447="zákl. přenesená",J447,0)</f>
        <v>0</v>
      </c>
      <c r="BH447" s="252">
        <f>IF(N447="sníž. přenesená",J447,0)</f>
        <v>0</v>
      </c>
      <c r="BI447" s="252">
        <f>IF(N447="nulová",J447,0)</f>
        <v>0</v>
      </c>
      <c r="BJ447" s="14" t="s">
        <v>81</v>
      </c>
      <c r="BK447" s="252">
        <f>ROUND(I447*H447,2)</f>
        <v>0</v>
      </c>
      <c r="BL447" s="14" t="s">
        <v>352</v>
      </c>
      <c r="BM447" s="251" t="s">
        <v>1173</v>
      </c>
    </row>
    <row r="448" s="2" customFormat="1">
      <c r="A448" s="35"/>
      <c r="B448" s="36"/>
      <c r="C448" s="37"/>
      <c r="D448" s="253" t="s">
        <v>284</v>
      </c>
      <c r="E448" s="37"/>
      <c r="F448" s="254" t="s">
        <v>1172</v>
      </c>
      <c r="G448" s="37"/>
      <c r="H448" s="37"/>
      <c r="I448" s="206"/>
      <c r="J448" s="37"/>
      <c r="K448" s="37"/>
      <c r="L448" s="41"/>
      <c r="M448" s="255"/>
      <c r="N448" s="25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284</v>
      </c>
      <c r="AU448" s="14" t="s">
        <v>276</v>
      </c>
    </row>
    <row r="449" s="2" customFormat="1" ht="24.15" customHeight="1">
      <c r="A449" s="35"/>
      <c r="B449" s="36"/>
      <c r="C449" s="257" t="s">
        <v>1198</v>
      </c>
      <c r="D449" s="257" t="s">
        <v>339</v>
      </c>
      <c r="E449" s="258" t="s">
        <v>1175</v>
      </c>
      <c r="F449" s="259" t="s">
        <v>1176</v>
      </c>
      <c r="G449" s="260" t="s">
        <v>342</v>
      </c>
      <c r="H449" s="261">
        <v>19</v>
      </c>
      <c r="I449" s="262"/>
      <c r="J449" s="263">
        <f>ROUND(I449*H449,2)</f>
        <v>0</v>
      </c>
      <c r="K449" s="264"/>
      <c r="L449" s="265"/>
      <c r="M449" s="266" t="s">
        <v>1</v>
      </c>
      <c r="N449" s="267" t="s">
        <v>39</v>
      </c>
      <c r="O449" s="88"/>
      <c r="P449" s="249">
        <f>O449*H449</f>
        <v>0</v>
      </c>
      <c r="Q449" s="249">
        <v>2.0000000000000002E-05</v>
      </c>
      <c r="R449" s="249">
        <f>Q449*H449</f>
        <v>0.00038000000000000002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377</v>
      </c>
      <c r="AT449" s="251" t="s">
        <v>339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1177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1176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24.15" customHeight="1">
      <c r="A451" s="35"/>
      <c r="B451" s="36"/>
      <c r="C451" s="239" t="s">
        <v>1202</v>
      </c>
      <c r="D451" s="239" t="s">
        <v>278</v>
      </c>
      <c r="E451" s="240" t="s">
        <v>1179</v>
      </c>
      <c r="F451" s="241" t="s">
        <v>1180</v>
      </c>
      <c r="G451" s="242" t="s">
        <v>342</v>
      </c>
      <c r="H451" s="243">
        <v>38</v>
      </c>
      <c r="I451" s="244"/>
      <c r="J451" s="245">
        <f>ROUND(I451*H451,2)</f>
        <v>0</v>
      </c>
      <c r="K451" s="246"/>
      <c r="L451" s="41"/>
      <c r="M451" s="247" t="s">
        <v>1</v>
      </c>
      <c r="N451" s="248" t="s">
        <v>39</v>
      </c>
      <c r="O451" s="8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352</v>
      </c>
      <c r="AT451" s="251" t="s">
        <v>278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1181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1180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24.15" customHeight="1">
      <c r="A453" s="35"/>
      <c r="B453" s="36"/>
      <c r="C453" s="239" t="s">
        <v>1206</v>
      </c>
      <c r="D453" s="239" t="s">
        <v>278</v>
      </c>
      <c r="E453" s="240" t="s">
        <v>1183</v>
      </c>
      <c r="F453" s="241" t="s">
        <v>1184</v>
      </c>
      <c r="G453" s="242" t="s">
        <v>342</v>
      </c>
      <c r="H453" s="243">
        <v>17</v>
      </c>
      <c r="I453" s="244"/>
      <c r="J453" s="245">
        <f>ROUND(I453*H453,2)</f>
        <v>0</v>
      </c>
      <c r="K453" s="246"/>
      <c r="L453" s="41"/>
      <c r="M453" s="247" t="s">
        <v>1</v>
      </c>
      <c r="N453" s="248" t="s">
        <v>39</v>
      </c>
      <c r="O453" s="88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352</v>
      </c>
      <c r="AT453" s="251" t="s">
        <v>278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1185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1184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57" t="s">
        <v>1210</v>
      </c>
      <c r="D455" s="257" t="s">
        <v>339</v>
      </c>
      <c r="E455" s="258" t="s">
        <v>1187</v>
      </c>
      <c r="F455" s="259" t="s">
        <v>1188</v>
      </c>
      <c r="G455" s="260" t="s">
        <v>342</v>
      </c>
      <c r="H455" s="261">
        <v>1</v>
      </c>
      <c r="I455" s="262"/>
      <c r="J455" s="263">
        <f>ROUND(I455*H455,2)</f>
        <v>0</v>
      </c>
      <c r="K455" s="264"/>
      <c r="L455" s="265"/>
      <c r="M455" s="266" t="s">
        <v>1</v>
      </c>
      <c r="N455" s="267" t="s">
        <v>39</v>
      </c>
      <c r="O455" s="88"/>
      <c r="P455" s="249">
        <f>O455*H455</f>
        <v>0</v>
      </c>
      <c r="Q455" s="249">
        <v>0.00010000000000000001</v>
      </c>
      <c r="R455" s="249">
        <f>Q455*H455</f>
        <v>0.00010000000000000001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377</v>
      </c>
      <c r="AT455" s="251" t="s">
        <v>339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1189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1188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24.15" customHeight="1">
      <c r="A457" s="35"/>
      <c r="B457" s="36"/>
      <c r="C457" s="257" t="s">
        <v>1215</v>
      </c>
      <c r="D457" s="257" t="s">
        <v>339</v>
      </c>
      <c r="E457" s="258" t="s">
        <v>1191</v>
      </c>
      <c r="F457" s="259" t="s">
        <v>1192</v>
      </c>
      <c r="G457" s="260" t="s">
        <v>342</v>
      </c>
      <c r="H457" s="261">
        <v>16</v>
      </c>
      <c r="I457" s="262"/>
      <c r="J457" s="263">
        <f>ROUND(I457*H457,2)</f>
        <v>0</v>
      </c>
      <c r="K457" s="264"/>
      <c r="L457" s="265"/>
      <c r="M457" s="266" t="s">
        <v>1</v>
      </c>
      <c r="N457" s="267" t="s">
        <v>39</v>
      </c>
      <c r="O457" s="88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377</v>
      </c>
      <c r="AT457" s="251" t="s">
        <v>339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1193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1192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24.15" customHeight="1">
      <c r="A459" s="35"/>
      <c r="B459" s="36"/>
      <c r="C459" s="239" t="s">
        <v>1220</v>
      </c>
      <c r="D459" s="239" t="s">
        <v>278</v>
      </c>
      <c r="E459" s="240" t="s">
        <v>1195</v>
      </c>
      <c r="F459" s="241" t="s">
        <v>1196</v>
      </c>
      <c r="G459" s="242" t="s">
        <v>342</v>
      </c>
      <c r="H459" s="243">
        <v>2</v>
      </c>
      <c r="I459" s="244"/>
      <c r="J459" s="245">
        <f>ROUND(I459*H459,2)</f>
        <v>0</v>
      </c>
      <c r="K459" s="246"/>
      <c r="L459" s="41"/>
      <c r="M459" s="247" t="s">
        <v>1</v>
      </c>
      <c r="N459" s="248" t="s">
        <v>39</v>
      </c>
      <c r="O459" s="88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352</v>
      </c>
      <c r="AT459" s="251" t="s">
        <v>278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1197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1196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33" customHeight="1">
      <c r="A461" s="35"/>
      <c r="B461" s="36"/>
      <c r="C461" s="257" t="s">
        <v>1224</v>
      </c>
      <c r="D461" s="257" t="s">
        <v>339</v>
      </c>
      <c r="E461" s="258" t="s">
        <v>1199</v>
      </c>
      <c r="F461" s="259" t="s">
        <v>1200</v>
      </c>
      <c r="G461" s="260" t="s">
        <v>342</v>
      </c>
      <c r="H461" s="261">
        <v>2</v>
      </c>
      <c r="I461" s="262"/>
      <c r="J461" s="263">
        <f>ROUND(I461*H461,2)</f>
        <v>0</v>
      </c>
      <c r="K461" s="264"/>
      <c r="L461" s="265"/>
      <c r="M461" s="266" t="s">
        <v>1</v>
      </c>
      <c r="N461" s="267" t="s">
        <v>39</v>
      </c>
      <c r="O461" s="88"/>
      <c r="P461" s="249">
        <f>O461*H461</f>
        <v>0</v>
      </c>
      <c r="Q461" s="249">
        <v>0.00010000000000000001</v>
      </c>
      <c r="R461" s="249">
        <f>Q461*H461</f>
        <v>0.00020000000000000001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377</v>
      </c>
      <c r="AT461" s="251" t="s">
        <v>339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1201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1200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2" customFormat="1" ht="24.15" customHeight="1">
      <c r="A463" s="35"/>
      <c r="B463" s="36"/>
      <c r="C463" s="239" t="s">
        <v>1228</v>
      </c>
      <c r="D463" s="239" t="s">
        <v>278</v>
      </c>
      <c r="E463" s="240" t="s">
        <v>1203</v>
      </c>
      <c r="F463" s="241" t="s">
        <v>1204</v>
      </c>
      <c r="G463" s="242" t="s">
        <v>416</v>
      </c>
      <c r="H463" s="243">
        <v>330</v>
      </c>
      <c r="I463" s="244"/>
      <c r="J463" s="245">
        <f>ROUND(I463*H463,2)</f>
        <v>0</v>
      </c>
      <c r="K463" s="246"/>
      <c r="L463" s="41"/>
      <c r="M463" s="247" t="s">
        <v>1</v>
      </c>
      <c r="N463" s="248" t="s">
        <v>39</v>
      </c>
      <c r="O463" s="88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51" t="s">
        <v>352</v>
      </c>
      <c r="AT463" s="251" t="s">
        <v>278</v>
      </c>
      <c r="AU463" s="251" t="s">
        <v>276</v>
      </c>
      <c r="AY463" s="14" t="s">
        <v>275</v>
      </c>
      <c r="BE463" s="252">
        <f>IF(N463="základní",J463,0)</f>
        <v>0</v>
      </c>
      <c r="BF463" s="252">
        <f>IF(N463="snížená",J463,0)</f>
        <v>0</v>
      </c>
      <c r="BG463" s="252">
        <f>IF(N463="zákl. přenesená",J463,0)</f>
        <v>0</v>
      </c>
      <c r="BH463" s="252">
        <f>IF(N463="sníž. přenesená",J463,0)</f>
        <v>0</v>
      </c>
      <c r="BI463" s="252">
        <f>IF(N463="nulová",J463,0)</f>
        <v>0</v>
      </c>
      <c r="BJ463" s="14" t="s">
        <v>81</v>
      </c>
      <c r="BK463" s="252">
        <f>ROUND(I463*H463,2)</f>
        <v>0</v>
      </c>
      <c r="BL463" s="14" t="s">
        <v>352</v>
      </c>
      <c r="BM463" s="251" t="s">
        <v>1205</v>
      </c>
    </row>
    <row r="464" s="2" customFormat="1">
      <c r="A464" s="35"/>
      <c r="B464" s="36"/>
      <c r="C464" s="37"/>
      <c r="D464" s="253" t="s">
        <v>284</v>
      </c>
      <c r="E464" s="37"/>
      <c r="F464" s="254" t="s">
        <v>1204</v>
      </c>
      <c r="G464" s="37"/>
      <c r="H464" s="37"/>
      <c r="I464" s="206"/>
      <c r="J464" s="37"/>
      <c r="K464" s="37"/>
      <c r="L464" s="41"/>
      <c r="M464" s="255"/>
      <c r="N464" s="256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284</v>
      </c>
      <c r="AU464" s="14" t="s">
        <v>276</v>
      </c>
    </row>
    <row r="465" s="2" customFormat="1" ht="24.15" customHeight="1">
      <c r="A465" s="35"/>
      <c r="B465" s="36"/>
      <c r="C465" s="257" t="s">
        <v>1232</v>
      </c>
      <c r="D465" s="257" t="s">
        <v>339</v>
      </c>
      <c r="E465" s="258" t="s">
        <v>1207</v>
      </c>
      <c r="F465" s="259" t="s">
        <v>1208</v>
      </c>
      <c r="G465" s="260" t="s">
        <v>416</v>
      </c>
      <c r="H465" s="261">
        <v>330</v>
      </c>
      <c r="I465" s="262"/>
      <c r="J465" s="263">
        <f>ROUND(I465*H465,2)</f>
        <v>0</v>
      </c>
      <c r="K465" s="264"/>
      <c r="L465" s="265"/>
      <c r="M465" s="266" t="s">
        <v>1</v>
      </c>
      <c r="N465" s="267" t="s">
        <v>39</v>
      </c>
      <c r="O465" s="88"/>
      <c r="P465" s="249">
        <f>O465*H465</f>
        <v>0</v>
      </c>
      <c r="Q465" s="249">
        <v>4.0000000000000003E-05</v>
      </c>
      <c r="R465" s="249">
        <f>Q465*H465</f>
        <v>0.013200000000000002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377</v>
      </c>
      <c r="AT465" s="251" t="s">
        <v>339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1209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1208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24.15" customHeight="1">
      <c r="A467" s="35"/>
      <c r="B467" s="36"/>
      <c r="C467" s="239" t="s">
        <v>1237</v>
      </c>
      <c r="D467" s="239" t="s">
        <v>278</v>
      </c>
      <c r="E467" s="240" t="s">
        <v>1211</v>
      </c>
      <c r="F467" s="241" t="s">
        <v>1212</v>
      </c>
      <c r="G467" s="242" t="s">
        <v>342</v>
      </c>
      <c r="H467" s="243">
        <v>19</v>
      </c>
      <c r="I467" s="244"/>
      <c r="J467" s="245">
        <f>ROUND(I467*H467,2)</f>
        <v>0</v>
      </c>
      <c r="K467" s="246"/>
      <c r="L467" s="41"/>
      <c r="M467" s="247" t="s">
        <v>1</v>
      </c>
      <c r="N467" s="248" t="s">
        <v>39</v>
      </c>
      <c r="O467" s="88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352</v>
      </c>
      <c r="AT467" s="251" t="s">
        <v>278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1213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1214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16.5" customHeight="1">
      <c r="A469" s="35"/>
      <c r="B469" s="36"/>
      <c r="C469" s="239" t="s">
        <v>1241</v>
      </c>
      <c r="D469" s="239" t="s">
        <v>278</v>
      </c>
      <c r="E469" s="240" t="s">
        <v>1216</v>
      </c>
      <c r="F469" s="241" t="s">
        <v>1217</v>
      </c>
      <c r="G469" s="242" t="s">
        <v>342</v>
      </c>
      <c r="H469" s="243">
        <v>1</v>
      </c>
      <c r="I469" s="244"/>
      <c r="J469" s="245">
        <f>ROUND(I469*H469,2)</f>
        <v>0</v>
      </c>
      <c r="K469" s="246"/>
      <c r="L469" s="41"/>
      <c r="M469" s="247" t="s">
        <v>1</v>
      </c>
      <c r="N469" s="248" t="s">
        <v>39</v>
      </c>
      <c r="O469" s="88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352</v>
      </c>
      <c r="AT469" s="251" t="s">
        <v>278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1218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1219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24.15" customHeight="1">
      <c r="A471" s="35"/>
      <c r="B471" s="36"/>
      <c r="C471" s="257" t="s">
        <v>1245</v>
      </c>
      <c r="D471" s="257" t="s">
        <v>339</v>
      </c>
      <c r="E471" s="258" t="s">
        <v>1221</v>
      </c>
      <c r="F471" s="259" t="s">
        <v>1222</v>
      </c>
      <c r="G471" s="260" t="s">
        <v>342</v>
      </c>
      <c r="H471" s="261">
        <v>1</v>
      </c>
      <c r="I471" s="262"/>
      <c r="J471" s="263">
        <f>ROUND(I471*H471,2)</f>
        <v>0</v>
      </c>
      <c r="K471" s="264"/>
      <c r="L471" s="265"/>
      <c r="M471" s="266" t="s">
        <v>1</v>
      </c>
      <c r="N471" s="267" t="s">
        <v>39</v>
      </c>
      <c r="O471" s="88"/>
      <c r="P471" s="249">
        <f>O471*H471</f>
        <v>0</v>
      </c>
      <c r="Q471" s="249">
        <v>0.00010000000000000001</v>
      </c>
      <c r="R471" s="249">
        <f>Q471*H471</f>
        <v>0.00010000000000000001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377</v>
      </c>
      <c r="AT471" s="251" t="s">
        <v>339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1223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1222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16.5" customHeight="1">
      <c r="A473" s="35"/>
      <c r="B473" s="36"/>
      <c r="C473" s="239" t="s">
        <v>1250</v>
      </c>
      <c r="D473" s="239" t="s">
        <v>278</v>
      </c>
      <c r="E473" s="240" t="s">
        <v>1225</v>
      </c>
      <c r="F473" s="241" t="s">
        <v>1226</v>
      </c>
      <c r="G473" s="242" t="s">
        <v>342</v>
      </c>
      <c r="H473" s="243">
        <v>14</v>
      </c>
      <c r="I473" s="244"/>
      <c r="J473" s="245">
        <f>ROUND(I473*H473,2)</f>
        <v>0</v>
      </c>
      <c r="K473" s="246"/>
      <c r="L473" s="41"/>
      <c r="M473" s="247" t="s">
        <v>1</v>
      </c>
      <c r="N473" s="248" t="s">
        <v>39</v>
      </c>
      <c r="O473" s="88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352</v>
      </c>
      <c r="AT473" s="251" t="s">
        <v>278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1227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1226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16.5" customHeight="1">
      <c r="A475" s="35"/>
      <c r="B475" s="36"/>
      <c r="C475" s="257" t="s">
        <v>1252</v>
      </c>
      <c r="D475" s="257" t="s">
        <v>339</v>
      </c>
      <c r="E475" s="258" t="s">
        <v>1229</v>
      </c>
      <c r="F475" s="259" t="s">
        <v>1230</v>
      </c>
      <c r="G475" s="260" t="s">
        <v>342</v>
      </c>
      <c r="H475" s="261">
        <v>14</v>
      </c>
      <c r="I475" s="262"/>
      <c r="J475" s="263">
        <f>ROUND(I475*H475,2)</f>
        <v>0</v>
      </c>
      <c r="K475" s="264"/>
      <c r="L475" s="265"/>
      <c r="M475" s="266" t="s">
        <v>1</v>
      </c>
      <c r="N475" s="267" t="s">
        <v>39</v>
      </c>
      <c r="O475" s="88"/>
      <c r="P475" s="249">
        <f>O475*H475</f>
        <v>0</v>
      </c>
      <c r="Q475" s="249">
        <v>0.00010000000000000001</v>
      </c>
      <c r="R475" s="249">
        <f>Q475*H475</f>
        <v>0.0014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377</v>
      </c>
      <c r="AT475" s="251" t="s">
        <v>339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1231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1230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33" customHeight="1">
      <c r="A477" s="35"/>
      <c r="B477" s="36"/>
      <c r="C477" s="239" t="s">
        <v>1257</v>
      </c>
      <c r="D477" s="239" t="s">
        <v>278</v>
      </c>
      <c r="E477" s="240" t="s">
        <v>1233</v>
      </c>
      <c r="F477" s="241" t="s">
        <v>1234</v>
      </c>
      <c r="G477" s="242" t="s">
        <v>973</v>
      </c>
      <c r="H477" s="243">
        <v>1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1235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1236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24.15" customHeight="1">
      <c r="A479" s="35"/>
      <c r="B479" s="36"/>
      <c r="C479" s="239" t="s">
        <v>1262</v>
      </c>
      <c r="D479" s="239" t="s">
        <v>278</v>
      </c>
      <c r="E479" s="240" t="s">
        <v>1238</v>
      </c>
      <c r="F479" s="241" t="s">
        <v>1239</v>
      </c>
      <c r="G479" s="242" t="s">
        <v>342</v>
      </c>
      <c r="H479" s="243">
        <v>1</v>
      </c>
      <c r="I479" s="244"/>
      <c r="J479" s="245">
        <f>ROUND(I479*H479,2)</f>
        <v>0</v>
      </c>
      <c r="K479" s="246"/>
      <c r="L479" s="41"/>
      <c r="M479" s="247" t="s">
        <v>1</v>
      </c>
      <c r="N479" s="248" t="s">
        <v>39</v>
      </c>
      <c r="O479" s="88"/>
      <c r="P479" s="249">
        <f>O479*H479</f>
        <v>0</v>
      </c>
      <c r="Q479" s="249">
        <v>0</v>
      </c>
      <c r="R479" s="249">
        <f>Q479*H479</f>
        <v>0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352</v>
      </c>
      <c r="AT479" s="251" t="s">
        <v>278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1240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1239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4.15" customHeight="1">
      <c r="A481" s="35"/>
      <c r="B481" s="36"/>
      <c r="C481" s="257" t="s">
        <v>1266</v>
      </c>
      <c r="D481" s="257" t="s">
        <v>339</v>
      </c>
      <c r="E481" s="258" t="s">
        <v>1242</v>
      </c>
      <c r="F481" s="259" t="s">
        <v>1243</v>
      </c>
      <c r="G481" s="260" t="s">
        <v>342</v>
      </c>
      <c r="H481" s="261">
        <v>1</v>
      </c>
      <c r="I481" s="262"/>
      <c r="J481" s="263">
        <f>ROUND(I481*H481,2)</f>
        <v>0</v>
      </c>
      <c r="K481" s="264"/>
      <c r="L481" s="265"/>
      <c r="M481" s="266" t="s">
        <v>1</v>
      </c>
      <c r="N481" s="267" t="s">
        <v>39</v>
      </c>
      <c r="O481" s="88"/>
      <c r="P481" s="249">
        <f>O481*H481</f>
        <v>0</v>
      </c>
      <c r="Q481" s="249">
        <v>0.00010000000000000001</v>
      </c>
      <c r="R481" s="249">
        <f>Q481*H481</f>
        <v>0.00010000000000000001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377</v>
      </c>
      <c r="AT481" s="251" t="s">
        <v>339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1244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1243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21.75" customHeight="1">
      <c r="A483" s="35"/>
      <c r="B483" s="36"/>
      <c r="C483" s="239" t="s">
        <v>1268</v>
      </c>
      <c r="D483" s="239" t="s">
        <v>278</v>
      </c>
      <c r="E483" s="240" t="s">
        <v>1246</v>
      </c>
      <c r="F483" s="241" t="s">
        <v>1247</v>
      </c>
      <c r="G483" s="242" t="s">
        <v>342</v>
      </c>
      <c r="H483" s="243">
        <v>10</v>
      </c>
      <c r="I483" s="244"/>
      <c r="J483" s="245">
        <f>ROUND(I483*H483,2)</f>
        <v>0</v>
      </c>
      <c r="K483" s="246"/>
      <c r="L483" s="41"/>
      <c r="M483" s="247" t="s">
        <v>1</v>
      </c>
      <c r="N483" s="248" t="s">
        <v>39</v>
      </c>
      <c r="O483" s="88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352</v>
      </c>
      <c r="AT483" s="251" t="s">
        <v>278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1248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1249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16.5" customHeight="1">
      <c r="A485" s="35"/>
      <c r="B485" s="36"/>
      <c r="C485" s="257" t="s">
        <v>1273</v>
      </c>
      <c r="D485" s="257" t="s">
        <v>339</v>
      </c>
      <c r="E485" s="258" t="s">
        <v>962</v>
      </c>
      <c r="F485" s="259" t="s">
        <v>963</v>
      </c>
      <c r="G485" s="260" t="s">
        <v>342</v>
      </c>
      <c r="H485" s="261">
        <v>10</v>
      </c>
      <c r="I485" s="262"/>
      <c r="J485" s="263">
        <f>ROUND(I485*H485,2)</f>
        <v>0</v>
      </c>
      <c r="K485" s="264"/>
      <c r="L485" s="265"/>
      <c r="M485" s="266" t="s">
        <v>1</v>
      </c>
      <c r="N485" s="267" t="s">
        <v>39</v>
      </c>
      <c r="O485" s="88"/>
      <c r="P485" s="249">
        <f>O485*H485</f>
        <v>0</v>
      </c>
      <c r="Q485" s="249">
        <v>9.0000000000000006E-05</v>
      </c>
      <c r="R485" s="249">
        <f>Q485*H485</f>
        <v>0.00090000000000000008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377</v>
      </c>
      <c r="AT485" s="251" t="s">
        <v>339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1251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963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24.15" customHeight="1">
      <c r="A487" s="35"/>
      <c r="B487" s="36"/>
      <c r="C487" s="239" t="s">
        <v>1278</v>
      </c>
      <c r="D487" s="239" t="s">
        <v>278</v>
      </c>
      <c r="E487" s="240" t="s">
        <v>1253</v>
      </c>
      <c r="F487" s="241" t="s">
        <v>1254</v>
      </c>
      <c r="G487" s="242" t="s">
        <v>416</v>
      </c>
      <c r="H487" s="243">
        <v>15</v>
      </c>
      <c r="I487" s="244"/>
      <c r="J487" s="245">
        <f>ROUND(I487*H487,2)</f>
        <v>0</v>
      </c>
      <c r="K487" s="246"/>
      <c r="L487" s="41"/>
      <c r="M487" s="247" t="s">
        <v>1</v>
      </c>
      <c r="N487" s="248" t="s">
        <v>39</v>
      </c>
      <c r="O487" s="88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352</v>
      </c>
      <c r="AT487" s="251" t="s">
        <v>278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1255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1256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39" t="s">
        <v>1282</v>
      </c>
      <c r="D489" s="239" t="s">
        <v>278</v>
      </c>
      <c r="E489" s="240" t="s">
        <v>1258</v>
      </c>
      <c r="F489" s="241" t="s">
        <v>1259</v>
      </c>
      <c r="G489" s="242" t="s">
        <v>416</v>
      </c>
      <c r="H489" s="243">
        <v>55</v>
      </c>
      <c r="I489" s="244"/>
      <c r="J489" s="245">
        <f>ROUND(I489*H489,2)</f>
        <v>0</v>
      </c>
      <c r="K489" s="246"/>
      <c r="L489" s="41"/>
      <c r="M489" s="247" t="s">
        <v>1</v>
      </c>
      <c r="N489" s="248" t="s">
        <v>39</v>
      </c>
      <c r="O489" s="88"/>
      <c r="P489" s="249">
        <f>O489*H489</f>
        <v>0</v>
      </c>
      <c r="Q489" s="249">
        <v>0</v>
      </c>
      <c r="R489" s="249">
        <f>Q489*H489</f>
        <v>0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352</v>
      </c>
      <c r="AT489" s="251" t="s">
        <v>278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1260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1261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24.15" customHeight="1">
      <c r="A491" s="35"/>
      <c r="B491" s="36"/>
      <c r="C491" s="257" t="s">
        <v>1286</v>
      </c>
      <c r="D491" s="257" t="s">
        <v>339</v>
      </c>
      <c r="E491" s="258" t="s">
        <v>1263</v>
      </c>
      <c r="F491" s="259" t="s">
        <v>1264</v>
      </c>
      <c r="G491" s="260" t="s">
        <v>416</v>
      </c>
      <c r="H491" s="261">
        <v>25</v>
      </c>
      <c r="I491" s="262"/>
      <c r="J491" s="263">
        <f>ROUND(I491*H491,2)</f>
        <v>0</v>
      </c>
      <c r="K491" s="264"/>
      <c r="L491" s="265"/>
      <c r="M491" s="266" t="s">
        <v>1</v>
      </c>
      <c r="N491" s="267" t="s">
        <v>39</v>
      </c>
      <c r="O491" s="88"/>
      <c r="P491" s="249">
        <f>O491*H491</f>
        <v>0</v>
      </c>
      <c r="Q491" s="249">
        <v>6.9999999999999994E-05</v>
      </c>
      <c r="R491" s="249">
        <f>Q491*H491</f>
        <v>0.0017499999999999998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377</v>
      </c>
      <c r="AT491" s="251" t="s">
        <v>339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1265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1264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57" t="s">
        <v>1290</v>
      </c>
      <c r="D493" s="257" t="s">
        <v>339</v>
      </c>
      <c r="E493" s="258" t="s">
        <v>1415</v>
      </c>
      <c r="F493" s="259" t="s">
        <v>1416</v>
      </c>
      <c r="G493" s="260" t="s">
        <v>416</v>
      </c>
      <c r="H493" s="261">
        <v>15</v>
      </c>
      <c r="I493" s="262"/>
      <c r="J493" s="263">
        <f>ROUND(I493*H493,2)</f>
        <v>0</v>
      </c>
      <c r="K493" s="264"/>
      <c r="L493" s="265"/>
      <c r="M493" s="266" t="s">
        <v>1</v>
      </c>
      <c r="N493" s="267" t="s">
        <v>39</v>
      </c>
      <c r="O493" s="88"/>
      <c r="P493" s="249">
        <f>O493*H493</f>
        <v>0</v>
      </c>
      <c r="Q493" s="249">
        <v>6.9999999999999994E-05</v>
      </c>
      <c r="R493" s="249">
        <f>Q493*H493</f>
        <v>0.0010499999999999999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377</v>
      </c>
      <c r="AT493" s="251" t="s">
        <v>339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1555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1416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57" t="s">
        <v>1295</v>
      </c>
      <c r="D495" s="257" t="s">
        <v>339</v>
      </c>
      <c r="E495" s="258" t="s">
        <v>931</v>
      </c>
      <c r="F495" s="259" t="s">
        <v>932</v>
      </c>
      <c r="G495" s="260" t="s">
        <v>416</v>
      </c>
      <c r="H495" s="261">
        <v>30</v>
      </c>
      <c r="I495" s="262"/>
      <c r="J495" s="263">
        <f>ROUND(I495*H495,2)</f>
        <v>0</v>
      </c>
      <c r="K495" s="264"/>
      <c r="L495" s="265"/>
      <c r="M495" s="266" t="s">
        <v>1</v>
      </c>
      <c r="N495" s="267" t="s">
        <v>39</v>
      </c>
      <c r="O495" s="88"/>
      <c r="P495" s="249">
        <f>O495*H495</f>
        <v>0</v>
      </c>
      <c r="Q495" s="249">
        <v>6.9999999999999994E-05</v>
      </c>
      <c r="R495" s="249">
        <f>Q495*H495</f>
        <v>0.0020999999999999999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377</v>
      </c>
      <c r="AT495" s="251" t="s">
        <v>339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1267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932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24.15" customHeight="1">
      <c r="A497" s="35"/>
      <c r="B497" s="36"/>
      <c r="C497" s="239" t="s">
        <v>1300</v>
      </c>
      <c r="D497" s="239" t="s">
        <v>278</v>
      </c>
      <c r="E497" s="240" t="s">
        <v>1269</v>
      </c>
      <c r="F497" s="241" t="s">
        <v>1270</v>
      </c>
      <c r="G497" s="242" t="s">
        <v>342</v>
      </c>
      <c r="H497" s="243">
        <v>1</v>
      </c>
      <c r="I497" s="244"/>
      <c r="J497" s="245">
        <f>ROUND(I497*H497,2)</f>
        <v>0</v>
      </c>
      <c r="K497" s="246"/>
      <c r="L497" s="41"/>
      <c r="M497" s="247" t="s">
        <v>1</v>
      </c>
      <c r="N497" s="248" t="s">
        <v>39</v>
      </c>
      <c r="O497" s="8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352</v>
      </c>
      <c r="AT497" s="251" t="s">
        <v>278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1271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1272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16.5" customHeight="1">
      <c r="A499" s="35"/>
      <c r="B499" s="36"/>
      <c r="C499" s="257" t="s">
        <v>1305</v>
      </c>
      <c r="D499" s="257" t="s">
        <v>339</v>
      </c>
      <c r="E499" s="258" t="s">
        <v>1274</v>
      </c>
      <c r="F499" s="259" t="s">
        <v>1275</v>
      </c>
      <c r="G499" s="260" t="s">
        <v>1276</v>
      </c>
      <c r="H499" s="261">
        <v>1</v>
      </c>
      <c r="I499" s="262"/>
      <c r="J499" s="263">
        <f>ROUND(I499*H499,2)</f>
        <v>0</v>
      </c>
      <c r="K499" s="264"/>
      <c r="L499" s="265"/>
      <c r="M499" s="266" t="s">
        <v>1</v>
      </c>
      <c r="N499" s="267" t="s">
        <v>39</v>
      </c>
      <c r="O499" s="88"/>
      <c r="P499" s="249">
        <f>O499*H499</f>
        <v>0</v>
      </c>
      <c r="Q499" s="249">
        <v>0.0067000000000000002</v>
      </c>
      <c r="R499" s="249">
        <f>Q499*H499</f>
        <v>0.0067000000000000002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377</v>
      </c>
      <c r="AT499" s="251" t="s">
        <v>339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1277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1275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57" t="s">
        <v>1310</v>
      </c>
      <c r="D501" s="257" t="s">
        <v>339</v>
      </c>
      <c r="E501" s="258" t="s">
        <v>1279</v>
      </c>
      <c r="F501" s="259" t="s">
        <v>1280</v>
      </c>
      <c r="G501" s="260" t="s">
        <v>342</v>
      </c>
      <c r="H501" s="261">
        <v>1</v>
      </c>
      <c r="I501" s="262"/>
      <c r="J501" s="263">
        <f>ROUND(I501*H501,2)</f>
        <v>0</v>
      </c>
      <c r="K501" s="264"/>
      <c r="L501" s="265"/>
      <c r="M501" s="266" t="s">
        <v>1</v>
      </c>
      <c r="N501" s="267" t="s">
        <v>39</v>
      </c>
      <c r="O501" s="88"/>
      <c r="P501" s="249">
        <f>O501*H501</f>
        <v>0</v>
      </c>
      <c r="Q501" s="249">
        <v>0.0014300000000000001</v>
      </c>
      <c r="R501" s="249">
        <f>Q501*H501</f>
        <v>0.0014300000000000001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377</v>
      </c>
      <c r="AT501" s="251" t="s">
        <v>339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1281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1280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57" t="s">
        <v>1312</v>
      </c>
      <c r="D503" s="257" t="s">
        <v>339</v>
      </c>
      <c r="E503" s="258" t="s">
        <v>1283</v>
      </c>
      <c r="F503" s="259" t="s">
        <v>1284</v>
      </c>
      <c r="G503" s="260" t="s">
        <v>342</v>
      </c>
      <c r="H503" s="261">
        <v>1</v>
      </c>
      <c r="I503" s="262"/>
      <c r="J503" s="263">
        <f>ROUND(I503*H503,2)</f>
        <v>0</v>
      </c>
      <c r="K503" s="264"/>
      <c r="L503" s="265"/>
      <c r="M503" s="266" t="s">
        <v>1</v>
      </c>
      <c r="N503" s="267" t="s">
        <v>39</v>
      </c>
      <c r="O503" s="88"/>
      <c r="P503" s="249">
        <f>O503*H503</f>
        <v>0</v>
      </c>
      <c r="Q503" s="249">
        <v>0.0035000000000000001</v>
      </c>
      <c r="R503" s="249">
        <f>Q503*H503</f>
        <v>0.0035000000000000001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377</v>
      </c>
      <c r="AT503" s="251" t="s">
        <v>339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1285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1284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24.15" customHeight="1">
      <c r="A505" s="35"/>
      <c r="B505" s="36"/>
      <c r="C505" s="257" t="s">
        <v>1314</v>
      </c>
      <c r="D505" s="257" t="s">
        <v>339</v>
      </c>
      <c r="E505" s="258" t="s">
        <v>1287</v>
      </c>
      <c r="F505" s="259" t="s">
        <v>1288</v>
      </c>
      <c r="G505" s="260" t="s">
        <v>1276</v>
      </c>
      <c r="H505" s="261">
        <v>1</v>
      </c>
      <c r="I505" s="262"/>
      <c r="J505" s="263">
        <f>ROUND(I505*H505,2)</f>
        <v>0</v>
      </c>
      <c r="K505" s="264"/>
      <c r="L505" s="265"/>
      <c r="M505" s="266" t="s">
        <v>1</v>
      </c>
      <c r="N505" s="267" t="s">
        <v>39</v>
      </c>
      <c r="O505" s="88"/>
      <c r="P505" s="249">
        <f>O505*H505</f>
        <v>0</v>
      </c>
      <c r="Q505" s="249">
        <v>0.00069999999999999999</v>
      </c>
      <c r="R505" s="249">
        <f>Q505*H505</f>
        <v>0.00069999999999999999</v>
      </c>
      <c r="S505" s="249">
        <v>0</v>
      </c>
      <c r="T505" s="25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377</v>
      </c>
      <c r="AT505" s="251" t="s">
        <v>339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1289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1288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24.15" customHeight="1">
      <c r="A507" s="35"/>
      <c r="B507" s="36"/>
      <c r="C507" s="239" t="s">
        <v>1318</v>
      </c>
      <c r="D507" s="239" t="s">
        <v>278</v>
      </c>
      <c r="E507" s="240" t="s">
        <v>1291</v>
      </c>
      <c r="F507" s="241" t="s">
        <v>1292</v>
      </c>
      <c r="G507" s="242" t="s">
        <v>342</v>
      </c>
      <c r="H507" s="243">
        <v>1</v>
      </c>
      <c r="I507" s="244"/>
      <c r="J507" s="245">
        <f>ROUND(I507*H507,2)</f>
        <v>0</v>
      </c>
      <c r="K507" s="246"/>
      <c r="L507" s="41"/>
      <c r="M507" s="247" t="s">
        <v>1</v>
      </c>
      <c r="N507" s="248" t="s">
        <v>39</v>
      </c>
      <c r="O507" s="88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352</v>
      </c>
      <c r="AT507" s="251" t="s">
        <v>278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1293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1294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24.15" customHeight="1">
      <c r="A509" s="35"/>
      <c r="B509" s="36"/>
      <c r="C509" s="239" t="s">
        <v>1323</v>
      </c>
      <c r="D509" s="239" t="s">
        <v>278</v>
      </c>
      <c r="E509" s="240" t="s">
        <v>1296</v>
      </c>
      <c r="F509" s="241" t="s">
        <v>1297</v>
      </c>
      <c r="G509" s="242" t="s">
        <v>342</v>
      </c>
      <c r="H509" s="243">
        <v>1</v>
      </c>
      <c r="I509" s="244"/>
      <c r="J509" s="245">
        <f>ROUND(I509*H509,2)</f>
        <v>0</v>
      </c>
      <c r="K509" s="246"/>
      <c r="L509" s="41"/>
      <c r="M509" s="247" t="s">
        <v>1</v>
      </c>
      <c r="N509" s="248" t="s">
        <v>39</v>
      </c>
      <c r="O509" s="8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352</v>
      </c>
      <c r="AT509" s="251" t="s">
        <v>278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1298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1299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24.15" customHeight="1">
      <c r="A511" s="35"/>
      <c r="B511" s="36"/>
      <c r="C511" s="239" t="s">
        <v>1328</v>
      </c>
      <c r="D511" s="239" t="s">
        <v>278</v>
      </c>
      <c r="E511" s="240" t="s">
        <v>1301</v>
      </c>
      <c r="F511" s="241" t="s">
        <v>1302</v>
      </c>
      <c r="G511" s="242" t="s">
        <v>342</v>
      </c>
      <c r="H511" s="243">
        <v>1</v>
      </c>
      <c r="I511" s="244"/>
      <c r="J511" s="245">
        <f>ROUND(I511*H511,2)</f>
        <v>0</v>
      </c>
      <c r="K511" s="246"/>
      <c r="L511" s="41"/>
      <c r="M511" s="247" t="s">
        <v>1</v>
      </c>
      <c r="N511" s="248" t="s">
        <v>39</v>
      </c>
      <c r="O511" s="88"/>
      <c r="P511" s="249">
        <f>O511*H511</f>
        <v>0</v>
      </c>
      <c r="Q511" s="249">
        <v>0</v>
      </c>
      <c r="R511" s="249">
        <f>Q511*H511</f>
        <v>0</v>
      </c>
      <c r="S511" s="249">
        <v>0</v>
      </c>
      <c r="T511" s="25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352</v>
      </c>
      <c r="AT511" s="251" t="s">
        <v>278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1303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1304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4.15" customHeight="1">
      <c r="A513" s="35"/>
      <c r="B513" s="36"/>
      <c r="C513" s="257" t="s">
        <v>1333</v>
      </c>
      <c r="D513" s="257" t="s">
        <v>339</v>
      </c>
      <c r="E513" s="258" t="s">
        <v>869</v>
      </c>
      <c r="F513" s="259" t="s">
        <v>870</v>
      </c>
      <c r="G513" s="260" t="s">
        <v>342</v>
      </c>
      <c r="H513" s="261">
        <v>1</v>
      </c>
      <c r="I513" s="262"/>
      <c r="J513" s="263">
        <f>ROUND(I513*H513,2)</f>
        <v>0</v>
      </c>
      <c r="K513" s="264"/>
      <c r="L513" s="265"/>
      <c r="M513" s="266" t="s">
        <v>1</v>
      </c>
      <c r="N513" s="267" t="s">
        <v>39</v>
      </c>
      <c r="O513" s="88"/>
      <c r="P513" s="249">
        <f>O513*H513</f>
        <v>0</v>
      </c>
      <c r="Q513" s="249">
        <v>5.0000000000000002E-05</v>
      </c>
      <c r="R513" s="249">
        <f>Q513*H513</f>
        <v>5.0000000000000002E-05</v>
      </c>
      <c r="S513" s="249">
        <v>0</v>
      </c>
      <c r="T513" s="25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377</v>
      </c>
      <c r="AT513" s="251" t="s">
        <v>339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1313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870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24.15" customHeight="1">
      <c r="A515" s="35"/>
      <c r="B515" s="36"/>
      <c r="C515" s="239" t="s">
        <v>1337</v>
      </c>
      <c r="D515" s="239" t="s">
        <v>278</v>
      </c>
      <c r="E515" s="240" t="s">
        <v>1556</v>
      </c>
      <c r="F515" s="241" t="s">
        <v>1557</v>
      </c>
      <c r="G515" s="242" t="s">
        <v>342</v>
      </c>
      <c r="H515" s="243">
        <v>4</v>
      </c>
      <c r="I515" s="244"/>
      <c r="J515" s="245">
        <f>ROUND(I515*H515,2)</f>
        <v>0</v>
      </c>
      <c r="K515" s="246"/>
      <c r="L515" s="41"/>
      <c r="M515" s="247" t="s">
        <v>1</v>
      </c>
      <c r="N515" s="248" t="s">
        <v>39</v>
      </c>
      <c r="O515" s="88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352</v>
      </c>
      <c r="AT515" s="251" t="s">
        <v>278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1558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1557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44.25" customHeight="1">
      <c r="A517" s="35"/>
      <c r="B517" s="36"/>
      <c r="C517" s="239" t="s">
        <v>1341</v>
      </c>
      <c r="D517" s="239" t="s">
        <v>278</v>
      </c>
      <c r="E517" s="240" t="s">
        <v>1559</v>
      </c>
      <c r="F517" s="241" t="s">
        <v>1560</v>
      </c>
      <c r="G517" s="242" t="s">
        <v>342</v>
      </c>
      <c r="H517" s="243">
        <v>1</v>
      </c>
      <c r="I517" s="244"/>
      <c r="J517" s="245">
        <f>ROUND(I517*H517,2)</f>
        <v>0</v>
      </c>
      <c r="K517" s="246"/>
      <c r="L517" s="41"/>
      <c r="M517" s="247" t="s">
        <v>1</v>
      </c>
      <c r="N517" s="248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352</v>
      </c>
      <c r="AT517" s="251" t="s">
        <v>278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1561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1560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24.15" customHeight="1">
      <c r="A519" s="35"/>
      <c r="B519" s="36"/>
      <c r="C519" s="257" t="s">
        <v>1346</v>
      </c>
      <c r="D519" s="257" t="s">
        <v>339</v>
      </c>
      <c r="E519" s="258" t="s">
        <v>1539</v>
      </c>
      <c r="F519" s="259" t="s">
        <v>1540</v>
      </c>
      <c r="G519" s="260" t="s">
        <v>342</v>
      </c>
      <c r="H519" s="261">
        <v>4</v>
      </c>
      <c r="I519" s="262"/>
      <c r="J519" s="263">
        <f>ROUND(I519*H519,2)</f>
        <v>0</v>
      </c>
      <c r="K519" s="264"/>
      <c r="L519" s="265"/>
      <c r="M519" s="266" t="s">
        <v>1</v>
      </c>
      <c r="N519" s="267" t="s">
        <v>39</v>
      </c>
      <c r="O519" s="88"/>
      <c r="P519" s="249">
        <f>O519*H519</f>
        <v>0</v>
      </c>
      <c r="Q519" s="249">
        <v>5.0000000000000002E-05</v>
      </c>
      <c r="R519" s="249">
        <f>Q519*H519</f>
        <v>0.00020000000000000001</v>
      </c>
      <c r="S519" s="249">
        <v>0</v>
      </c>
      <c r="T519" s="25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377</v>
      </c>
      <c r="AT519" s="251" t="s">
        <v>339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1562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1540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24.15" customHeight="1">
      <c r="A521" s="35"/>
      <c r="B521" s="36"/>
      <c r="C521" s="257" t="s">
        <v>1350</v>
      </c>
      <c r="D521" s="257" t="s">
        <v>339</v>
      </c>
      <c r="E521" s="258" t="s">
        <v>1563</v>
      </c>
      <c r="F521" s="259" t="s">
        <v>1564</v>
      </c>
      <c r="G521" s="260" t="s">
        <v>342</v>
      </c>
      <c r="H521" s="261">
        <v>1</v>
      </c>
      <c r="I521" s="262"/>
      <c r="J521" s="263">
        <f>ROUND(I521*H521,2)</f>
        <v>0</v>
      </c>
      <c r="K521" s="264"/>
      <c r="L521" s="265"/>
      <c r="M521" s="266" t="s">
        <v>1</v>
      </c>
      <c r="N521" s="267" t="s">
        <v>39</v>
      </c>
      <c r="O521" s="88"/>
      <c r="P521" s="249">
        <f>O521*H521</f>
        <v>0</v>
      </c>
      <c r="Q521" s="249">
        <v>0.00054000000000000001</v>
      </c>
      <c r="R521" s="249">
        <f>Q521*H521</f>
        <v>0.00054000000000000001</v>
      </c>
      <c r="S521" s="249">
        <v>0</v>
      </c>
      <c r="T521" s="25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377</v>
      </c>
      <c r="AT521" s="251" t="s">
        <v>339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1565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1564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33" customHeight="1">
      <c r="A523" s="35"/>
      <c r="B523" s="36"/>
      <c r="C523" s="239" t="s">
        <v>1354</v>
      </c>
      <c r="D523" s="239" t="s">
        <v>278</v>
      </c>
      <c r="E523" s="240" t="s">
        <v>1319</v>
      </c>
      <c r="F523" s="241" t="s">
        <v>1320</v>
      </c>
      <c r="G523" s="242" t="s">
        <v>342</v>
      </c>
      <c r="H523" s="243">
        <v>4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1321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1322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33" customHeight="1">
      <c r="A525" s="35"/>
      <c r="B525" s="36"/>
      <c r="C525" s="257" t="s">
        <v>1359</v>
      </c>
      <c r="D525" s="257" t="s">
        <v>339</v>
      </c>
      <c r="E525" s="258" t="s">
        <v>1324</v>
      </c>
      <c r="F525" s="259" t="s">
        <v>1325</v>
      </c>
      <c r="G525" s="260" t="s">
        <v>342</v>
      </c>
      <c r="H525" s="261">
        <v>4</v>
      </c>
      <c r="I525" s="262"/>
      <c r="J525" s="263">
        <f>ROUND(I525*H525,2)</f>
        <v>0</v>
      </c>
      <c r="K525" s="264"/>
      <c r="L525" s="265"/>
      <c r="M525" s="266" t="s">
        <v>1</v>
      </c>
      <c r="N525" s="267" t="s">
        <v>39</v>
      </c>
      <c r="O525" s="88"/>
      <c r="P525" s="249">
        <f>O525*H525</f>
        <v>0</v>
      </c>
      <c r="Q525" s="249">
        <v>0.00010000000000000001</v>
      </c>
      <c r="R525" s="249">
        <f>Q525*H525</f>
        <v>0.00040000000000000002</v>
      </c>
      <c r="S525" s="249">
        <v>0</v>
      </c>
      <c r="T525" s="250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377</v>
      </c>
      <c r="AT525" s="251" t="s">
        <v>339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1326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1327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24.15" customHeight="1">
      <c r="A527" s="35"/>
      <c r="B527" s="36"/>
      <c r="C527" s="239" t="s">
        <v>1363</v>
      </c>
      <c r="D527" s="239" t="s">
        <v>278</v>
      </c>
      <c r="E527" s="240" t="s">
        <v>1329</v>
      </c>
      <c r="F527" s="241" t="s">
        <v>1330</v>
      </c>
      <c r="G527" s="242" t="s">
        <v>342</v>
      </c>
      <c r="H527" s="243">
        <v>1</v>
      </c>
      <c r="I527" s="244"/>
      <c r="J527" s="245">
        <f>ROUND(I527*H527,2)</f>
        <v>0</v>
      </c>
      <c r="K527" s="246"/>
      <c r="L527" s="41"/>
      <c r="M527" s="247" t="s">
        <v>1</v>
      </c>
      <c r="N527" s="248" t="s">
        <v>39</v>
      </c>
      <c r="O527" s="88"/>
      <c r="P527" s="249">
        <f>O527*H527</f>
        <v>0</v>
      </c>
      <c r="Q527" s="249">
        <v>0</v>
      </c>
      <c r="R527" s="249">
        <f>Q527*H527</f>
        <v>0</v>
      </c>
      <c r="S527" s="249">
        <v>0.0025000000000000001</v>
      </c>
      <c r="T527" s="250">
        <f>S527*H527</f>
        <v>0.0025000000000000001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352</v>
      </c>
      <c r="AT527" s="251" t="s">
        <v>278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1331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1332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24.15" customHeight="1">
      <c r="A529" s="35"/>
      <c r="B529" s="36"/>
      <c r="C529" s="239" t="s">
        <v>1367</v>
      </c>
      <c r="D529" s="239" t="s">
        <v>278</v>
      </c>
      <c r="E529" s="240" t="s">
        <v>1334</v>
      </c>
      <c r="F529" s="241" t="s">
        <v>1335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0.0025000000000000001</v>
      </c>
      <c r="T529" s="250">
        <f>S529*H529</f>
        <v>0.0025000000000000001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1336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1335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2" customFormat="1" ht="24.15" customHeight="1">
      <c r="A531" s="35"/>
      <c r="B531" s="36"/>
      <c r="C531" s="239" t="s">
        <v>1371</v>
      </c>
      <c r="D531" s="239" t="s">
        <v>278</v>
      </c>
      <c r="E531" s="240" t="s">
        <v>1338</v>
      </c>
      <c r="F531" s="241" t="s">
        <v>1339</v>
      </c>
      <c r="G531" s="242" t="s">
        <v>342</v>
      </c>
      <c r="H531" s="243">
        <v>1</v>
      </c>
      <c r="I531" s="244"/>
      <c r="J531" s="245">
        <f>ROUND(I531*H531,2)</f>
        <v>0</v>
      </c>
      <c r="K531" s="246"/>
      <c r="L531" s="41"/>
      <c r="M531" s="247" t="s">
        <v>1</v>
      </c>
      <c r="N531" s="248" t="s">
        <v>39</v>
      </c>
      <c r="O531" s="88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51" t="s">
        <v>352</v>
      </c>
      <c r="AT531" s="251" t="s">
        <v>278</v>
      </c>
      <c r="AU531" s="251" t="s">
        <v>276</v>
      </c>
      <c r="AY531" s="14" t="s">
        <v>275</v>
      </c>
      <c r="BE531" s="252">
        <f>IF(N531="základní",J531,0)</f>
        <v>0</v>
      </c>
      <c r="BF531" s="252">
        <f>IF(N531="snížená",J531,0)</f>
        <v>0</v>
      </c>
      <c r="BG531" s="252">
        <f>IF(N531="zákl. přenesená",J531,0)</f>
        <v>0</v>
      </c>
      <c r="BH531" s="252">
        <f>IF(N531="sníž. přenesená",J531,0)</f>
        <v>0</v>
      </c>
      <c r="BI531" s="252">
        <f>IF(N531="nulová",J531,0)</f>
        <v>0</v>
      </c>
      <c r="BJ531" s="14" t="s">
        <v>81</v>
      </c>
      <c r="BK531" s="252">
        <f>ROUND(I531*H531,2)</f>
        <v>0</v>
      </c>
      <c r="BL531" s="14" t="s">
        <v>352</v>
      </c>
      <c r="BM531" s="251" t="s">
        <v>1340</v>
      </c>
    </row>
    <row r="532" s="2" customFormat="1">
      <c r="A532" s="35"/>
      <c r="B532" s="36"/>
      <c r="C532" s="37"/>
      <c r="D532" s="253" t="s">
        <v>284</v>
      </c>
      <c r="E532" s="37"/>
      <c r="F532" s="254" t="s">
        <v>1339</v>
      </c>
      <c r="G532" s="37"/>
      <c r="H532" s="37"/>
      <c r="I532" s="206"/>
      <c r="J532" s="37"/>
      <c r="K532" s="37"/>
      <c r="L532" s="41"/>
      <c r="M532" s="255"/>
      <c r="N532" s="256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284</v>
      </c>
      <c r="AU532" s="14" t="s">
        <v>276</v>
      </c>
    </row>
    <row r="533" s="2" customFormat="1" ht="16.5" customHeight="1">
      <c r="A533" s="35"/>
      <c r="B533" s="36"/>
      <c r="C533" s="239" t="s">
        <v>1375</v>
      </c>
      <c r="D533" s="239" t="s">
        <v>278</v>
      </c>
      <c r="E533" s="240" t="s">
        <v>1342</v>
      </c>
      <c r="F533" s="241" t="s">
        <v>1343</v>
      </c>
      <c r="G533" s="242" t="s">
        <v>342</v>
      </c>
      <c r="H533" s="243">
        <v>1</v>
      </c>
      <c r="I533" s="244"/>
      <c r="J533" s="245">
        <f>ROUND(I533*H533,2)</f>
        <v>0</v>
      </c>
      <c r="K533" s="246"/>
      <c r="L533" s="41"/>
      <c r="M533" s="247" t="s">
        <v>1</v>
      </c>
      <c r="N533" s="248" t="s">
        <v>39</v>
      </c>
      <c r="O533" s="88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51" t="s">
        <v>352</v>
      </c>
      <c r="AT533" s="251" t="s">
        <v>278</v>
      </c>
      <c r="AU533" s="251" t="s">
        <v>276</v>
      </c>
      <c r="AY533" s="14" t="s">
        <v>275</v>
      </c>
      <c r="BE533" s="252">
        <f>IF(N533="základní",J533,0)</f>
        <v>0</v>
      </c>
      <c r="BF533" s="252">
        <f>IF(N533="snížená",J533,0)</f>
        <v>0</v>
      </c>
      <c r="BG533" s="252">
        <f>IF(N533="zákl. přenesená",J533,0)</f>
        <v>0</v>
      </c>
      <c r="BH533" s="252">
        <f>IF(N533="sníž. přenesená",J533,0)</f>
        <v>0</v>
      </c>
      <c r="BI533" s="252">
        <f>IF(N533="nulová",J533,0)</f>
        <v>0</v>
      </c>
      <c r="BJ533" s="14" t="s">
        <v>81</v>
      </c>
      <c r="BK533" s="252">
        <f>ROUND(I533*H533,2)</f>
        <v>0</v>
      </c>
      <c r="BL533" s="14" t="s">
        <v>352</v>
      </c>
      <c r="BM533" s="251" t="s">
        <v>1344</v>
      </c>
    </row>
    <row r="534" s="2" customFormat="1">
      <c r="A534" s="35"/>
      <c r="B534" s="36"/>
      <c r="C534" s="37"/>
      <c r="D534" s="253" t="s">
        <v>284</v>
      </c>
      <c r="E534" s="37"/>
      <c r="F534" s="254" t="s">
        <v>1345</v>
      </c>
      <c r="G534" s="37"/>
      <c r="H534" s="37"/>
      <c r="I534" s="206"/>
      <c r="J534" s="37"/>
      <c r="K534" s="37"/>
      <c r="L534" s="41"/>
      <c r="M534" s="255"/>
      <c r="N534" s="256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284</v>
      </c>
      <c r="AU534" s="14" t="s">
        <v>276</v>
      </c>
    </row>
    <row r="535" s="2" customFormat="1" ht="21.75" customHeight="1">
      <c r="A535" s="35"/>
      <c r="B535" s="36"/>
      <c r="C535" s="257" t="s">
        <v>1380</v>
      </c>
      <c r="D535" s="257" t="s">
        <v>339</v>
      </c>
      <c r="E535" s="258" t="s">
        <v>1347</v>
      </c>
      <c r="F535" s="259" t="s">
        <v>1348</v>
      </c>
      <c r="G535" s="260" t="s">
        <v>342</v>
      </c>
      <c r="H535" s="261">
        <v>1</v>
      </c>
      <c r="I535" s="262"/>
      <c r="J535" s="263">
        <f>ROUND(I535*H535,2)</f>
        <v>0</v>
      </c>
      <c r="K535" s="264"/>
      <c r="L535" s="265"/>
      <c r="M535" s="266" t="s">
        <v>1</v>
      </c>
      <c r="N535" s="267" t="s">
        <v>39</v>
      </c>
      <c r="O535" s="88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51" t="s">
        <v>377</v>
      </c>
      <c r="AT535" s="251" t="s">
        <v>339</v>
      </c>
      <c r="AU535" s="251" t="s">
        <v>276</v>
      </c>
      <c r="AY535" s="14" t="s">
        <v>275</v>
      </c>
      <c r="BE535" s="252">
        <f>IF(N535="základní",J535,0)</f>
        <v>0</v>
      </c>
      <c r="BF535" s="252">
        <f>IF(N535="snížená",J535,0)</f>
        <v>0</v>
      </c>
      <c r="BG535" s="252">
        <f>IF(N535="zákl. přenesená",J535,0)</f>
        <v>0</v>
      </c>
      <c r="BH535" s="252">
        <f>IF(N535="sníž. přenesená",J535,0)</f>
        <v>0</v>
      </c>
      <c r="BI535" s="252">
        <f>IF(N535="nulová",J535,0)</f>
        <v>0</v>
      </c>
      <c r="BJ535" s="14" t="s">
        <v>81</v>
      </c>
      <c r="BK535" s="252">
        <f>ROUND(I535*H535,2)</f>
        <v>0</v>
      </c>
      <c r="BL535" s="14" t="s">
        <v>352</v>
      </c>
      <c r="BM535" s="251" t="s">
        <v>1349</v>
      </c>
    </row>
    <row r="536" s="2" customFormat="1">
      <c r="A536" s="35"/>
      <c r="B536" s="36"/>
      <c r="C536" s="37"/>
      <c r="D536" s="253" t="s">
        <v>284</v>
      </c>
      <c r="E536" s="37"/>
      <c r="F536" s="254" t="s">
        <v>1348</v>
      </c>
      <c r="G536" s="37"/>
      <c r="H536" s="37"/>
      <c r="I536" s="206"/>
      <c r="J536" s="37"/>
      <c r="K536" s="37"/>
      <c r="L536" s="41"/>
      <c r="M536" s="255"/>
      <c r="N536" s="256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284</v>
      </c>
      <c r="AU536" s="14" t="s">
        <v>276</v>
      </c>
    </row>
    <row r="537" s="2" customFormat="1" ht="16.5" customHeight="1">
      <c r="A537" s="35"/>
      <c r="B537" s="36"/>
      <c r="C537" s="239" t="s">
        <v>1387</v>
      </c>
      <c r="D537" s="239" t="s">
        <v>278</v>
      </c>
      <c r="E537" s="240" t="s">
        <v>1351</v>
      </c>
      <c r="F537" s="241" t="s">
        <v>1352</v>
      </c>
      <c r="G537" s="242" t="s">
        <v>342</v>
      </c>
      <c r="H537" s="243">
        <v>1</v>
      </c>
      <c r="I537" s="244"/>
      <c r="J537" s="245">
        <f>ROUND(I537*H537,2)</f>
        <v>0</v>
      </c>
      <c r="K537" s="246"/>
      <c r="L537" s="41"/>
      <c r="M537" s="247" t="s">
        <v>1</v>
      </c>
      <c r="N537" s="248" t="s">
        <v>39</v>
      </c>
      <c r="O537" s="88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51" t="s">
        <v>352</v>
      </c>
      <c r="AT537" s="251" t="s">
        <v>278</v>
      </c>
      <c r="AU537" s="251" t="s">
        <v>276</v>
      </c>
      <c r="AY537" s="14" t="s">
        <v>275</v>
      </c>
      <c r="BE537" s="252">
        <f>IF(N537="základní",J537,0)</f>
        <v>0</v>
      </c>
      <c r="BF537" s="252">
        <f>IF(N537="snížená",J537,0)</f>
        <v>0</v>
      </c>
      <c r="BG537" s="252">
        <f>IF(N537="zákl. přenesená",J537,0)</f>
        <v>0</v>
      </c>
      <c r="BH537" s="252">
        <f>IF(N537="sníž. přenesená",J537,0)</f>
        <v>0</v>
      </c>
      <c r="BI537" s="252">
        <f>IF(N537="nulová",J537,0)</f>
        <v>0</v>
      </c>
      <c r="BJ537" s="14" t="s">
        <v>81</v>
      </c>
      <c r="BK537" s="252">
        <f>ROUND(I537*H537,2)</f>
        <v>0</v>
      </c>
      <c r="BL537" s="14" t="s">
        <v>352</v>
      </c>
      <c r="BM537" s="251" t="s">
        <v>1353</v>
      </c>
    </row>
    <row r="538" s="2" customFormat="1">
      <c r="A538" s="35"/>
      <c r="B538" s="36"/>
      <c r="C538" s="37"/>
      <c r="D538" s="253" t="s">
        <v>284</v>
      </c>
      <c r="E538" s="37"/>
      <c r="F538" s="254" t="s">
        <v>1352</v>
      </c>
      <c r="G538" s="37"/>
      <c r="H538" s="37"/>
      <c r="I538" s="206"/>
      <c r="J538" s="37"/>
      <c r="K538" s="37"/>
      <c r="L538" s="41"/>
      <c r="M538" s="255"/>
      <c r="N538" s="256"/>
      <c r="O538" s="88"/>
      <c r="P538" s="88"/>
      <c r="Q538" s="88"/>
      <c r="R538" s="88"/>
      <c r="S538" s="88"/>
      <c r="T538" s="89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4" t="s">
        <v>284</v>
      </c>
      <c r="AU538" s="14" t="s">
        <v>276</v>
      </c>
    </row>
    <row r="539" s="2" customFormat="1" ht="16.5" customHeight="1">
      <c r="A539" s="35"/>
      <c r="B539" s="36"/>
      <c r="C539" s="239" t="s">
        <v>1389</v>
      </c>
      <c r="D539" s="239" t="s">
        <v>278</v>
      </c>
      <c r="E539" s="240" t="s">
        <v>1355</v>
      </c>
      <c r="F539" s="241" t="s">
        <v>1356</v>
      </c>
      <c r="G539" s="242" t="s">
        <v>342</v>
      </c>
      <c r="H539" s="243">
        <v>1</v>
      </c>
      <c r="I539" s="244"/>
      <c r="J539" s="245">
        <f>ROUND(I539*H539,2)</f>
        <v>0</v>
      </c>
      <c r="K539" s="246"/>
      <c r="L539" s="41"/>
      <c r="M539" s="247" t="s">
        <v>1</v>
      </c>
      <c r="N539" s="248" t="s">
        <v>39</v>
      </c>
      <c r="O539" s="88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51" t="s">
        <v>352</v>
      </c>
      <c r="AT539" s="251" t="s">
        <v>278</v>
      </c>
      <c r="AU539" s="251" t="s">
        <v>276</v>
      </c>
      <c r="AY539" s="14" t="s">
        <v>275</v>
      </c>
      <c r="BE539" s="252">
        <f>IF(N539="základní",J539,0)</f>
        <v>0</v>
      </c>
      <c r="BF539" s="252">
        <f>IF(N539="snížená",J539,0)</f>
        <v>0</v>
      </c>
      <c r="BG539" s="252">
        <f>IF(N539="zákl. přenesená",J539,0)</f>
        <v>0</v>
      </c>
      <c r="BH539" s="252">
        <f>IF(N539="sníž. přenesená",J539,0)</f>
        <v>0</v>
      </c>
      <c r="BI539" s="252">
        <f>IF(N539="nulová",J539,0)</f>
        <v>0</v>
      </c>
      <c r="BJ539" s="14" t="s">
        <v>81</v>
      </c>
      <c r="BK539" s="252">
        <f>ROUND(I539*H539,2)</f>
        <v>0</v>
      </c>
      <c r="BL539" s="14" t="s">
        <v>352</v>
      </c>
      <c r="BM539" s="251" t="s">
        <v>1357</v>
      </c>
    </row>
    <row r="540" s="2" customFormat="1">
      <c r="A540" s="35"/>
      <c r="B540" s="36"/>
      <c r="C540" s="37"/>
      <c r="D540" s="253" t="s">
        <v>284</v>
      </c>
      <c r="E540" s="37"/>
      <c r="F540" s="254" t="s">
        <v>1358</v>
      </c>
      <c r="G540" s="37"/>
      <c r="H540" s="37"/>
      <c r="I540" s="206"/>
      <c r="J540" s="37"/>
      <c r="K540" s="37"/>
      <c r="L540" s="41"/>
      <c r="M540" s="255"/>
      <c r="N540" s="256"/>
      <c r="O540" s="88"/>
      <c r="P540" s="88"/>
      <c r="Q540" s="88"/>
      <c r="R540" s="88"/>
      <c r="S540" s="88"/>
      <c r="T540" s="89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4" t="s">
        <v>284</v>
      </c>
      <c r="AU540" s="14" t="s">
        <v>276</v>
      </c>
    </row>
    <row r="541" s="2" customFormat="1" ht="24.15" customHeight="1">
      <c r="A541" s="35"/>
      <c r="B541" s="36"/>
      <c r="C541" s="239" t="s">
        <v>1393</v>
      </c>
      <c r="D541" s="239" t="s">
        <v>278</v>
      </c>
      <c r="E541" s="240" t="s">
        <v>1360</v>
      </c>
      <c r="F541" s="241" t="s">
        <v>1361</v>
      </c>
      <c r="G541" s="242" t="s">
        <v>342</v>
      </c>
      <c r="H541" s="243">
        <v>1</v>
      </c>
      <c r="I541" s="244"/>
      <c r="J541" s="245">
        <f>ROUND(I541*H541,2)</f>
        <v>0</v>
      </c>
      <c r="K541" s="246"/>
      <c r="L541" s="41"/>
      <c r="M541" s="247" t="s">
        <v>1</v>
      </c>
      <c r="N541" s="248" t="s">
        <v>39</v>
      </c>
      <c r="O541" s="88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51" t="s">
        <v>352</v>
      </c>
      <c r="AT541" s="251" t="s">
        <v>278</v>
      </c>
      <c r="AU541" s="251" t="s">
        <v>276</v>
      </c>
      <c r="AY541" s="14" t="s">
        <v>275</v>
      </c>
      <c r="BE541" s="252">
        <f>IF(N541="základní",J541,0)</f>
        <v>0</v>
      </c>
      <c r="BF541" s="252">
        <f>IF(N541="snížená",J541,0)</f>
        <v>0</v>
      </c>
      <c r="BG541" s="252">
        <f>IF(N541="zákl. přenesená",J541,0)</f>
        <v>0</v>
      </c>
      <c r="BH541" s="252">
        <f>IF(N541="sníž. přenesená",J541,0)</f>
        <v>0</v>
      </c>
      <c r="BI541" s="252">
        <f>IF(N541="nulová",J541,0)</f>
        <v>0</v>
      </c>
      <c r="BJ541" s="14" t="s">
        <v>81</v>
      </c>
      <c r="BK541" s="252">
        <f>ROUND(I541*H541,2)</f>
        <v>0</v>
      </c>
      <c r="BL541" s="14" t="s">
        <v>352</v>
      </c>
      <c r="BM541" s="251" t="s">
        <v>1362</v>
      </c>
    </row>
    <row r="542" s="2" customFormat="1">
      <c r="A542" s="35"/>
      <c r="B542" s="36"/>
      <c r="C542" s="37"/>
      <c r="D542" s="253" t="s">
        <v>284</v>
      </c>
      <c r="E542" s="37"/>
      <c r="F542" s="254" t="s">
        <v>1361</v>
      </c>
      <c r="G542" s="37"/>
      <c r="H542" s="37"/>
      <c r="I542" s="206"/>
      <c r="J542" s="37"/>
      <c r="K542" s="37"/>
      <c r="L542" s="41"/>
      <c r="M542" s="255"/>
      <c r="N542" s="256"/>
      <c r="O542" s="88"/>
      <c r="P542" s="88"/>
      <c r="Q542" s="88"/>
      <c r="R542" s="88"/>
      <c r="S542" s="88"/>
      <c r="T542" s="89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4" t="s">
        <v>284</v>
      </c>
      <c r="AU542" s="14" t="s">
        <v>276</v>
      </c>
    </row>
    <row r="543" s="2" customFormat="1" ht="37.8" customHeight="1">
      <c r="A543" s="35"/>
      <c r="B543" s="36"/>
      <c r="C543" s="239" t="s">
        <v>1397</v>
      </c>
      <c r="D543" s="239" t="s">
        <v>278</v>
      </c>
      <c r="E543" s="240" t="s">
        <v>1364</v>
      </c>
      <c r="F543" s="241" t="s">
        <v>1365</v>
      </c>
      <c r="G543" s="242" t="s">
        <v>342</v>
      </c>
      <c r="H543" s="243">
        <v>1</v>
      </c>
      <c r="I543" s="244"/>
      <c r="J543" s="245">
        <f>ROUND(I543*H543,2)</f>
        <v>0</v>
      </c>
      <c r="K543" s="246"/>
      <c r="L543" s="41"/>
      <c r="M543" s="247" t="s">
        <v>1</v>
      </c>
      <c r="N543" s="248" t="s">
        <v>39</v>
      </c>
      <c r="O543" s="88"/>
      <c r="P543" s="249">
        <f>O543*H543</f>
        <v>0</v>
      </c>
      <c r="Q543" s="249">
        <v>0</v>
      </c>
      <c r="R543" s="249">
        <f>Q543*H543</f>
        <v>0</v>
      </c>
      <c r="S543" s="249">
        <v>0.0025000000000000001</v>
      </c>
      <c r="T543" s="250">
        <f>S543*H543</f>
        <v>0.0025000000000000001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51" t="s">
        <v>352</v>
      </c>
      <c r="AT543" s="251" t="s">
        <v>278</v>
      </c>
      <c r="AU543" s="251" t="s">
        <v>276</v>
      </c>
      <c r="AY543" s="14" t="s">
        <v>275</v>
      </c>
      <c r="BE543" s="252">
        <f>IF(N543="základní",J543,0)</f>
        <v>0</v>
      </c>
      <c r="BF543" s="252">
        <f>IF(N543="snížená",J543,0)</f>
        <v>0</v>
      </c>
      <c r="BG543" s="252">
        <f>IF(N543="zákl. přenesená",J543,0)</f>
        <v>0</v>
      </c>
      <c r="BH543" s="252">
        <f>IF(N543="sníž. přenesená",J543,0)</f>
        <v>0</v>
      </c>
      <c r="BI543" s="252">
        <f>IF(N543="nulová",J543,0)</f>
        <v>0</v>
      </c>
      <c r="BJ543" s="14" t="s">
        <v>81</v>
      </c>
      <c r="BK543" s="252">
        <f>ROUND(I543*H543,2)</f>
        <v>0</v>
      </c>
      <c r="BL543" s="14" t="s">
        <v>352</v>
      </c>
      <c r="BM543" s="251" t="s">
        <v>1366</v>
      </c>
    </row>
    <row r="544" s="2" customFormat="1">
      <c r="A544" s="35"/>
      <c r="B544" s="36"/>
      <c r="C544" s="37"/>
      <c r="D544" s="253" t="s">
        <v>284</v>
      </c>
      <c r="E544" s="37"/>
      <c r="F544" s="254" t="s">
        <v>1365</v>
      </c>
      <c r="G544" s="37"/>
      <c r="H544" s="37"/>
      <c r="I544" s="206"/>
      <c r="J544" s="37"/>
      <c r="K544" s="37"/>
      <c r="L544" s="41"/>
      <c r="M544" s="255"/>
      <c r="N544" s="256"/>
      <c r="O544" s="88"/>
      <c r="P544" s="88"/>
      <c r="Q544" s="88"/>
      <c r="R544" s="88"/>
      <c r="S544" s="88"/>
      <c r="T544" s="89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4" t="s">
        <v>284</v>
      </c>
      <c r="AU544" s="14" t="s">
        <v>276</v>
      </c>
    </row>
    <row r="545" s="2" customFormat="1" ht="24.15" customHeight="1">
      <c r="A545" s="35"/>
      <c r="B545" s="36"/>
      <c r="C545" s="239" t="s">
        <v>1401</v>
      </c>
      <c r="D545" s="239" t="s">
        <v>278</v>
      </c>
      <c r="E545" s="240" t="s">
        <v>1368</v>
      </c>
      <c r="F545" s="241" t="s">
        <v>1369</v>
      </c>
      <c r="G545" s="242" t="s">
        <v>342</v>
      </c>
      <c r="H545" s="243">
        <v>1</v>
      </c>
      <c r="I545" s="244"/>
      <c r="J545" s="245">
        <f>ROUND(I545*H545,2)</f>
        <v>0</v>
      </c>
      <c r="K545" s="246"/>
      <c r="L545" s="41"/>
      <c r="M545" s="247" t="s">
        <v>1</v>
      </c>
      <c r="N545" s="248" t="s">
        <v>39</v>
      </c>
      <c r="O545" s="88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51" t="s">
        <v>352</v>
      </c>
      <c r="AT545" s="251" t="s">
        <v>278</v>
      </c>
      <c r="AU545" s="251" t="s">
        <v>276</v>
      </c>
      <c r="AY545" s="14" t="s">
        <v>275</v>
      </c>
      <c r="BE545" s="252">
        <f>IF(N545="základní",J545,0)</f>
        <v>0</v>
      </c>
      <c r="BF545" s="252">
        <f>IF(N545="snížená",J545,0)</f>
        <v>0</v>
      </c>
      <c r="BG545" s="252">
        <f>IF(N545="zákl. přenesená",J545,0)</f>
        <v>0</v>
      </c>
      <c r="BH545" s="252">
        <f>IF(N545="sníž. přenesená",J545,0)</f>
        <v>0</v>
      </c>
      <c r="BI545" s="252">
        <f>IF(N545="nulová",J545,0)</f>
        <v>0</v>
      </c>
      <c r="BJ545" s="14" t="s">
        <v>81</v>
      </c>
      <c r="BK545" s="252">
        <f>ROUND(I545*H545,2)</f>
        <v>0</v>
      </c>
      <c r="BL545" s="14" t="s">
        <v>352</v>
      </c>
      <c r="BM545" s="251" t="s">
        <v>1370</v>
      </c>
    </row>
    <row r="546" s="2" customFormat="1">
      <c r="A546" s="35"/>
      <c r="B546" s="36"/>
      <c r="C546" s="37"/>
      <c r="D546" s="253" t="s">
        <v>284</v>
      </c>
      <c r="E546" s="37"/>
      <c r="F546" s="254" t="s">
        <v>1369</v>
      </c>
      <c r="G546" s="37"/>
      <c r="H546" s="37"/>
      <c r="I546" s="206"/>
      <c r="J546" s="37"/>
      <c r="K546" s="37"/>
      <c r="L546" s="41"/>
      <c r="M546" s="255"/>
      <c r="N546" s="256"/>
      <c r="O546" s="88"/>
      <c r="P546" s="88"/>
      <c r="Q546" s="88"/>
      <c r="R546" s="88"/>
      <c r="S546" s="88"/>
      <c r="T546" s="89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4" t="s">
        <v>284</v>
      </c>
      <c r="AU546" s="14" t="s">
        <v>276</v>
      </c>
    </row>
    <row r="547" s="2" customFormat="1" ht="16.5" customHeight="1">
      <c r="A547" s="35"/>
      <c r="B547" s="36"/>
      <c r="C547" s="239" t="s">
        <v>1405</v>
      </c>
      <c r="D547" s="239" t="s">
        <v>278</v>
      </c>
      <c r="E547" s="240" t="s">
        <v>1372</v>
      </c>
      <c r="F547" s="241" t="s">
        <v>1373</v>
      </c>
      <c r="G547" s="242" t="s">
        <v>342</v>
      </c>
      <c r="H547" s="243">
        <v>1</v>
      </c>
      <c r="I547" s="244"/>
      <c r="J547" s="245">
        <f>ROUND(I547*H547,2)</f>
        <v>0</v>
      </c>
      <c r="K547" s="246"/>
      <c r="L547" s="41"/>
      <c r="M547" s="247" t="s">
        <v>1</v>
      </c>
      <c r="N547" s="248" t="s">
        <v>39</v>
      </c>
      <c r="O547" s="88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51" t="s">
        <v>352</v>
      </c>
      <c r="AT547" s="251" t="s">
        <v>278</v>
      </c>
      <c r="AU547" s="251" t="s">
        <v>276</v>
      </c>
      <c r="AY547" s="14" t="s">
        <v>275</v>
      </c>
      <c r="BE547" s="252">
        <f>IF(N547="základní",J547,0)</f>
        <v>0</v>
      </c>
      <c r="BF547" s="252">
        <f>IF(N547="snížená",J547,0)</f>
        <v>0</v>
      </c>
      <c r="BG547" s="252">
        <f>IF(N547="zákl. přenesená",J547,0)</f>
        <v>0</v>
      </c>
      <c r="BH547" s="252">
        <f>IF(N547="sníž. přenesená",J547,0)</f>
        <v>0</v>
      </c>
      <c r="BI547" s="252">
        <f>IF(N547="nulová",J547,0)</f>
        <v>0</v>
      </c>
      <c r="BJ547" s="14" t="s">
        <v>81</v>
      </c>
      <c r="BK547" s="252">
        <f>ROUND(I547*H547,2)</f>
        <v>0</v>
      </c>
      <c r="BL547" s="14" t="s">
        <v>352</v>
      </c>
      <c r="BM547" s="251" t="s">
        <v>1374</v>
      </c>
    </row>
    <row r="548" s="2" customFormat="1">
      <c r="A548" s="35"/>
      <c r="B548" s="36"/>
      <c r="C548" s="37"/>
      <c r="D548" s="253" t="s">
        <v>284</v>
      </c>
      <c r="E548" s="37"/>
      <c r="F548" s="254" t="s">
        <v>1373</v>
      </c>
      <c r="G548" s="37"/>
      <c r="H548" s="37"/>
      <c r="I548" s="206"/>
      <c r="J548" s="37"/>
      <c r="K548" s="37"/>
      <c r="L548" s="41"/>
      <c r="M548" s="255"/>
      <c r="N548" s="256"/>
      <c r="O548" s="88"/>
      <c r="P548" s="88"/>
      <c r="Q548" s="88"/>
      <c r="R548" s="88"/>
      <c r="S548" s="88"/>
      <c r="T548" s="89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4" t="s">
        <v>284</v>
      </c>
      <c r="AU548" s="14" t="s">
        <v>276</v>
      </c>
    </row>
    <row r="549" s="2" customFormat="1" ht="24.15" customHeight="1">
      <c r="A549" s="35"/>
      <c r="B549" s="36"/>
      <c r="C549" s="239" t="s">
        <v>1407</v>
      </c>
      <c r="D549" s="239" t="s">
        <v>278</v>
      </c>
      <c r="E549" s="240" t="s">
        <v>1376</v>
      </c>
      <c r="F549" s="241" t="s">
        <v>1377</v>
      </c>
      <c r="G549" s="242" t="s">
        <v>342</v>
      </c>
      <c r="H549" s="243">
        <v>1</v>
      </c>
      <c r="I549" s="244"/>
      <c r="J549" s="245">
        <f>ROUND(I549*H549,2)</f>
        <v>0</v>
      </c>
      <c r="K549" s="246"/>
      <c r="L549" s="41"/>
      <c r="M549" s="247" t="s">
        <v>1</v>
      </c>
      <c r="N549" s="248" t="s">
        <v>39</v>
      </c>
      <c r="O549" s="88"/>
      <c r="P549" s="249">
        <f>O549*H549</f>
        <v>0</v>
      </c>
      <c r="Q549" s="249">
        <v>0</v>
      </c>
      <c r="R549" s="249">
        <f>Q549*H549</f>
        <v>0</v>
      </c>
      <c r="S549" s="249">
        <v>5.0000000000000002E-05</v>
      </c>
      <c r="T549" s="250">
        <f>S549*H549</f>
        <v>5.0000000000000002E-05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51" t="s">
        <v>352</v>
      </c>
      <c r="AT549" s="251" t="s">
        <v>278</v>
      </c>
      <c r="AU549" s="251" t="s">
        <v>276</v>
      </c>
      <c r="AY549" s="14" t="s">
        <v>275</v>
      </c>
      <c r="BE549" s="252">
        <f>IF(N549="základní",J549,0)</f>
        <v>0</v>
      </c>
      <c r="BF549" s="252">
        <f>IF(N549="snížená",J549,0)</f>
        <v>0</v>
      </c>
      <c r="BG549" s="252">
        <f>IF(N549="zákl. přenesená",J549,0)</f>
        <v>0</v>
      </c>
      <c r="BH549" s="252">
        <f>IF(N549="sníž. přenesená",J549,0)</f>
        <v>0</v>
      </c>
      <c r="BI549" s="252">
        <f>IF(N549="nulová",J549,0)</f>
        <v>0</v>
      </c>
      <c r="BJ549" s="14" t="s">
        <v>81</v>
      </c>
      <c r="BK549" s="252">
        <f>ROUND(I549*H549,2)</f>
        <v>0</v>
      </c>
      <c r="BL549" s="14" t="s">
        <v>352</v>
      </c>
      <c r="BM549" s="251" t="s">
        <v>1378</v>
      </c>
    </row>
    <row r="550" s="2" customFormat="1">
      <c r="A550" s="35"/>
      <c r="B550" s="36"/>
      <c r="C550" s="37"/>
      <c r="D550" s="253" t="s">
        <v>284</v>
      </c>
      <c r="E550" s="37"/>
      <c r="F550" s="254" t="s">
        <v>1379</v>
      </c>
      <c r="G550" s="37"/>
      <c r="H550" s="37"/>
      <c r="I550" s="206"/>
      <c r="J550" s="37"/>
      <c r="K550" s="37"/>
      <c r="L550" s="41"/>
      <c r="M550" s="255"/>
      <c r="N550" s="256"/>
      <c r="O550" s="88"/>
      <c r="P550" s="88"/>
      <c r="Q550" s="88"/>
      <c r="R550" s="88"/>
      <c r="S550" s="88"/>
      <c r="T550" s="89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4" t="s">
        <v>284</v>
      </c>
      <c r="AU550" s="14" t="s">
        <v>276</v>
      </c>
    </row>
    <row r="551" s="2" customFormat="1" ht="37.8" customHeight="1">
      <c r="A551" s="35"/>
      <c r="B551" s="36"/>
      <c r="C551" s="239" t="s">
        <v>1412</v>
      </c>
      <c r="D551" s="239" t="s">
        <v>278</v>
      </c>
      <c r="E551" s="240" t="s">
        <v>1381</v>
      </c>
      <c r="F551" s="241" t="s">
        <v>1382</v>
      </c>
      <c r="G551" s="242" t="s">
        <v>342</v>
      </c>
      <c r="H551" s="243">
        <v>1</v>
      </c>
      <c r="I551" s="244"/>
      <c r="J551" s="245">
        <f>ROUND(I551*H551,2)</f>
        <v>0</v>
      </c>
      <c r="K551" s="246"/>
      <c r="L551" s="41"/>
      <c r="M551" s="247" t="s">
        <v>1</v>
      </c>
      <c r="N551" s="248" t="s">
        <v>39</v>
      </c>
      <c r="O551" s="88"/>
      <c r="P551" s="249">
        <f>O551*H551</f>
        <v>0</v>
      </c>
      <c r="Q551" s="249">
        <v>0</v>
      </c>
      <c r="R551" s="249">
        <f>Q551*H551</f>
        <v>0</v>
      </c>
      <c r="S551" s="249">
        <v>5.0000000000000002E-05</v>
      </c>
      <c r="T551" s="250">
        <f>S551*H551</f>
        <v>5.0000000000000002E-05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51" t="s">
        <v>352</v>
      </c>
      <c r="AT551" s="251" t="s">
        <v>278</v>
      </c>
      <c r="AU551" s="251" t="s">
        <v>276</v>
      </c>
      <c r="AY551" s="14" t="s">
        <v>275</v>
      </c>
      <c r="BE551" s="252">
        <f>IF(N551="základní",J551,0)</f>
        <v>0</v>
      </c>
      <c r="BF551" s="252">
        <f>IF(N551="snížená",J551,0)</f>
        <v>0</v>
      </c>
      <c r="BG551" s="252">
        <f>IF(N551="zákl. přenesená",J551,0)</f>
        <v>0</v>
      </c>
      <c r="BH551" s="252">
        <f>IF(N551="sníž. přenesená",J551,0)</f>
        <v>0</v>
      </c>
      <c r="BI551" s="252">
        <f>IF(N551="nulová",J551,0)</f>
        <v>0</v>
      </c>
      <c r="BJ551" s="14" t="s">
        <v>81</v>
      </c>
      <c r="BK551" s="252">
        <f>ROUND(I551*H551,2)</f>
        <v>0</v>
      </c>
      <c r="BL551" s="14" t="s">
        <v>352</v>
      </c>
      <c r="BM551" s="251" t="s">
        <v>1383</v>
      </c>
    </row>
    <row r="552" s="2" customFormat="1">
      <c r="A552" s="35"/>
      <c r="B552" s="36"/>
      <c r="C552" s="37"/>
      <c r="D552" s="253" t="s">
        <v>284</v>
      </c>
      <c r="E552" s="37"/>
      <c r="F552" s="254" t="s">
        <v>1384</v>
      </c>
      <c r="G552" s="37"/>
      <c r="H552" s="37"/>
      <c r="I552" s="206"/>
      <c r="J552" s="37"/>
      <c r="K552" s="37"/>
      <c r="L552" s="41"/>
      <c r="M552" s="255"/>
      <c r="N552" s="256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284</v>
      </c>
      <c r="AU552" s="14" t="s">
        <v>276</v>
      </c>
    </row>
    <row r="553" s="12" customFormat="1" ht="20.88" customHeight="1">
      <c r="A553" s="12"/>
      <c r="B553" s="223"/>
      <c r="C553" s="224"/>
      <c r="D553" s="225" t="s">
        <v>73</v>
      </c>
      <c r="E553" s="237" t="s">
        <v>1385</v>
      </c>
      <c r="F553" s="237" t="s">
        <v>1386</v>
      </c>
      <c r="G553" s="224"/>
      <c r="H553" s="224"/>
      <c r="I553" s="227"/>
      <c r="J553" s="238">
        <f>BK553</f>
        <v>0</v>
      </c>
      <c r="K553" s="224"/>
      <c r="L553" s="229"/>
      <c r="M553" s="230"/>
      <c r="N553" s="231"/>
      <c r="O553" s="231"/>
      <c r="P553" s="232">
        <f>SUM(P554:P579)</f>
        <v>0</v>
      </c>
      <c r="Q553" s="231"/>
      <c r="R553" s="232">
        <f>SUM(R554:R579)</f>
        <v>0.00464</v>
      </c>
      <c r="S553" s="231"/>
      <c r="T553" s="233">
        <f>SUM(T554:T579)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34" t="s">
        <v>83</v>
      </c>
      <c r="AT553" s="235" t="s">
        <v>73</v>
      </c>
      <c r="AU553" s="235" t="s">
        <v>83</v>
      </c>
      <c r="AY553" s="234" t="s">
        <v>275</v>
      </c>
      <c r="BK553" s="236">
        <f>SUM(BK554:BK579)</f>
        <v>0</v>
      </c>
    </row>
    <row r="554" s="2" customFormat="1" ht="24.15" customHeight="1">
      <c r="A554" s="35"/>
      <c r="B554" s="36"/>
      <c r="C554" s="239" t="s">
        <v>1414</v>
      </c>
      <c r="D554" s="239" t="s">
        <v>278</v>
      </c>
      <c r="E554" s="240" t="s">
        <v>1183</v>
      </c>
      <c r="F554" s="241" t="s">
        <v>1184</v>
      </c>
      <c r="G554" s="242" t="s">
        <v>342</v>
      </c>
      <c r="H554" s="243">
        <v>2</v>
      </c>
      <c r="I554" s="244"/>
      <c r="J554" s="245">
        <f>ROUND(I554*H554,2)</f>
        <v>0</v>
      </c>
      <c r="K554" s="246"/>
      <c r="L554" s="41"/>
      <c r="M554" s="247" t="s">
        <v>1</v>
      </c>
      <c r="N554" s="248" t="s">
        <v>39</v>
      </c>
      <c r="O554" s="88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51" t="s">
        <v>352</v>
      </c>
      <c r="AT554" s="251" t="s">
        <v>278</v>
      </c>
      <c r="AU554" s="251" t="s">
        <v>276</v>
      </c>
      <c r="AY554" s="14" t="s">
        <v>275</v>
      </c>
      <c r="BE554" s="252">
        <f>IF(N554="základní",J554,0)</f>
        <v>0</v>
      </c>
      <c r="BF554" s="252">
        <f>IF(N554="snížená",J554,0)</f>
        <v>0</v>
      </c>
      <c r="BG554" s="252">
        <f>IF(N554="zákl. přenesená",J554,0)</f>
        <v>0</v>
      </c>
      <c r="BH554" s="252">
        <f>IF(N554="sníž. přenesená",J554,0)</f>
        <v>0</v>
      </c>
      <c r="BI554" s="252">
        <f>IF(N554="nulová",J554,0)</f>
        <v>0</v>
      </c>
      <c r="BJ554" s="14" t="s">
        <v>81</v>
      </c>
      <c r="BK554" s="252">
        <f>ROUND(I554*H554,2)</f>
        <v>0</v>
      </c>
      <c r="BL554" s="14" t="s">
        <v>352</v>
      </c>
      <c r="BM554" s="251" t="s">
        <v>1388</v>
      </c>
    </row>
    <row r="555" s="2" customFormat="1">
      <c r="A555" s="35"/>
      <c r="B555" s="36"/>
      <c r="C555" s="37"/>
      <c r="D555" s="253" t="s">
        <v>284</v>
      </c>
      <c r="E555" s="37"/>
      <c r="F555" s="254" t="s">
        <v>1184</v>
      </c>
      <c r="G555" s="37"/>
      <c r="H555" s="37"/>
      <c r="I555" s="206"/>
      <c r="J555" s="37"/>
      <c r="K555" s="37"/>
      <c r="L555" s="41"/>
      <c r="M555" s="255"/>
      <c r="N555" s="256"/>
      <c r="O555" s="88"/>
      <c r="P555" s="88"/>
      <c r="Q555" s="88"/>
      <c r="R555" s="88"/>
      <c r="S555" s="88"/>
      <c r="T555" s="89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284</v>
      </c>
      <c r="AU555" s="14" t="s">
        <v>276</v>
      </c>
    </row>
    <row r="556" s="2" customFormat="1" ht="24.15" customHeight="1">
      <c r="A556" s="35"/>
      <c r="B556" s="36"/>
      <c r="C556" s="257" t="s">
        <v>1418</v>
      </c>
      <c r="D556" s="257" t="s">
        <v>339</v>
      </c>
      <c r="E556" s="258" t="s">
        <v>1390</v>
      </c>
      <c r="F556" s="259" t="s">
        <v>1391</v>
      </c>
      <c r="G556" s="260" t="s">
        <v>342</v>
      </c>
      <c r="H556" s="261">
        <v>2</v>
      </c>
      <c r="I556" s="262"/>
      <c r="J556" s="263">
        <f>ROUND(I556*H556,2)</f>
        <v>0</v>
      </c>
      <c r="K556" s="264"/>
      <c r="L556" s="265"/>
      <c r="M556" s="266" t="s">
        <v>1</v>
      </c>
      <c r="N556" s="267" t="s">
        <v>39</v>
      </c>
      <c r="O556" s="8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51" t="s">
        <v>377</v>
      </c>
      <c r="AT556" s="251" t="s">
        <v>339</v>
      </c>
      <c r="AU556" s="251" t="s">
        <v>276</v>
      </c>
      <c r="AY556" s="14" t="s">
        <v>275</v>
      </c>
      <c r="BE556" s="252">
        <f>IF(N556="základní",J556,0)</f>
        <v>0</v>
      </c>
      <c r="BF556" s="252">
        <f>IF(N556="snížená",J556,0)</f>
        <v>0</v>
      </c>
      <c r="BG556" s="252">
        <f>IF(N556="zákl. přenesená",J556,0)</f>
        <v>0</v>
      </c>
      <c r="BH556" s="252">
        <f>IF(N556="sníž. přenesená",J556,0)</f>
        <v>0</v>
      </c>
      <c r="BI556" s="252">
        <f>IF(N556="nulová",J556,0)</f>
        <v>0</v>
      </c>
      <c r="BJ556" s="14" t="s">
        <v>81</v>
      </c>
      <c r="BK556" s="252">
        <f>ROUND(I556*H556,2)</f>
        <v>0</v>
      </c>
      <c r="BL556" s="14" t="s">
        <v>352</v>
      </c>
      <c r="BM556" s="251" t="s">
        <v>1392</v>
      </c>
    </row>
    <row r="557" s="2" customFormat="1">
      <c r="A557" s="35"/>
      <c r="B557" s="36"/>
      <c r="C557" s="37"/>
      <c r="D557" s="253" t="s">
        <v>284</v>
      </c>
      <c r="E557" s="37"/>
      <c r="F557" s="254" t="s">
        <v>1391</v>
      </c>
      <c r="G557" s="37"/>
      <c r="H557" s="37"/>
      <c r="I557" s="206"/>
      <c r="J557" s="37"/>
      <c r="K557" s="37"/>
      <c r="L557" s="41"/>
      <c r="M557" s="255"/>
      <c r="N557" s="25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284</v>
      </c>
      <c r="AU557" s="14" t="s">
        <v>276</v>
      </c>
    </row>
    <row r="558" s="2" customFormat="1" ht="37.8" customHeight="1">
      <c r="A558" s="35"/>
      <c r="B558" s="36"/>
      <c r="C558" s="239" t="s">
        <v>1420</v>
      </c>
      <c r="D558" s="239" t="s">
        <v>278</v>
      </c>
      <c r="E558" s="240" t="s">
        <v>1394</v>
      </c>
      <c r="F558" s="241" t="s">
        <v>1395</v>
      </c>
      <c r="G558" s="242" t="s">
        <v>342</v>
      </c>
      <c r="H558" s="243">
        <v>1</v>
      </c>
      <c r="I558" s="244"/>
      <c r="J558" s="245">
        <f>ROUND(I558*H558,2)</f>
        <v>0</v>
      </c>
      <c r="K558" s="246"/>
      <c r="L558" s="41"/>
      <c r="M558" s="247" t="s">
        <v>1</v>
      </c>
      <c r="N558" s="248" t="s">
        <v>39</v>
      </c>
      <c r="O558" s="88"/>
      <c r="P558" s="249">
        <f>O558*H558</f>
        <v>0</v>
      </c>
      <c r="Q558" s="249">
        <v>0</v>
      </c>
      <c r="R558" s="249">
        <f>Q558*H558</f>
        <v>0</v>
      </c>
      <c r="S558" s="249">
        <v>0</v>
      </c>
      <c r="T558" s="250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51" t="s">
        <v>352</v>
      </c>
      <c r="AT558" s="251" t="s">
        <v>278</v>
      </c>
      <c r="AU558" s="251" t="s">
        <v>276</v>
      </c>
      <c r="AY558" s="14" t="s">
        <v>275</v>
      </c>
      <c r="BE558" s="252">
        <f>IF(N558="základní",J558,0)</f>
        <v>0</v>
      </c>
      <c r="BF558" s="252">
        <f>IF(N558="snížená",J558,0)</f>
        <v>0</v>
      </c>
      <c r="BG558" s="252">
        <f>IF(N558="zákl. přenesená",J558,0)</f>
        <v>0</v>
      </c>
      <c r="BH558" s="252">
        <f>IF(N558="sníž. přenesená",J558,0)</f>
        <v>0</v>
      </c>
      <c r="BI558" s="252">
        <f>IF(N558="nulová",J558,0)</f>
        <v>0</v>
      </c>
      <c r="BJ558" s="14" t="s">
        <v>81</v>
      </c>
      <c r="BK558" s="252">
        <f>ROUND(I558*H558,2)</f>
        <v>0</v>
      </c>
      <c r="BL558" s="14" t="s">
        <v>352</v>
      </c>
      <c r="BM558" s="251" t="s">
        <v>1396</v>
      </c>
    </row>
    <row r="559" s="2" customFormat="1">
      <c r="A559" s="35"/>
      <c r="B559" s="36"/>
      <c r="C559" s="37"/>
      <c r="D559" s="253" t="s">
        <v>284</v>
      </c>
      <c r="E559" s="37"/>
      <c r="F559" s="254" t="s">
        <v>1395</v>
      </c>
      <c r="G559" s="37"/>
      <c r="H559" s="37"/>
      <c r="I559" s="206"/>
      <c r="J559" s="37"/>
      <c r="K559" s="37"/>
      <c r="L559" s="41"/>
      <c r="M559" s="255"/>
      <c r="N559" s="256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284</v>
      </c>
      <c r="AU559" s="14" t="s">
        <v>276</v>
      </c>
    </row>
    <row r="560" s="2" customFormat="1" ht="24.15" customHeight="1">
      <c r="A560" s="35"/>
      <c r="B560" s="36"/>
      <c r="C560" s="257" t="s">
        <v>1422</v>
      </c>
      <c r="D560" s="257" t="s">
        <v>339</v>
      </c>
      <c r="E560" s="258" t="s">
        <v>1398</v>
      </c>
      <c r="F560" s="259" t="s">
        <v>1399</v>
      </c>
      <c r="G560" s="260" t="s">
        <v>342</v>
      </c>
      <c r="H560" s="261">
        <v>1</v>
      </c>
      <c r="I560" s="262"/>
      <c r="J560" s="263">
        <f>ROUND(I560*H560,2)</f>
        <v>0</v>
      </c>
      <c r="K560" s="264"/>
      <c r="L560" s="265"/>
      <c r="M560" s="266" t="s">
        <v>1</v>
      </c>
      <c r="N560" s="267" t="s">
        <v>39</v>
      </c>
      <c r="O560" s="88"/>
      <c r="P560" s="249">
        <f>O560*H560</f>
        <v>0</v>
      </c>
      <c r="Q560" s="249">
        <v>0.00010000000000000001</v>
      </c>
      <c r="R560" s="249">
        <f>Q560*H560</f>
        <v>0.00010000000000000001</v>
      </c>
      <c r="S560" s="249">
        <v>0</v>
      </c>
      <c r="T560" s="250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51" t="s">
        <v>377</v>
      </c>
      <c r="AT560" s="251" t="s">
        <v>339</v>
      </c>
      <c r="AU560" s="251" t="s">
        <v>276</v>
      </c>
      <c r="AY560" s="14" t="s">
        <v>275</v>
      </c>
      <c r="BE560" s="252">
        <f>IF(N560="základní",J560,0)</f>
        <v>0</v>
      </c>
      <c r="BF560" s="252">
        <f>IF(N560="snížená",J560,0)</f>
        <v>0</v>
      </c>
      <c r="BG560" s="252">
        <f>IF(N560="zákl. přenesená",J560,0)</f>
        <v>0</v>
      </c>
      <c r="BH560" s="252">
        <f>IF(N560="sníž. přenesená",J560,0)</f>
        <v>0</v>
      </c>
      <c r="BI560" s="252">
        <f>IF(N560="nulová",J560,0)</f>
        <v>0</v>
      </c>
      <c r="BJ560" s="14" t="s">
        <v>81</v>
      </c>
      <c r="BK560" s="252">
        <f>ROUND(I560*H560,2)</f>
        <v>0</v>
      </c>
      <c r="BL560" s="14" t="s">
        <v>352</v>
      </c>
      <c r="BM560" s="251" t="s">
        <v>1400</v>
      </c>
    </row>
    <row r="561" s="2" customFormat="1">
      <c r="A561" s="35"/>
      <c r="B561" s="36"/>
      <c r="C561" s="37"/>
      <c r="D561" s="253" t="s">
        <v>284</v>
      </c>
      <c r="E561" s="37"/>
      <c r="F561" s="254" t="s">
        <v>1399</v>
      </c>
      <c r="G561" s="37"/>
      <c r="H561" s="37"/>
      <c r="I561" s="206"/>
      <c r="J561" s="37"/>
      <c r="K561" s="37"/>
      <c r="L561" s="41"/>
      <c r="M561" s="255"/>
      <c r="N561" s="256"/>
      <c r="O561" s="88"/>
      <c r="P561" s="88"/>
      <c r="Q561" s="88"/>
      <c r="R561" s="88"/>
      <c r="S561" s="88"/>
      <c r="T561" s="89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284</v>
      </c>
      <c r="AU561" s="14" t="s">
        <v>276</v>
      </c>
    </row>
    <row r="562" s="2" customFormat="1" ht="24.15" customHeight="1">
      <c r="A562" s="35"/>
      <c r="B562" s="36"/>
      <c r="C562" s="239" t="s">
        <v>1424</v>
      </c>
      <c r="D562" s="239" t="s">
        <v>278</v>
      </c>
      <c r="E562" s="240" t="s">
        <v>1402</v>
      </c>
      <c r="F562" s="241" t="s">
        <v>1403</v>
      </c>
      <c r="G562" s="242" t="s">
        <v>973</v>
      </c>
      <c r="H562" s="243">
        <v>1</v>
      </c>
      <c r="I562" s="244"/>
      <c r="J562" s="245">
        <f>ROUND(I562*H562,2)</f>
        <v>0</v>
      </c>
      <c r="K562" s="246"/>
      <c r="L562" s="41"/>
      <c r="M562" s="247" t="s">
        <v>1</v>
      </c>
      <c r="N562" s="248" t="s">
        <v>39</v>
      </c>
      <c r="O562" s="88"/>
      <c r="P562" s="249">
        <f>O562*H562</f>
        <v>0</v>
      </c>
      <c r="Q562" s="249">
        <v>0</v>
      </c>
      <c r="R562" s="249">
        <f>Q562*H562</f>
        <v>0</v>
      </c>
      <c r="S562" s="249">
        <v>0</v>
      </c>
      <c r="T562" s="250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51" t="s">
        <v>352</v>
      </c>
      <c r="AT562" s="251" t="s">
        <v>278</v>
      </c>
      <c r="AU562" s="251" t="s">
        <v>276</v>
      </c>
      <c r="AY562" s="14" t="s">
        <v>275</v>
      </c>
      <c r="BE562" s="252">
        <f>IF(N562="základní",J562,0)</f>
        <v>0</v>
      </c>
      <c r="BF562" s="252">
        <f>IF(N562="snížená",J562,0)</f>
        <v>0</v>
      </c>
      <c r="BG562" s="252">
        <f>IF(N562="zákl. přenesená",J562,0)</f>
        <v>0</v>
      </c>
      <c r="BH562" s="252">
        <f>IF(N562="sníž. přenesená",J562,0)</f>
        <v>0</v>
      </c>
      <c r="BI562" s="252">
        <f>IF(N562="nulová",J562,0)</f>
        <v>0</v>
      </c>
      <c r="BJ562" s="14" t="s">
        <v>81</v>
      </c>
      <c r="BK562" s="252">
        <f>ROUND(I562*H562,2)</f>
        <v>0</v>
      </c>
      <c r="BL562" s="14" t="s">
        <v>352</v>
      </c>
      <c r="BM562" s="251" t="s">
        <v>1404</v>
      </c>
    </row>
    <row r="563" s="2" customFormat="1">
      <c r="A563" s="35"/>
      <c r="B563" s="36"/>
      <c r="C563" s="37"/>
      <c r="D563" s="253" t="s">
        <v>284</v>
      </c>
      <c r="E563" s="37"/>
      <c r="F563" s="254" t="s">
        <v>1403</v>
      </c>
      <c r="G563" s="37"/>
      <c r="H563" s="37"/>
      <c r="I563" s="206"/>
      <c r="J563" s="37"/>
      <c r="K563" s="37"/>
      <c r="L563" s="41"/>
      <c r="M563" s="255"/>
      <c r="N563" s="256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284</v>
      </c>
      <c r="AU563" s="14" t="s">
        <v>276</v>
      </c>
    </row>
    <row r="564" s="2" customFormat="1" ht="24.15" customHeight="1">
      <c r="A564" s="35"/>
      <c r="B564" s="36"/>
      <c r="C564" s="239" t="s">
        <v>1427</v>
      </c>
      <c r="D564" s="239" t="s">
        <v>278</v>
      </c>
      <c r="E564" s="240" t="s">
        <v>1211</v>
      </c>
      <c r="F564" s="241" t="s">
        <v>1212</v>
      </c>
      <c r="G564" s="242" t="s">
        <v>342</v>
      </c>
      <c r="H564" s="243">
        <v>2</v>
      </c>
      <c r="I564" s="244"/>
      <c r="J564" s="245">
        <f>ROUND(I564*H564,2)</f>
        <v>0</v>
      </c>
      <c r="K564" s="246"/>
      <c r="L564" s="41"/>
      <c r="M564" s="247" t="s">
        <v>1</v>
      </c>
      <c r="N564" s="248" t="s">
        <v>39</v>
      </c>
      <c r="O564" s="88"/>
      <c r="P564" s="249">
        <f>O564*H564</f>
        <v>0</v>
      </c>
      <c r="Q564" s="249">
        <v>0</v>
      </c>
      <c r="R564" s="249">
        <f>Q564*H564</f>
        <v>0</v>
      </c>
      <c r="S564" s="249">
        <v>0</v>
      </c>
      <c r="T564" s="250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51" t="s">
        <v>352</v>
      </c>
      <c r="AT564" s="251" t="s">
        <v>278</v>
      </c>
      <c r="AU564" s="251" t="s">
        <v>276</v>
      </c>
      <c r="AY564" s="14" t="s">
        <v>275</v>
      </c>
      <c r="BE564" s="252">
        <f>IF(N564="základní",J564,0)</f>
        <v>0</v>
      </c>
      <c r="BF564" s="252">
        <f>IF(N564="snížená",J564,0)</f>
        <v>0</v>
      </c>
      <c r="BG564" s="252">
        <f>IF(N564="zákl. přenesená",J564,0)</f>
        <v>0</v>
      </c>
      <c r="BH564" s="252">
        <f>IF(N564="sníž. přenesená",J564,0)</f>
        <v>0</v>
      </c>
      <c r="BI564" s="252">
        <f>IF(N564="nulová",J564,0)</f>
        <v>0</v>
      </c>
      <c r="BJ564" s="14" t="s">
        <v>81</v>
      </c>
      <c r="BK564" s="252">
        <f>ROUND(I564*H564,2)</f>
        <v>0</v>
      </c>
      <c r="BL564" s="14" t="s">
        <v>352</v>
      </c>
      <c r="BM564" s="251" t="s">
        <v>1406</v>
      </c>
    </row>
    <row r="565" s="2" customFormat="1">
      <c r="A565" s="35"/>
      <c r="B565" s="36"/>
      <c r="C565" s="37"/>
      <c r="D565" s="253" t="s">
        <v>284</v>
      </c>
      <c r="E565" s="37"/>
      <c r="F565" s="254" t="s">
        <v>1214</v>
      </c>
      <c r="G565" s="37"/>
      <c r="H565" s="37"/>
      <c r="I565" s="206"/>
      <c r="J565" s="37"/>
      <c r="K565" s="37"/>
      <c r="L565" s="41"/>
      <c r="M565" s="255"/>
      <c r="N565" s="256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284</v>
      </c>
      <c r="AU565" s="14" t="s">
        <v>276</v>
      </c>
    </row>
    <row r="566" s="2" customFormat="1" ht="24.15" customHeight="1">
      <c r="A566" s="35"/>
      <c r="B566" s="36"/>
      <c r="C566" s="239" t="s">
        <v>1432</v>
      </c>
      <c r="D566" s="239" t="s">
        <v>278</v>
      </c>
      <c r="E566" s="240" t="s">
        <v>1408</v>
      </c>
      <c r="F566" s="241" t="s">
        <v>1409</v>
      </c>
      <c r="G566" s="242" t="s">
        <v>416</v>
      </c>
      <c r="H566" s="243">
        <v>30</v>
      </c>
      <c r="I566" s="244"/>
      <c r="J566" s="245">
        <f>ROUND(I566*H566,2)</f>
        <v>0</v>
      </c>
      <c r="K566" s="246"/>
      <c r="L566" s="41"/>
      <c r="M566" s="247" t="s">
        <v>1</v>
      </c>
      <c r="N566" s="248" t="s">
        <v>39</v>
      </c>
      <c r="O566" s="88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51" t="s">
        <v>352</v>
      </c>
      <c r="AT566" s="251" t="s">
        <v>278</v>
      </c>
      <c r="AU566" s="251" t="s">
        <v>276</v>
      </c>
      <c r="AY566" s="14" t="s">
        <v>275</v>
      </c>
      <c r="BE566" s="252">
        <f>IF(N566="základní",J566,0)</f>
        <v>0</v>
      </c>
      <c r="BF566" s="252">
        <f>IF(N566="snížená",J566,0)</f>
        <v>0</v>
      </c>
      <c r="BG566" s="252">
        <f>IF(N566="zákl. přenesená",J566,0)</f>
        <v>0</v>
      </c>
      <c r="BH566" s="252">
        <f>IF(N566="sníž. přenesená",J566,0)</f>
        <v>0</v>
      </c>
      <c r="BI566" s="252">
        <f>IF(N566="nulová",J566,0)</f>
        <v>0</v>
      </c>
      <c r="BJ566" s="14" t="s">
        <v>81</v>
      </c>
      <c r="BK566" s="252">
        <f>ROUND(I566*H566,2)</f>
        <v>0</v>
      </c>
      <c r="BL566" s="14" t="s">
        <v>352</v>
      </c>
      <c r="BM566" s="251" t="s">
        <v>1410</v>
      </c>
    </row>
    <row r="567" s="2" customFormat="1">
      <c r="A567" s="35"/>
      <c r="B567" s="36"/>
      <c r="C567" s="37"/>
      <c r="D567" s="253" t="s">
        <v>284</v>
      </c>
      <c r="E567" s="37"/>
      <c r="F567" s="254" t="s">
        <v>1411</v>
      </c>
      <c r="G567" s="37"/>
      <c r="H567" s="37"/>
      <c r="I567" s="206"/>
      <c r="J567" s="37"/>
      <c r="K567" s="37"/>
      <c r="L567" s="41"/>
      <c r="M567" s="255"/>
      <c r="N567" s="256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284</v>
      </c>
      <c r="AU567" s="14" t="s">
        <v>276</v>
      </c>
    </row>
    <row r="568" s="2" customFormat="1" ht="24.15" customHeight="1">
      <c r="A568" s="35"/>
      <c r="B568" s="36"/>
      <c r="C568" s="257" t="s">
        <v>1436</v>
      </c>
      <c r="D568" s="257" t="s">
        <v>339</v>
      </c>
      <c r="E568" s="258" t="s">
        <v>931</v>
      </c>
      <c r="F568" s="259" t="s">
        <v>932</v>
      </c>
      <c r="G568" s="260" t="s">
        <v>416</v>
      </c>
      <c r="H568" s="261">
        <v>10</v>
      </c>
      <c r="I568" s="262"/>
      <c r="J568" s="263">
        <f>ROUND(I568*H568,2)</f>
        <v>0</v>
      </c>
      <c r="K568" s="264"/>
      <c r="L568" s="265"/>
      <c r="M568" s="266" t="s">
        <v>1</v>
      </c>
      <c r="N568" s="267" t="s">
        <v>39</v>
      </c>
      <c r="O568" s="88"/>
      <c r="P568" s="249">
        <f>O568*H568</f>
        <v>0</v>
      </c>
      <c r="Q568" s="249">
        <v>6.9999999999999994E-05</v>
      </c>
      <c r="R568" s="249">
        <f>Q568*H568</f>
        <v>0.00069999999999999988</v>
      </c>
      <c r="S568" s="249">
        <v>0</v>
      </c>
      <c r="T568" s="250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51" t="s">
        <v>377</v>
      </c>
      <c r="AT568" s="251" t="s">
        <v>339</v>
      </c>
      <c r="AU568" s="251" t="s">
        <v>276</v>
      </c>
      <c r="AY568" s="14" t="s">
        <v>275</v>
      </c>
      <c r="BE568" s="252">
        <f>IF(N568="základní",J568,0)</f>
        <v>0</v>
      </c>
      <c r="BF568" s="252">
        <f>IF(N568="snížená",J568,0)</f>
        <v>0</v>
      </c>
      <c r="BG568" s="252">
        <f>IF(N568="zákl. přenesená",J568,0)</f>
        <v>0</v>
      </c>
      <c r="BH568" s="252">
        <f>IF(N568="sníž. přenesená",J568,0)</f>
        <v>0</v>
      </c>
      <c r="BI568" s="252">
        <f>IF(N568="nulová",J568,0)</f>
        <v>0</v>
      </c>
      <c r="BJ568" s="14" t="s">
        <v>81</v>
      </c>
      <c r="BK568" s="252">
        <f>ROUND(I568*H568,2)</f>
        <v>0</v>
      </c>
      <c r="BL568" s="14" t="s">
        <v>352</v>
      </c>
      <c r="BM568" s="251" t="s">
        <v>1413</v>
      </c>
    </row>
    <row r="569" s="2" customFormat="1">
      <c r="A569" s="35"/>
      <c r="B569" s="36"/>
      <c r="C569" s="37"/>
      <c r="D569" s="253" t="s">
        <v>284</v>
      </c>
      <c r="E569" s="37"/>
      <c r="F569" s="254" t="s">
        <v>932</v>
      </c>
      <c r="G569" s="37"/>
      <c r="H569" s="37"/>
      <c r="I569" s="206"/>
      <c r="J569" s="37"/>
      <c r="K569" s="37"/>
      <c r="L569" s="41"/>
      <c r="M569" s="255"/>
      <c r="N569" s="256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284</v>
      </c>
      <c r="AU569" s="14" t="s">
        <v>276</v>
      </c>
    </row>
    <row r="570" s="2" customFormat="1" ht="24.15" customHeight="1">
      <c r="A570" s="35"/>
      <c r="B570" s="36"/>
      <c r="C570" s="257" t="s">
        <v>1441</v>
      </c>
      <c r="D570" s="257" t="s">
        <v>339</v>
      </c>
      <c r="E570" s="258" t="s">
        <v>1415</v>
      </c>
      <c r="F570" s="259" t="s">
        <v>1416</v>
      </c>
      <c r="G570" s="260" t="s">
        <v>416</v>
      </c>
      <c r="H570" s="261">
        <v>20</v>
      </c>
      <c r="I570" s="262"/>
      <c r="J570" s="263">
        <f>ROUND(I570*H570,2)</f>
        <v>0</v>
      </c>
      <c r="K570" s="264"/>
      <c r="L570" s="265"/>
      <c r="M570" s="266" t="s">
        <v>1</v>
      </c>
      <c r="N570" s="267" t="s">
        <v>39</v>
      </c>
      <c r="O570" s="88"/>
      <c r="P570" s="249">
        <f>O570*H570</f>
        <v>0</v>
      </c>
      <c r="Q570" s="249">
        <v>6.9999999999999994E-05</v>
      </c>
      <c r="R570" s="249">
        <f>Q570*H570</f>
        <v>0.0013999999999999998</v>
      </c>
      <c r="S570" s="249">
        <v>0</v>
      </c>
      <c r="T570" s="250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51" t="s">
        <v>377</v>
      </c>
      <c r="AT570" s="251" t="s">
        <v>339</v>
      </c>
      <c r="AU570" s="251" t="s">
        <v>276</v>
      </c>
      <c r="AY570" s="14" t="s">
        <v>275</v>
      </c>
      <c r="BE570" s="252">
        <f>IF(N570="základní",J570,0)</f>
        <v>0</v>
      </c>
      <c r="BF570" s="252">
        <f>IF(N570="snížená",J570,0)</f>
        <v>0</v>
      </c>
      <c r="BG570" s="252">
        <f>IF(N570="zákl. přenesená",J570,0)</f>
        <v>0</v>
      </c>
      <c r="BH570" s="252">
        <f>IF(N570="sníž. přenesená",J570,0)</f>
        <v>0</v>
      </c>
      <c r="BI570" s="252">
        <f>IF(N570="nulová",J570,0)</f>
        <v>0</v>
      </c>
      <c r="BJ570" s="14" t="s">
        <v>81</v>
      </c>
      <c r="BK570" s="252">
        <f>ROUND(I570*H570,2)</f>
        <v>0</v>
      </c>
      <c r="BL570" s="14" t="s">
        <v>352</v>
      </c>
      <c r="BM570" s="251" t="s">
        <v>1417</v>
      </c>
    </row>
    <row r="571" s="2" customFormat="1">
      <c r="A571" s="35"/>
      <c r="B571" s="36"/>
      <c r="C571" s="37"/>
      <c r="D571" s="253" t="s">
        <v>284</v>
      </c>
      <c r="E571" s="37"/>
      <c r="F571" s="254" t="s">
        <v>1416</v>
      </c>
      <c r="G571" s="37"/>
      <c r="H571" s="37"/>
      <c r="I571" s="206"/>
      <c r="J571" s="37"/>
      <c r="K571" s="37"/>
      <c r="L571" s="41"/>
      <c r="M571" s="255"/>
      <c r="N571" s="256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284</v>
      </c>
      <c r="AU571" s="14" t="s">
        <v>276</v>
      </c>
    </row>
    <row r="572" s="2" customFormat="1" ht="21.75" customHeight="1">
      <c r="A572" s="35"/>
      <c r="B572" s="36"/>
      <c r="C572" s="239" t="s">
        <v>1446</v>
      </c>
      <c r="D572" s="239" t="s">
        <v>278</v>
      </c>
      <c r="E572" s="240" t="s">
        <v>1246</v>
      </c>
      <c r="F572" s="241" t="s">
        <v>1247</v>
      </c>
      <c r="G572" s="242" t="s">
        <v>342</v>
      </c>
      <c r="H572" s="243">
        <v>20</v>
      </c>
      <c r="I572" s="244"/>
      <c r="J572" s="245">
        <f>ROUND(I572*H572,2)</f>
        <v>0</v>
      </c>
      <c r="K572" s="246"/>
      <c r="L572" s="41"/>
      <c r="M572" s="247" t="s">
        <v>1</v>
      </c>
      <c r="N572" s="248" t="s">
        <v>39</v>
      </c>
      <c r="O572" s="88"/>
      <c r="P572" s="249">
        <f>O572*H572</f>
        <v>0</v>
      </c>
      <c r="Q572" s="249">
        <v>0</v>
      </c>
      <c r="R572" s="249">
        <f>Q572*H572</f>
        <v>0</v>
      </c>
      <c r="S572" s="249">
        <v>0</v>
      </c>
      <c r="T572" s="250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51" t="s">
        <v>352</v>
      </c>
      <c r="AT572" s="251" t="s">
        <v>278</v>
      </c>
      <c r="AU572" s="251" t="s">
        <v>276</v>
      </c>
      <c r="AY572" s="14" t="s">
        <v>275</v>
      </c>
      <c r="BE572" s="252">
        <f>IF(N572="základní",J572,0)</f>
        <v>0</v>
      </c>
      <c r="BF572" s="252">
        <f>IF(N572="snížená",J572,0)</f>
        <v>0</v>
      </c>
      <c r="BG572" s="252">
        <f>IF(N572="zákl. přenesená",J572,0)</f>
        <v>0</v>
      </c>
      <c r="BH572" s="252">
        <f>IF(N572="sníž. přenesená",J572,0)</f>
        <v>0</v>
      </c>
      <c r="BI572" s="252">
        <f>IF(N572="nulová",J572,0)</f>
        <v>0</v>
      </c>
      <c r="BJ572" s="14" t="s">
        <v>81</v>
      </c>
      <c r="BK572" s="252">
        <f>ROUND(I572*H572,2)</f>
        <v>0</v>
      </c>
      <c r="BL572" s="14" t="s">
        <v>352</v>
      </c>
      <c r="BM572" s="251" t="s">
        <v>1419</v>
      </c>
    </row>
    <row r="573" s="2" customFormat="1">
      <c r="A573" s="35"/>
      <c r="B573" s="36"/>
      <c r="C573" s="37"/>
      <c r="D573" s="253" t="s">
        <v>284</v>
      </c>
      <c r="E573" s="37"/>
      <c r="F573" s="254" t="s">
        <v>1249</v>
      </c>
      <c r="G573" s="37"/>
      <c r="H573" s="37"/>
      <c r="I573" s="206"/>
      <c r="J573" s="37"/>
      <c r="K573" s="37"/>
      <c r="L573" s="41"/>
      <c r="M573" s="255"/>
      <c r="N573" s="256"/>
      <c r="O573" s="88"/>
      <c r="P573" s="88"/>
      <c r="Q573" s="88"/>
      <c r="R573" s="88"/>
      <c r="S573" s="88"/>
      <c r="T573" s="89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4" t="s">
        <v>284</v>
      </c>
      <c r="AU573" s="14" t="s">
        <v>276</v>
      </c>
    </row>
    <row r="574" s="2" customFormat="1" ht="16.5" customHeight="1">
      <c r="A574" s="35"/>
      <c r="B574" s="36"/>
      <c r="C574" s="257" t="s">
        <v>1451</v>
      </c>
      <c r="D574" s="257" t="s">
        <v>339</v>
      </c>
      <c r="E574" s="258" t="s">
        <v>962</v>
      </c>
      <c r="F574" s="259" t="s">
        <v>963</v>
      </c>
      <c r="G574" s="260" t="s">
        <v>342</v>
      </c>
      <c r="H574" s="261">
        <v>20</v>
      </c>
      <c r="I574" s="262"/>
      <c r="J574" s="263">
        <f>ROUND(I574*H574,2)</f>
        <v>0</v>
      </c>
      <c r="K574" s="264"/>
      <c r="L574" s="265"/>
      <c r="M574" s="266" t="s">
        <v>1</v>
      </c>
      <c r="N574" s="267" t="s">
        <v>39</v>
      </c>
      <c r="O574" s="88"/>
      <c r="P574" s="249">
        <f>O574*H574</f>
        <v>0</v>
      </c>
      <c r="Q574" s="249">
        <v>9.0000000000000006E-05</v>
      </c>
      <c r="R574" s="249">
        <f>Q574*H574</f>
        <v>0.0018000000000000002</v>
      </c>
      <c r="S574" s="249">
        <v>0</v>
      </c>
      <c r="T574" s="250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51" t="s">
        <v>377</v>
      </c>
      <c r="AT574" s="251" t="s">
        <v>339</v>
      </c>
      <c r="AU574" s="251" t="s">
        <v>276</v>
      </c>
      <c r="AY574" s="14" t="s">
        <v>275</v>
      </c>
      <c r="BE574" s="252">
        <f>IF(N574="základní",J574,0)</f>
        <v>0</v>
      </c>
      <c r="BF574" s="252">
        <f>IF(N574="snížená",J574,0)</f>
        <v>0</v>
      </c>
      <c r="BG574" s="252">
        <f>IF(N574="zákl. přenesená",J574,0)</f>
        <v>0</v>
      </c>
      <c r="BH574" s="252">
        <f>IF(N574="sníž. přenesená",J574,0)</f>
        <v>0</v>
      </c>
      <c r="BI574" s="252">
        <f>IF(N574="nulová",J574,0)</f>
        <v>0</v>
      </c>
      <c r="BJ574" s="14" t="s">
        <v>81</v>
      </c>
      <c r="BK574" s="252">
        <f>ROUND(I574*H574,2)</f>
        <v>0</v>
      </c>
      <c r="BL574" s="14" t="s">
        <v>352</v>
      </c>
      <c r="BM574" s="251" t="s">
        <v>1421</v>
      </c>
    </row>
    <row r="575" s="2" customFormat="1">
      <c r="A575" s="35"/>
      <c r="B575" s="36"/>
      <c r="C575" s="37"/>
      <c r="D575" s="253" t="s">
        <v>284</v>
      </c>
      <c r="E575" s="37"/>
      <c r="F575" s="254" t="s">
        <v>963</v>
      </c>
      <c r="G575" s="37"/>
      <c r="H575" s="37"/>
      <c r="I575" s="206"/>
      <c r="J575" s="37"/>
      <c r="K575" s="37"/>
      <c r="L575" s="41"/>
      <c r="M575" s="255"/>
      <c r="N575" s="256"/>
      <c r="O575" s="88"/>
      <c r="P575" s="88"/>
      <c r="Q575" s="88"/>
      <c r="R575" s="88"/>
      <c r="S575" s="88"/>
      <c r="T575" s="89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4" t="s">
        <v>284</v>
      </c>
      <c r="AU575" s="14" t="s">
        <v>276</v>
      </c>
    </row>
    <row r="576" s="2" customFormat="1" ht="55.5" customHeight="1">
      <c r="A576" s="35"/>
      <c r="B576" s="36"/>
      <c r="C576" s="239" t="s">
        <v>1455</v>
      </c>
      <c r="D576" s="239" t="s">
        <v>278</v>
      </c>
      <c r="E576" s="240" t="s">
        <v>1060</v>
      </c>
      <c r="F576" s="241" t="s">
        <v>1061</v>
      </c>
      <c r="G576" s="242" t="s">
        <v>342</v>
      </c>
      <c r="H576" s="243">
        <v>1</v>
      </c>
      <c r="I576" s="244"/>
      <c r="J576" s="245">
        <f>ROUND(I576*H576,2)</f>
        <v>0</v>
      </c>
      <c r="K576" s="246"/>
      <c r="L576" s="41"/>
      <c r="M576" s="247" t="s">
        <v>1</v>
      </c>
      <c r="N576" s="248" t="s">
        <v>39</v>
      </c>
      <c r="O576" s="88"/>
      <c r="P576" s="249">
        <f>O576*H576</f>
        <v>0</v>
      </c>
      <c r="Q576" s="249">
        <v>0.00064000000000000005</v>
      </c>
      <c r="R576" s="249">
        <f>Q576*H576</f>
        <v>0.00064000000000000005</v>
      </c>
      <c r="S576" s="249">
        <v>0</v>
      </c>
      <c r="T576" s="250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51" t="s">
        <v>352</v>
      </c>
      <c r="AT576" s="251" t="s">
        <v>278</v>
      </c>
      <c r="AU576" s="251" t="s">
        <v>276</v>
      </c>
      <c r="AY576" s="14" t="s">
        <v>275</v>
      </c>
      <c r="BE576" s="252">
        <f>IF(N576="základní",J576,0)</f>
        <v>0</v>
      </c>
      <c r="BF576" s="252">
        <f>IF(N576="snížená",J576,0)</f>
        <v>0</v>
      </c>
      <c r="BG576" s="252">
        <f>IF(N576="zákl. přenesená",J576,0)</f>
        <v>0</v>
      </c>
      <c r="BH576" s="252">
        <f>IF(N576="sníž. přenesená",J576,0)</f>
        <v>0</v>
      </c>
      <c r="BI576" s="252">
        <f>IF(N576="nulová",J576,0)</f>
        <v>0</v>
      </c>
      <c r="BJ576" s="14" t="s">
        <v>81</v>
      </c>
      <c r="BK576" s="252">
        <f>ROUND(I576*H576,2)</f>
        <v>0</v>
      </c>
      <c r="BL576" s="14" t="s">
        <v>352</v>
      </c>
      <c r="BM576" s="251" t="s">
        <v>1423</v>
      </c>
    </row>
    <row r="577" s="2" customFormat="1">
      <c r="A577" s="35"/>
      <c r="B577" s="36"/>
      <c r="C577" s="37"/>
      <c r="D577" s="253" t="s">
        <v>284</v>
      </c>
      <c r="E577" s="37"/>
      <c r="F577" s="254" t="s">
        <v>1061</v>
      </c>
      <c r="G577" s="37"/>
      <c r="H577" s="37"/>
      <c r="I577" s="206"/>
      <c r="J577" s="37"/>
      <c r="K577" s="37"/>
      <c r="L577" s="41"/>
      <c r="M577" s="255"/>
      <c r="N577" s="256"/>
      <c r="O577" s="88"/>
      <c r="P577" s="88"/>
      <c r="Q577" s="88"/>
      <c r="R577" s="88"/>
      <c r="S577" s="88"/>
      <c r="T577" s="89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4" t="s">
        <v>284</v>
      </c>
      <c r="AU577" s="14" t="s">
        <v>276</v>
      </c>
    </row>
    <row r="578" s="2" customFormat="1" ht="37.8" customHeight="1">
      <c r="A578" s="35"/>
      <c r="B578" s="36"/>
      <c r="C578" s="257" t="s">
        <v>1459</v>
      </c>
      <c r="D578" s="257" t="s">
        <v>339</v>
      </c>
      <c r="E578" s="258" t="s">
        <v>1064</v>
      </c>
      <c r="F578" s="259" t="s">
        <v>1065</v>
      </c>
      <c r="G578" s="260" t="s">
        <v>696</v>
      </c>
      <c r="H578" s="261">
        <v>1</v>
      </c>
      <c r="I578" s="262"/>
      <c r="J578" s="263">
        <f>ROUND(I578*H578,2)</f>
        <v>0</v>
      </c>
      <c r="K578" s="264"/>
      <c r="L578" s="265"/>
      <c r="M578" s="266" t="s">
        <v>1</v>
      </c>
      <c r="N578" s="267" t="s">
        <v>39</v>
      </c>
      <c r="O578" s="88"/>
      <c r="P578" s="249">
        <f>O578*H578</f>
        <v>0</v>
      </c>
      <c r="Q578" s="249">
        <v>0</v>
      </c>
      <c r="R578" s="249">
        <f>Q578*H578</f>
        <v>0</v>
      </c>
      <c r="S578" s="249">
        <v>0</v>
      </c>
      <c r="T578" s="250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51" t="s">
        <v>377</v>
      </c>
      <c r="AT578" s="251" t="s">
        <v>339</v>
      </c>
      <c r="AU578" s="251" t="s">
        <v>276</v>
      </c>
      <c r="AY578" s="14" t="s">
        <v>275</v>
      </c>
      <c r="BE578" s="252">
        <f>IF(N578="základní",J578,0)</f>
        <v>0</v>
      </c>
      <c r="BF578" s="252">
        <f>IF(N578="snížená",J578,0)</f>
        <v>0</v>
      </c>
      <c r="BG578" s="252">
        <f>IF(N578="zákl. přenesená",J578,0)</f>
        <v>0</v>
      </c>
      <c r="BH578" s="252">
        <f>IF(N578="sníž. přenesená",J578,0)</f>
        <v>0</v>
      </c>
      <c r="BI578" s="252">
        <f>IF(N578="nulová",J578,0)</f>
        <v>0</v>
      </c>
      <c r="BJ578" s="14" t="s">
        <v>81</v>
      </c>
      <c r="BK578" s="252">
        <f>ROUND(I578*H578,2)</f>
        <v>0</v>
      </c>
      <c r="BL578" s="14" t="s">
        <v>352</v>
      </c>
      <c r="BM578" s="251" t="s">
        <v>1425</v>
      </c>
    </row>
    <row r="579" s="2" customFormat="1">
      <c r="A579" s="35"/>
      <c r="B579" s="36"/>
      <c r="C579" s="37"/>
      <c r="D579" s="253" t="s">
        <v>284</v>
      </c>
      <c r="E579" s="37"/>
      <c r="F579" s="254" t="s">
        <v>1065</v>
      </c>
      <c r="G579" s="37"/>
      <c r="H579" s="37"/>
      <c r="I579" s="206"/>
      <c r="J579" s="37"/>
      <c r="K579" s="37"/>
      <c r="L579" s="41"/>
      <c r="M579" s="255"/>
      <c r="N579" s="256"/>
      <c r="O579" s="88"/>
      <c r="P579" s="88"/>
      <c r="Q579" s="88"/>
      <c r="R579" s="88"/>
      <c r="S579" s="88"/>
      <c r="T579" s="89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4" t="s">
        <v>284</v>
      </c>
      <c r="AU579" s="14" t="s">
        <v>276</v>
      </c>
    </row>
    <row r="580" s="12" customFormat="1" ht="22.8" customHeight="1">
      <c r="A580" s="12"/>
      <c r="B580" s="223"/>
      <c r="C580" s="224"/>
      <c r="D580" s="225" t="s">
        <v>73</v>
      </c>
      <c r="E580" s="237" t="s">
        <v>1426</v>
      </c>
      <c r="F580" s="237" t="s">
        <v>624</v>
      </c>
      <c r="G580" s="224"/>
      <c r="H580" s="224"/>
      <c r="I580" s="227"/>
      <c r="J580" s="238">
        <f>BK580</f>
        <v>0</v>
      </c>
      <c r="K580" s="224"/>
      <c r="L580" s="229"/>
      <c r="M580" s="230"/>
      <c r="N580" s="231"/>
      <c r="O580" s="231"/>
      <c r="P580" s="232">
        <f>SUM(P581:P596)</f>
        <v>0</v>
      </c>
      <c r="Q580" s="231"/>
      <c r="R580" s="232">
        <f>SUM(R581:R596)</f>
        <v>0</v>
      </c>
      <c r="S580" s="231"/>
      <c r="T580" s="233">
        <f>SUM(T581:T596)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34" t="s">
        <v>83</v>
      </c>
      <c r="AT580" s="235" t="s">
        <v>73</v>
      </c>
      <c r="AU580" s="235" t="s">
        <v>81</v>
      </c>
      <c r="AY580" s="234" t="s">
        <v>275</v>
      </c>
      <c r="BK580" s="236">
        <f>SUM(BK581:BK596)</f>
        <v>0</v>
      </c>
    </row>
    <row r="581" s="2" customFormat="1" ht="33" customHeight="1">
      <c r="A581" s="35"/>
      <c r="B581" s="36"/>
      <c r="C581" s="239" t="s">
        <v>1566</v>
      </c>
      <c r="D581" s="239" t="s">
        <v>278</v>
      </c>
      <c r="E581" s="240" t="s">
        <v>1428</v>
      </c>
      <c r="F581" s="241" t="s">
        <v>1429</v>
      </c>
      <c r="G581" s="242" t="s">
        <v>973</v>
      </c>
      <c r="H581" s="243">
        <v>1</v>
      </c>
      <c r="I581" s="244"/>
      <c r="J581" s="245">
        <f>ROUND(I581*H581,2)</f>
        <v>0</v>
      </c>
      <c r="K581" s="246"/>
      <c r="L581" s="41"/>
      <c r="M581" s="247" t="s">
        <v>1</v>
      </c>
      <c r="N581" s="248" t="s">
        <v>39</v>
      </c>
      <c r="O581" s="88"/>
      <c r="P581" s="249">
        <f>O581*H581</f>
        <v>0</v>
      </c>
      <c r="Q581" s="249">
        <v>0</v>
      </c>
      <c r="R581" s="249">
        <f>Q581*H581</f>
        <v>0</v>
      </c>
      <c r="S581" s="249">
        <v>0</v>
      </c>
      <c r="T581" s="250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51" t="s">
        <v>352</v>
      </c>
      <c r="AT581" s="251" t="s">
        <v>278</v>
      </c>
      <c r="AU581" s="251" t="s">
        <v>83</v>
      </c>
      <c r="AY581" s="14" t="s">
        <v>275</v>
      </c>
      <c r="BE581" s="252">
        <f>IF(N581="základní",J581,0)</f>
        <v>0</v>
      </c>
      <c r="BF581" s="252">
        <f>IF(N581="snížená",J581,0)</f>
        <v>0</v>
      </c>
      <c r="BG581" s="252">
        <f>IF(N581="zákl. přenesená",J581,0)</f>
        <v>0</v>
      </c>
      <c r="BH581" s="252">
        <f>IF(N581="sníž. přenesená",J581,0)</f>
        <v>0</v>
      </c>
      <c r="BI581" s="252">
        <f>IF(N581="nulová",J581,0)</f>
        <v>0</v>
      </c>
      <c r="BJ581" s="14" t="s">
        <v>81</v>
      </c>
      <c r="BK581" s="252">
        <f>ROUND(I581*H581,2)</f>
        <v>0</v>
      </c>
      <c r="BL581" s="14" t="s">
        <v>352</v>
      </c>
      <c r="BM581" s="251" t="s">
        <v>1430</v>
      </c>
    </row>
    <row r="582" s="2" customFormat="1">
      <c r="A582" s="35"/>
      <c r="B582" s="36"/>
      <c r="C582" s="37"/>
      <c r="D582" s="253" t="s">
        <v>284</v>
      </c>
      <c r="E582" s="37"/>
      <c r="F582" s="254" t="s">
        <v>1431</v>
      </c>
      <c r="G582" s="37"/>
      <c r="H582" s="37"/>
      <c r="I582" s="206"/>
      <c r="J582" s="37"/>
      <c r="K582" s="37"/>
      <c r="L582" s="41"/>
      <c r="M582" s="255"/>
      <c r="N582" s="256"/>
      <c r="O582" s="88"/>
      <c r="P582" s="88"/>
      <c r="Q582" s="88"/>
      <c r="R582" s="88"/>
      <c r="S582" s="88"/>
      <c r="T582" s="89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284</v>
      </c>
      <c r="AU582" s="14" t="s">
        <v>83</v>
      </c>
    </row>
    <row r="583" s="2" customFormat="1" ht="24.15" customHeight="1">
      <c r="A583" s="35"/>
      <c r="B583" s="36"/>
      <c r="C583" s="239" t="s">
        <v>1567</v>
      </c>
      <c r="D583" s="239" t="s">
        <v>278</v>
      </c>
      <c r="E583" s="240" t="s">
        <v>1433</v>
      </c>
      <c r="F583" s="241" t="s">
        <v>1434</v>
      </c>
      <c r="G583" s="242" t="s">
        <v>973</v>
      </c>
      <c r="H583" s="243">
        <v>1</v>
      </c>
      <c r="I583" s="244"/>
      <c r="J583" s="245">
        <f>ROUND(I583*H583,2)</f>
        <v>0</v>
      </c>
      <c r="K583" s="246"/>
      <c r="L583" s="41"/>
      <c r="M583" s="247" t="s">
        <v>1</v>
      </c>
      <c r="N583" s="248" t="s">
        <v>39</v>
      </c>
      <c r="O583" s="88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51" t="s">
        <v>352</v>
      </c>
      <c r="AT583" s="251" t="s">
        <v>278</v>
      </c>
      <c r="AU583" s="251" t="s">
        <v>83</v>
      </c>
      <c r="AY583" s="14" t="s">
        <v>275</v>
      </c>
      <c r="BE583" s="252">
        <f>IF(N583="základní",J583,0)</f>
        <v>0</v>
      </c>
      <c r="BF583" s="252">
        <f>IF(N583="snížená",J583,0)</f>
        <v>0</v>
      </c>
      <c r="BG583" s="252">
        <f>IF(N583="zákl. přenesená",J583,0)</f>
        <v>0</v>
      </c>
      <c r="BH583" s="252">
        <f>IF(N583="sníž. přenesená",J583,0)</f>
        <v>0</v>
      </c>
      <c r="BI583" s="252">
        <f>IF(N583="nulová",J583,0)</f>
        <v>0</v>
      </c>
      <c r="BJ583" s="14" t="s">
        <v>81</v>
      </c>
      <c r="BK583" s="252">
        <f>ROUND(I583*H583,2)</f>
        <v>0</v>
      </c>
      <c r="BL583" s="14" t="s">
        <v>352</v>
      </c>
      <c r="BM583" s="251" t="s">
        <v>1435</v>
      </c>
    </row>
    <row r="584" s="2" customFormat="1">
      <c r="A584" s="35"/>
      <c r="B584" s="36"/>
      <c r="C584" s="37"/>
      <c r="D584" s="253" t="s">
        <v>284</v>
      </c>
      <c r="E584" s="37"/>
      <c r="F584" s="254" t="s">
        <v>1431</v>
      </c>
      <c r="G584" s="37"/>
      <c r="H584" s="37"/>
      <c r="I584" s="206"/>
      <c r="J584" s="37"/>
      <c r="K584" s="37"/>
      <c r="L584" s="41"/>
      <c r="M584" s="255"/>
      <c r="N584" s="256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284</v>
      </c>
      <c r="AU584" s="14" t="s">
        <v>83</v>
      </c>
    </row>
    <row r="585" s="2" customFormat="1" ht="33" customHeight="1">
      <c r="A585" s="35"/>
      <c r="B585" s="36"/>
      <c r="C585" s="239" t="s">
        <v>1568</v>
      </c>
      <c r="D585" s="239" t="s">
        <v>278</v>
      </c>
      <c r="E585" s="240" t="s">
        <v>1437</v>
      </c>
      <c r="F585" s="241" t="s">
        <v>1438</v>
      </c>
      <c r="G585" s="242" t="s">
        <v>973</v>
      </c>
      <c r="H585" s="243">
        <v>1</v>
      </c>
      <c r="I585" s="244"/>
      <c r="J585" s="245">
        <f>ROUND(I585*H585,2)</f>
        <v>0</v>
      </c>
      <c r="K585" s="246"/>
      <c r="L585" s="41"/>
      <c r="M585" s="247" t="s">
        <v>1</v>
      </c>
      <c r="N585" s="248" t="s">
        <v>39</v>
      </c>
      <c r="O585" s="88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51" t="s">
        <v>352</v>
      </c>
      <c r="AT585" s="251" t="s">
        <v>278</v>
      </c>
      <c r="AU585" s="251" t="s">
        <v>83</v>
      </c>
      <c r="AY585" s="14" t="s">
        <v>275</v>
      </c>
      <c r="BE585" s="252">
        <f>IF(N585="základní",J585,0)</f>
        <v>0</v>
      </c>
      <c r="BF585" s="252">
        <f>IF(N585="snížená",J585,0)</f>
        <v>0</v>
      </c>
      <c r="BG585" s="252">
        <f>IF(N585="zákl. přenesená",J585,0)</f>
        <v>0</v>
      </c>
      <c r="BH585" s="252">
        <f>IF(N585="sníž. přenesená",J585,0)</f>
        <v>0</v>
      </c>
      <c r="BI585" s="252">
        <f>IF(N585="nulová",J585,0)</f>
        <v>0</v>
      </c>
      <c r="BJ585" s="14" t="s">
        <v>81</v>
      </c>
      <c r="BK585" s="252">
        <f>ROUND(I585*H585,2)</f>
        <v>0</v>
      </c>
      <c r="BL585" s="14" t="s">
        <v>352</v>
      </c>
      <c r="BM585" s="251" t="s">
        <v>1439</v>
      </c>
    </row>
    <row r="586" s="2" customFormat="1">
      <c r="A586" s="35"/>
      <c r="B586" s="36"/>
      <c r="C586" s="37"/>
      <c r="D586" s="253" t="s">
        <v>284</v>
      </c>
      <c r="E586" s="37"/>
      <c r="F586" s="254" t="s">
        <v>1440</v>
      </c>
      <c r="G586" s="37"/>
      <c r="H586" s="37"/>
      <c r="I586" s="206"/>
      <c r="J586" s="37"/>
      <c r="K586" s="37"/>
      <c r="L586" s="41"/>
      <c r="M586" s="255"/>
      <c r="N586" s="256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284</v>
      </c>
      <c r="AU586" s="14" t="s">
        <v>83</v>
      </c>
    </row>
    <row r="587" s="2" customFormat="1" ht="24.15" customHeight="1">
      <c r="A587" s="35"/>
      <c r="B587" s="36"/>
      <c r="C587" s="239" t="s">
        <v>1569</v>
      </c>
      <c r="D587" s="239" t="s">
        <v>278</v>
      </c>
      <c r="E587" s="240" t="s">
        <v>1442</v>
      </c>
      <c r="F587" s="241" t="s">
        <v>1443</v>
      </c>
      <c r="G587" s="242" t="s">
        <v>342</v>
      </c>
      <c r="H587" s="243">
        <v>1</v>
      </c>
      <c r="I587" s="244"/>
      <c r="J587" s="245">
        <f>ROUND(I587*H587,2)</f>
        <v>0</v>
      </c>
      <c r="K587" s="246"/>
      <c r="L587" s="41"/>
      <c r="M587" s="247" t="s">
        <v>1</v>
      </c>
      <c r="N587" s="248" t="s">
        <v>39</v>
      </c>
      <c r="O587" s="88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51" t="s">
        <v>352</v>
      </c>
      <c r="AT587" s="251" t="s">
        <v>278</v>
      </c>
      <c r="AU587" s="251" t="s">
        <v>83</v>
      </c>
      <c r="AY587" s="14" t="s">
        <v>275</v>
      </c>
      <c r="BE587" s="252">
        <f>IF(N587="základní",J587,0)</f>
        <v>0</v>
      </c>
      <c r="BF587" s="252">
        <f>IF(N587="snížená",J587,0)</f>
        <v>0</v>
      </c>
      <c r="BG587" s="252">
        <f>IF(N587="zákl. přenesená",J587,0)</f>
        <v>0</v>
      </c>
      <c r="BH587" s="252">
        <f>IF(N587="sníž. přenesená",J587,0)</f>
        <v>0</v>
      </c>
      <c r="BI587" s="252">
        <f>IF(N587="nulová",J587,0)</f>
        <v>0</v>
      </c>
      <c r="BJ587" s="14" t="s">
        <v>81</v>
      </c>
      <c r="BK587" s="252">
        <f>ROUND(I587*H587,2)</f>
        <v>0</v>
      </c>
      <c r="BL587" s="14" t="s">
        <v>352</v>
      </c>
      <c r="BM587" s="251" t="s">
        <v>1444</v>
      </c>
    </row>
    <row r="588" s="2" customFormat="1">
      <c r="A588" s="35"/>
      <c r="B588" s="36"/>
      <c r="C588" s="37"/>
      <c r="D588" s="253" t="s">
        <v>284</v>
      </c>
      <c r="E588" s="37"/>
      <c r="F588" s="254" t="s">
        <v>1445</v>
      </c>
      <c r="G588" s="37"/>
      <c r="H588" s="37"/>
      <c r="I588" s="206"/>
      <c r="J588" s="37"/>
      <c r="K588" s="37"/>
      <c r="L588" s="41"/>
      <c r="M588" s="255"/>
      <c r="N588" s="256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284</v>
      </c>
      <c r="AU588" s="14" t="s">
        <v>83</v>
      </c>
    </row>
    <row r="589" s="2" customFormat="1" ht="24.15" customHeight="1">
      <c r="A589" s="35"/>
      <c r="B589" s="36"/>
      <c r="C589" s="239" t="s">
        <v>1570</v>
      </c>
      <c r="D589" s="239" t="s">
        <v>278</v>
      </c>
      <c r="E589" s="240" t="s">
        <v>1447</v>
      </c>
      <c r="F589" s="241" t="s">
        <v>1448</v>
      </c>
      <c r="G589" s="242" t="s">
        <v>973</v>
      </c>
      <c r="H589" s="243">
        <v>1</v>
      </c>
      <c r="I589" s="244"/>
      <c r="J589" s="245">
        <f>ROUND(I589*H589,2)</f>
        <v>0</v>
      </c>
      <c r="K589" s="246"/>
      <c r="L589" s="41"/>
      <c r="M589" s="247" t="s">
        <v>1</v>
      </c>
      <c r="N589" s="248" t="s">
        <v>39</v>
      </c>
      <c r="O589" s="88"/>
      <c r="P589" s="249">
        <f>O589*H589</f>
        <v>0</v>
      </c>
      <c r="Q589" s="249">
        <v>0</v>
      </c>
      <c r="R589" s="249">
        <f>Q589*H589</f>
        <v>0</v>
      </c>
      <c r="S589" s="249">
        <v>0</v>
      </c>
      <c r="T589" s="250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51" t="s">
        <v>352</v>
      </c>
      <c r="AT589" s="251" t="s">
        <v>278</v>
      </c>
      <c r="AU589" s="251" t="s">
        <v>83</v>
      </c>
      <c r="AY589" s="14" t="s">
        <v>275</v>
      </c>
      <c r="BE589" s="252">
        <f>IF(N589="základní",J589,0)</f>
        <v>0</v>
      </c>
      <c r="BF589" s="252">
        <f>IF(N589="snížená",J589,0)</f>
        <v>0</v>
      </c>
      <c r="BG589" s="252">
        <f>IF(N589="zákl. přenesená",J589,0)</f>
        <v>0</v>
      </c>
      <c r="BH589" s="252">
        <f>IF(N589="sníž. přenesená",J589,0)</f>
        <v>0</v>
      </c>
      <c r="BI589" s="252">
        <f>IF(N589="nulová",J589,0)</f>
        <v>0</v>
      </c>
      <c r="BJ589" s="14" t="s">
        <v>81</v>
      </c>
      <c r="BK589" s="252">
        <f>ROUND(I589*H589,2)</f>
        <v>0</v>
      </c>
      <c r="BL589" s="14" t="s">
        <v>352</v>
      </c>
      <c r="BM589" s="251" t="s">
        <v>1449</v>
      </c>
    </row>
    <row r="590" s="2" customFormat="1">
      <c r="A590" s="35"/>
      <c r="B590" s="36"/>
      <c r="C590" s="37"/>
      <c r="D590" s="253" t="s">
        <v>284</v>
      </c>
      <c r="E590" s="37"/>
      <c r="F590" s="254" t="s">
        <v>1450</v>
      </c>
      <c r="G590" s="37"/>
      <c r="H590" s="37"/>
      <c r="I590" s="206"/>
      <c r="J590" s="37"/>
      <c r="K590" s="37"/>
      <c r="L590" s="41"/>
      <c r="M590" s="255"/>
      <c r="N590" s="256"/>
      <c r="O590" s="88"/>
      <c r="P590" s="88"/>
      <c r="Q590" s="88"/>
      <c r="R590" s="88"/>
      <c r="S590" s="88"/>
      <c r="T590" s="89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4" t="s">
        <v>284</v>
      </c>
      <c r="AU590" s="14" t="s">
        <v>83</v>
      </c>
    </row>
    <row r="591" s="2" customFormat="1" ht="16.5" customHeight="1">
      <c r="A591" s="35"/>
      <c r="B591" s="36"/>
      <c r="C591" s="239" t="s">
        <v>1571</v>
      </c>
      <c r="D591" s="239" t="s">
        <v>278</v>
      </c>
      <c r="E591" s="240" t="s">
        <v>1452</v>
      </c>
      <c r="F591" s="241" t="s">
        <v>1453</v>
      </c>
      <c r="G591" s="242" t="s">
        <v>973</v>
      </c>
      <c r="H591" s="243">
        <v>1</v>
      </c>
      <c r="I591" s="244"/>
      <c r="J591" s="245">
        <f>ROUND(I591*H591,2)</f>
        <v>0</v>
      </c>
      <c r="K591" s="246"/>
      <c r="L591" s="41"/>
      <c r="M591" s="247" t="s">
        <v>1</v>
      </c>
      <c r="N591" s="248" t="s">
        <v>39</v>
      </c>
      <c r="O591" s="88"/>
      <c r="P591" s="249">
        <f>O591*H591</f>
        <v>0</v>
      </c>
      <c r="Q591" s="249">
        <v>0</v>
      </c>
      <c r="R591" s="249">
        <f>Q591*H591</f>
        <v>0</v>
      </c>
      <c r="S591" s="249">
        <v>0</v>
      </c>
      <c r="T591" s="250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51" t="s">
        <v>352</v>
      </c>
      <c r="AT591" s="251" t="s">
        <v>278</v>
      </c>
      <c r="AU591" s="251" t="s">
        <v>83</v>
      </c>
      <c r="AY591" s="14" t="s">
        <v>275</v>
      </c>
      <c r="BE591" s="252">
        <f>IF(N591="základní",J591,0)</f>
        <v>0</v>
      </c>
      <c r="BF591" s="252">
        <f>IF(N591="snížená",J591,0)</f>
        <v>0</v>
      </c>
      <c r="BG591" s="252">
        <f>IF(N591="zákl. přenesená",J591,0)</f>
        <v>0</v>
      </c>
      <c r="BH591" s="252">
        <f>IF(N591="sníž. přenesená",J591,0)</f>
        <v>0</v>
      </c>
      <c r="BI591" s="252">
        <f>IF(N591="nulová",J591,0)</f>
        <v>0</v>
      </c>
      <c r="BJ591" s="14" t="s">
        <v>81</v>
      </c>
      <c r="BK591" s="252">
        <f>ROUND(I591*H591,2)</f>
        <v>0</v>
      </c>
      <c r="BL591" s="14" t="s">
        <v>352</v>
      </c>
      <c r="BM591" s="251" t="s">
        <v>1454</v>
      </c>
    </row>
    <row r="592" s="2" customFormat="1">
      <c r="A592" s="35"/>
      <c r="B592" s="36"/>
      <c r="C592" s="37"/>
      <c r="D592" s="253" t="s">
        <v>284</v>
      </c>
      <c r="E592" s="37"/>
      <c r="F592" s="254" t="s">
        <v>1453</v>
      </c>
      <c r="G592" s="37"/>
      <c r="H592" s="37"/>
      <c r="I592" s="206"/>
      <c r="J592" s="37"/>
      <c r="K592" s="37"/>
      <c r="L592" s="41"/>
      <c r="M592" s="255"/>
      <c r="N592" s="256"/>
      <c r="O592" s="88"/>
      <c r="P592" s="88"/>
      <c r="Q592" s="88"/>
      <c r="R592" s="88"/>
      <c r="S592" s="88"/>
      <c r="T592" s="89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4" t="s">
        <v>284</v>
      </c>
      <c r="AU592" s="14" t="s">
        <v>83</v>
      </c>
    </row>
    <row r="593" s="2" customFormat="1" ht="37.8" customHeight="1">
      <c r="A593" s="35"/>
      <c r="B593" s="36"/>
      <c r="C593" s="239" t="s">
        <v>1572</v>
      </c>
      <c r="D593" s="239" t="s">
        <v>278</v>
      </c>
      <c r="E593" s="240" t="s">
        <v>1456</v>
      </c>
      <c r="F593" s="241" t="s">
        <v>1457</v>
      </c>
      <c r="G593" s="242" t="s">
        <v>973</v>
      </c>
      <c r="H593" s="243">
        <v>1</v>
      </c>
      <c r="I593" s="244"/>
      <c r="J593" s="245">
        <f>ROUND(I593*H593,2)</f>
        <v>0</v>
      </c>
      <c r="K593" s="246"/>
      <c r="L593" s="41"/>
      <c r="M593" s="247" t="s">
        <v>1</v>
      </c>
      <c r="N593" s="248" t="s">
        <v>39</v>
      </c>
      <c r="O593" s="88"/>
      <c r="P593" s="249">
        <f>O593*H593</f>
        <v>0</v>
      </c>
      <c r="Q593" s="249">
        <v>0</v>
      </c>
      <c r="R593" s="249">
        <f>Q593*H593</f>
        <v>0</v>
      </c>
      <c r="S593" s="249">
        <v>0</v>
      </c>
      <c r="T593" s="250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51" t="s">
        <v>352</v>
      </c>
      <c r="AT593" s="251" t="s">
        <v>278</v>
      </c>
      <c r="AU593" s="251" t="s">
        <v>83</v>
      </c>
      <c r="AY593" s="14" t="s">
        <v>275</v>
      </c>
      <c r="BE593" s="252">
        <f>IF(N593="základní",J593,0)</f>
        <v>0</v>
      </c>
      <c r="BF593" s="252">
        <f>IF(N593="snížená",J593,0)</f>
        <v>0</v>
      </c>
      <c r="BG593" s="252">
        <f>IF(N593="zákl. přenesená",J593,0)</f>
        <v>0</v>
      </c>
      <c r="BH593" s="252">
        <f>IF(N593="sníž. přenesená",J593,0)</f>
        <v>0</v>
      </c>
      <c r="BI593" s="252">
        <f>IF(N593="nulová",J593,0)</f>
        <v>0</v>
      </c>
      <c r="BJ593" s="14" t="s">
        <v>81</v>
      </c>
      <c r="BK593" s="252">
        <f>ROUND(I593*H593,2)</f>
        <v>0</v>
      </c>
      <c r="BL593" s="14" t="s">
        <v>352</v>
      </c>
      <c r="BM593" s="251" t="s">
        <v>1458</v>
      </c>
    </row>
    <row r="594" s="2" customFormat="1">
      <c r="A594" s="35"/>
      <c r="B594" s="36"/>
      <c r="C594" s="37"/>
      <c r="D594" s="253" t="s">
        <v>284</v>
      </c>
      <c r="E594" s="37"/>
      <c r="F594" s="254" t="s">
        <v>1457</v>
      </c>
      <c r="G594" s="37"/>
      <c r="H594" s="37"/>
      <c r="I594" s="206"/>
      <c r="J594" s="37"/>
      <c r="K594" s="37"/>
      <c r="L594" s="41"/>
      <c r="M594" s="255"/>
      <c r="N594" s="256"/>
      <c r="O594" s="88"/>
      <c r="P594" s="88"/>
      <c r="Q594" s="88"/>
      <c r="R594" s="88"/>
      <c r="S594" s="88"/>
      <c r="T594" s="89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4" t="s">
        <v>284</v>
      </c>
      <c r="AU594" s="14" t="s">
        <v>83</v>
      </c>
    </row>
    <row r="595" s="2" customFormat="1" ht="62.7" customHeight="1">
      <c r="A595" s="35"/>
      <c r="B595" s="36"/>
      <c r="C595" s="239" t="s">
        <v>1573</v>
      </c>
      <c r="D595" s="239" t="s">
        <v>278</v>
      </c>
      <c r="E595" s="240" t="s">
        <v>1460</v>
      </c>
      <c r="F595" s="241" t="s">
        <v>1461</v>
      </c>
      <c r="G595" s="242" t="s">
        <v>973</v>
      </c>
      <c r="H595" s="243">
        <v>1</v>
      </c>
      <c r="I595" s="244"/>
      <c r="J595" s="245">
        <f>ROUND(I595*H595,2)</f>
        <v>0</v>
      </c>
      <c r="K595" s="246"/>
      <c r="L595" s="41"/>
      <c r="M595" s="247" t="s">
        <v>1</v>
      </c>
      <c r="N595" s="248" t="s">
        <v>39</v>
      </c>
      <c r="O595" s="88"/>
      <c r="P595" s="249">
        <f>O595*H595</f>
        <v>0</v>
      </c>
      <c r="Q595" s="249">
        <v>0</v>
      </c>
      <c r="R595" s="249">
        <f>Q595*H595</f>
        <v>0</v>
      </c>
      <c r="S595" s="249">
        <v>0</v>
      </c>
      <c r="T595" s="250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51" t="s">
        <v>352</v>
      </c>
      <c r="AT595" s="251" t="s">
        <v>278</v>
      </c>
      <c r="AU595" s="251" t="s">
        <v>83</v>
      </c>
      <c r="AY595" s="14" t="s">
        <v>275</v>
      </c>
      <c r="BE595" s="252">
        <f>IF(N595="základní",J595,0)</f>
        <v>0</v>
      </c>
      <c r="BF595" s="252">
        <f>IF(N595="snížená",J595,0)</f>
        <v>0</v>
      </c>
      <c r="BG595" s="252">
        <f>IF(N595="zákl. přenesená",J595,0)</f>
        <v>0</v>
      </c>
      <c r="BH595" s="252">
        <f>IF(N595="sníž. přenesená",J595,0)</f>
        <v>0</v>
      </c>
      <c r="BI595" s="252">
        <f>IF(N595="nulová",J595,0)</f>
        <v>0</v>
      </c>
      <c r="BJ595" s="14" t="s">
        <v>81</v>
      </c>
      <c r="BK595" s="252">
        <f>ROUND(I595*H595,2)</f>
        <v>0</v>
      </c>
      <c r="BL595" s="14" t="s">
        <v>352</v>
      </c>
      <c r="BM595" s="251" t="s">
        <v>1462</v>
      </c>
    </row>
    <row r="596" s="2" customFormat="1">
      <c r="A596" s="35"/>
      <c r="B596" s="36"/>
      <c r="C596" s="37"/>
      <c r="D596" s="253" t="s">
        <v>284</v>
      </c>
      <c r="E596" s="37"/>
      <c r="F596" s="254" t="s">
        <v>1461</v>
      </c>
      <c r="G596" s="37"/>
      <c r="H596" s="37"/>
      <c r="I596" s="206"/>
      <c r="J596" s="37"/>
      <c r="K596" s="37"/>
      <c r="L596" s="41"/>
      <c r="M596" s="268"/>
      <c r="N596" s="269"/>
      <c r="O596" s="270"/>
      <c r="P596" s="270"/>
      <c r="Q596" s="270"/>
      <c r="R596" s="270"/>
      <c r="S596" s="270"/>
      <c r="T596" s="271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4" t="s">
        <v>284</v>
      </c>
      <c r="AU596" s="14" t="s">
        <v>83</v>
      </c>
    </row>
    <row r="597" s="2" customFormat="1" ht="6.96" customHeight="1">
      <c r="A597" s="35"/>
      <c r="B597" s="63"/>
      <c r="C597" s="64"/>
      <c r="D597" s="64"/>
      <c r="E597" s="64"/>
      <c r="F597" s="64"/>
      <c r="G597" s="64"/>
      <c r="H597" s="64"/>
      <c r="I597" s="64"/>
      <c r="J597" s="64"/>
      <c r="K597" s="64"/>
      <c r="L597" s="41"/>
      <c r="M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</row>
  </sheetData>
  <sheetProtection sheet="1" autoFilter="0" formatColumns="0" formatRows="0" objects="1" scenarios="1" spinCount="100000" saltValue="BoFrwmZmUBseN1PfyjtJ+EESRgZweMaDgNU/S7cKyR/JElYpH2J4dKEKqGer7ata9O14L5sLJrcFbvnE2/0o5w==" hashValue="fZjBEz60tS57/GQSS3klY2dNIhbFbDttTa6/6eygoOvHrXl+pRs9ygiaurorN1bsxHy4fEw8OI/FmTBTWnJ6PQ==" algorithmName="SHA-512" password="C741"/>
  <autoFilter ref="C143:K59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1574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1575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SUM(BE143:BE294)),  2)</f>
        <v>0</v>
      </c>
      <c r="G37" s="35"/>
      <c r="H37" s="35"/>
      <c r="I37" s="163">
        <v>0.20999999999999999</v>
      </c>
      <c r="J37" s="162">
        <f>ROUND(((SUM(BE114:BE121) + SUM(BE143:BE294))*I37),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SUM(BF143:BF294)),  2)</f>
        <v>0</v>
      </c>
      <c r="G38" s="35"/>
      <c r="H38" s="35"/>
      <c r="I38" s="163">
        <v>0.12</v>
      </c>
      <c r="J38" s="162">
        <f>ROUND(((SUM(BF114:BF121) + SUM(BF143:BF294))*I38),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SUM(BG143:BG294)),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SUM(BH143:BH294)),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SUM(BI143:BI294)),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1574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61.4.1 - učebna přírodopisu dv. č. 10 -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J182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J213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J244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J257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J266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J285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J286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23.25" customHeight="1">
      <c r="A133" s="35"/>
      <c r="B133" s="36"/>
      <c r="C133" s="37"/>
      <c r="D133" s="37"/>
      <c r="E133" s="182" t="s">
        <v>1574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61.4.1 - učebna přírodopisu dv. č. 10 -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P144+P165+P285</f>
        <v>0</v>
      </c>
      <c r="Q143" s="101"/>
      <c r="R143" s="220">
        <f>R144+R165+R285</f>
        <v>2.2627659199999997</v>
      </c>
      <c r="S143" s="101"/>
      <c r="T143" s="221">
        <f>T144+T165+T285</f>
        <v>2.2839200000000002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BK144+BK165+BK285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0.01027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0.01027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79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0.01027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1576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306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1577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311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1578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1.3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1.3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1.3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2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P166+P175+P182+P213+P244+P257+P266</f>
        <v>0</v>
      </c>
      <c r="Q165" s="231"/>
      <c r="R165" s="232">
        <f>R166+R175+R182+R213+R244+R257+R266</f>
        <v>2.2524959199999999</v>
      </c>
      <c r="S165" s="231"/>
      <c r="T165" s="233">
        <f>T166+T175+T182+T213+T244+T257+T266</f>
        <v>2.2839200000000002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BK166+BK175+BK182+BK213+BK244+BK257+BK266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SUM(P167:P174)</f>
        <v>0</v>
      </c>
      <c r="Q166" s="231"/>
      <c r="R166" s="232">
        <f>SUM(R167:R174)</f>
        <v>0</v>
      </c>
      <c r="S166" s="231"/>
      <c r="T166" s="233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SUM(BK167:BK174)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1579</v>
      </c>
      <c r="F167" s="241" t="s">
        <v>1580</v>
      </c>
      <c r="G167" s="242" t="s">
        <v>696</v>
      </c>
      <c r="H167" s="243">
        <v>3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1581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1582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1583</v>
      </c>
      <c r="F169" s="241" t="s">
        <v>1584</v>
      </c>
      <c r="G169" s="242" t="s">
        <v>696</v>
      </c>
      <c r="H169" s="243">
        <v>2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310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310</v>
      </c>
      <c r="BM169" s="251" t="s">
        <v>1585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1586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8</v>
      </c>
      <c r="D171" s="239" t="s">
        <v>278</v>
      </c>
      <c r="E171" s="240" t="s">
        <v>361</v>
      </c>
      <c r="F171" s="241" t="s">
        <v>362</v>
      </c>
      <c r="G171" s="242" t="s">
        <v>315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1587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362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349</v>
      </c>
      <c r="D173" s="239" t="s">
        <v>278</v>
      </c>
      <c r="E173" s="240" t="s">
        <v>364</v>
      </c>
      <c r="F173" s="241" t="s">
        <v>365</v>
      </c>
      <c r="G173" s="242" t="s">
        <v>305</v>
      </c>
      <c r="H173" s="243">
        <v>1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310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310</v>
      </c>
      <c r="BM173" s="251" t="s">
        <v>366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1588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1503</v>
      </c>
      <c r="F175" s="237" t="s">
        <v>1504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SUM(P176:P181)</f>
        <v>0</v>
      </c>
      <c r="Q175" s="231"/>
      <c r="R175" s="232">
        <f>SUM(R176:R181)</f>
        <v>0</v>
      </c>
      <c r="S175" s="231"/>
      <c r="T175" s="23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SUM(BK176:BK181)</f>
        <v>0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1505</v>
      </c>
      <c r="F176" s="241" t="s">
        <v>1506</v>
      </c>
      <c r="G176" s="242" t="s">
        <v>281</v>
      </c>
      <c r="H176" s="243">
        <v>4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1507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1506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1508</v>
      </c>
      <c r="F178" s="241" t="s">
        <v>1509</v>
      </c>
      <c r="G178" s="242" t="s">
        <v>696</v>
      </c>
      <c r="H178" s="243">
        <v>2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1510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39" t="s">
        <v>352</v>
      </c>
      <c r="D180" s="239" t="s">
        <v>278</v>
      </c>
      <c r="E180" s="240" t="s">
        <v>1512</v>
      </c>
      <c r="F180" s="241" t="s">
        <v>1513</v>
      </c>
      <c r="G180" s="242" t="s">
        <v>696</v>
      </c>
      <c r="H180" s="243">
        <v>2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1514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1513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367</v>
      </c>
      <c r="F182" s="237" t="s">
        <v>368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SUM(P183:P212)</f>
        <v>0</v>
      </c>
      <c r="Q182" s="231"/>
      <c r="R182" s="232">
        <f>SUM(R183:R212)</f>
        <v>0.80084292000000012</v>
      </c>
      <c r="S182" s="231"/>
      <c r="T182" s="233">
        <f>SUM(T183:T212)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SUM(BK183:BK212)</f>
        <v>0</v>
      </c>
    </row>
    <row r="183" s="2" customFormat="1" ht="37.8" customHeight="1">
      <c r="A183" s="35"/>
      <c r="B183" s="36"/>
      <c r="C183" s="239" t="s">
        <v>369</v>
      </c>
      <c r="D183" s="239" t="s">
        <v>278</v>
      </c>
      <c r="E183" s="240" t="s">
        <v>370</v>
      </c>
      <c r="F183" s="241" t="s">
        <v>371</v>
      </c>
      <c r="G183" s="242" t="s">
        <v>281</v>
      </c>
      <c r="H183" s="243">
        <v>4.4000000000000004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0.0032499999999999999</v>
      </c>
      <c r="R183" s="249">
        <f>Q183*H183</f>
        <v>0.0143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1589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373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1.75" customHeight="1">
      <c r="A185" s="35"/>
      <c r="B185" s="36"/>
      <c r="C185" s="257" t="s">
        <v>374</v>
      </c>
      <c r="D185" s="257" t="s">
        <v>339</v>
      </c>
      <c r="E185" s="258" t="s">
        <v>375</v>
      </c>
      <c r="F185" s="259" t="s">
        <v>376</v>
      </c>
      <c r="G185" s="260" t="s">
        <v>281</v>
      </c>
      <c r="H185" s="261">
        <v>4.8399999999999999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0.0097999999999999997</v>
      </c>
      <c r="R185" s="249">
        <f>Q185*H185</f>
        <v>0.047431999999999995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1590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379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21.75" customHeight="1">
      <c r="A187" s="35"/>
      <c r="B187" s="36"/>
      <c r="C187" s="257" t="s">
        <v>380</v>
      </c>
      <c r="D187" s="257" t="s">
        <v>339</v>
      </c>
      <c r="E187" s="258" t="s">
        <v>1591</v>
      </c>
      <c r="F187" s="259" t="s">
        <v>1592</v>
      </c>
      <c r="G187" s="260" t="s">
        <v>281</v>
      </c>
      <c r="H187" s="261">
        <v>4.8399999999999999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0.0030000000000000001</v>
      </c>
      <c r="R187" s="249">
        <f>Q187*H187</f>
        <v>0.01452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1593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1594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39" t="s">
        <v>385</v>
      </c>
      <c r="D189" s="239" t="s">
        <v>278</v>
      </c>
      <c r="E189" s="240" t="s">
        <v>386</v>
      </c>
      <c r="F189" s="241" t="s">
        <v>387</v>
      </c>
      <c r="G189" s="242" t="s">
        <v>281</v>
      </c>
      <c r="H189" s="243">
        <v>4.4000000000000004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1595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389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33" customHeight="1">
      <c r="A191" s="35"/>
      <c r="B191" s="36"/>
      <c r="C191" s="239" t="s">
        <v>7</v>
      </c>
      <c r="D191" s="239" t="s">
        <v>278</v>
      </c>
      <c r="E191" s="240" t="s">
        <v>390</v>
      </c>
      <c r="F191" s="241" t="s">
        <v>391</v>
      </c>
      <c r="G191" s="242" t="s">
        <v>281</v>
      </c>
      <c r="H191" s="243">
        <v>79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0.00117</v>
      </c>
      <c r="R191" s="249">
        <f>Q191*H191</f>
        <v>0.092429999999999998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1596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393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395</v>
      </c>
      <c r="F193" s="259" t="s">
        <v>396</v>
      </c>
      <c r="G193" s="260" t="s">
        <v>397</v>
      </c>
      <c r="H193" s="261">
        <v>0.61599999999999999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2.0000000000000002E-05</v>
      </c>
      <c r="R193" s="249">
        <f>Q193*H193</f>
        <v>1.2320000000000001E-05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310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310</v>
      </c>
      <c r="BM193" s="251" t="s">
        <v>1597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396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400</v>
      </c>
      <c r="F195" s="259" t="s">
        <v>401</v>
      </c>
      <c r="G195" s="260" t="s">
        <v>397</v>
      </c>
      <c r="H195" s="261">
        <v>1.353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0.00020000000000000001</v>
      </c>
      <c r="R195" s="249">
        <f>Q195*H195</f>
        <v>0.00027060000000000002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1598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401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404</v>
      </c>
      <c r="F197" s="259" t="s">
        <v>405</v>
      </c>
      <c r="G197" s="260" t="s">
        <v>281</v>
      </c>
      <c r="H197" s="261">
        <v>50.490000000000002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0.0060000000000000001</v>
      </c>
      <c r="R197" s="249">
        <f>Q197*H197</f>
        <v>0.30294000000000004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1599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407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408</v>
      </c>
      <c r="D199" s="257" t="s">
        <v>339</v>
      </c>
      <c r="E199" s="258" t="s">
        <v>409</v>
      </c>
      <c r="F199" s="259" t="s">
        <v>410</v>
      </c>
      <c r="G199" s="260" t="s">
        <v>281</v>
      </c>
      <c r="H199" s="261">
        <v>31.800000000000001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0.0060000000000000001</v>
      </c>
      <c r="R199" s="249">
        <f>Q199*H199</f>
        <v>0.1908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1600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412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413</v>
      </c>
      <c r="D201" s="257" t="s">
        <v>339</v>
      </c>
      <c r="E201" s="258" t="s">
        <v>414</v>
      </c>
      <c r="F201" s="259" t="s">
        <v>415</v>
      </c>
      <c r="G201" s="260" t="s">
        <v>416</v>
      </c>
      <c r="H201" s="261">
        <v>89.650000000000006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0.00038000000000000002</v>
      </c>
      <c r="R201" s="249">
        <f>Q201*H201</f>
        <v>0.034067000000000007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1601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418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57" t="s">
        <v>419</v>
      </c>
      <c r="D203" s="257" t="s">
        <v>339</v>
      </c>
      <c r="E203" s="258" t="s">
        <v>420</v>
      </c>
      <c r="F203" s="259" t="s">
        <v>421</v>
      </c>
      <c r="G203" s="260" t="s">
        <v>416</v>
      </c>
      <c r="H203" s="261">
        <v>132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0.00035</v>
      </c>
      <c r="R203" s="249">
        <f>Q203*H203</f>
        <v>0.046199999999999998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377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1602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421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57" t="s">
        <v>423</v>
      </c>
      <c r="D205" s="257" t="s">
        <v>339</v>
      </c>
      <c r="E205" s="258" t="s">
        <v>424</v>
      </c>
      <c r="F205" s="259" t="s">
        <v>425</v>
      </c>
      <c r="G205" s="260" t="s">
        <v>416</v>
      </c>
      <c r="H205" s="261">
        <v>92.400000000000006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39</v>
      </c>
      <c r="O205" s="88"/>
      <c r="P205" s="249">
        <f>O205*H205</f>
        <v>0</v>
      </c>
      <c r="Q205" s="249">
        <v>0.00035</v>
      </c>
      <c r="R205" s="249">
        <f>Q205*H205</f>
        <v>0.032340000000000001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377</v>
      </c>
      <c r="AT205" s="251" t="s">
        <v>339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1603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425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57" t="s">
        <v>427</v>
      </c>
      <c r="D207" s="257" t="s">
        <v>339</v>
      </c>
      <c r="E207" s="258" t="s">
        <v>428</v>
      </c>
      <c r="F207" s="259" t="s">
        <v>429</v>
      </c>
      <c r="G207" s="260" t="s">
        <v>416</v>
      </c>
      <c r="H207" s="261">
        <v>43.670000000000002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39</v>
      </c>
      <c r="O207" s="88"/>
      <c r="P207" s="249">
        <f>O207*H207</f>
        <v>0</v>
      </c>
      <c r="Q207" s="249">
        <v>0.00050000000000000001</v>
      </c>
      <c r="R207" s="249">
        <f>Q207*H207</f>
        <v>0.021835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377</v>
      </c>
      <c r="AT207" s="251" t="s">
        <v>339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1604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431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57" t="s">
        <v>432</v>
      </c>
      <c r="D209" s="257" t="s">
        <v>339</v>
      </c>
      <c r="E209" s="258" t="s">
        <v>433</v>
      </c>
      <c r="F209" s="259" t="s">
        <v>434</v>
      </c>
      <c r="G209" s="260" t="s">
        <v>342</v>
      </c>
      <c r="H209" s="261">
        <v>61.600000000000001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39</v>
      </c>
      <c r="O209" s="88"/>
      <c r="P209" s="249">
        <f>O209*H209</f>
        <v>0</v>
      </c>
      <c r="Q209" s="249">
        <v>4.0000000000000003E-05</v>
      </c>
      <c r="R209" s="249">
        <f>Q209*H209</f>
        <v>0.002464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377</v>
      </c>
      <c r="AT209" s="251" t="s">
        <v>339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1605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434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16.5" customHeight="1">
      <c r="A211" s="35"/>
      <c r="B211" s="36"/>
      <c r="C211" s="257" t="s">
        <v>436</v>
      </c>
      <c r="D211" s="257" t="s">
        <v>339</v>
      </c>
      <c r="E211" s="258" t="s">
        <v>437</v>
      </c>
      <c r="F211" s="259" t="s">
        <v>438</v>
      </c>
      <c r="G211" s="260" t="s">
        <v>342</v>
      </c>
      <c r="H211" s="261">
        <v>61.600000000000001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39</v>
      </c>
      <c r="O211" s="88"/>
      <c r="P211" s="249">
        <f>O211*H211</f>
        <v>0</v>
      </c>
      <c r="Q211" s="249">
        <v>2.0000000000000002E-05</v>
      </c>
      <c r="R211" s="249">
        <f>Q211*H211</f>
        <v>0.001232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377</v>
      </c>
      <c r="AT211" s="251" t="s">
        <v>339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1606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438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12" customFormat="1" ht="22.8" customHeight="1">
      <c r="A213" s="12"/>
      <c r="B213" s="223"/>
      <c r="C213" s="224"/>
      <c r="D213" s="225" t="s">
        <v>73</v>
      </c>
      <c r="E213" s="237" t="s">
        <v>440</v>
      </c>
      <c r="F213" s="237" t="s">
        <v>441</v>
      </c>
      <c r="G213" s="224"/>
      <c r="H213" s="224"/>
      <c r="I213" s="227"/>
      <c r="J213" s="238">
        <f>BK213</f>
        <v>0</v>
      </c>
      <c r="K213" s="224"/>
      <c r="L213" s="229"/>
      <c r="M213" s="230"/>
      <c r="N213" s="231"/>
      <c r="O213" s="231"/>
      <c r="P213" s="232">
        <f>SUM(P214:P243)</f>
        <v>0</v>
      </c>
      <c r="Q213" s="231"/>
      <c r="R213" s="232">
        <f>SUM(R214:R243)</f>
        <v>1.2348970000000001</v>
      </c>
      <c r="S213" s="231"/>
      <c r="T213" s="233">
        <f>SUM(T214:T243)</f>
        <v>0.20860000000000001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4" t="s">
        <v>83</v>
      </c>
      <c r="AT213" s="235" t="s">
        <v>73</v>
      </c>
      <c r="AU213" s="235" t="s">
        <v>81</v>
      </c>
      <c r="AY213" s="234" t="s">
        <v>275</v>
      </c>
      <c r="BK213" s="236">
        <f>SUM(BK214:BK243)</f>
        <v>0</v>
      </c>
    </row>
    <row r="214" s="2" customFormat="1" ht="21.75" customHeight="1">
      <c r="A214" s="35"/>
      <c r="B214" s="36"/>
      <c r="C214" s="239" t="s">
        <v>377</v>
      </c>
      <c r="D214" s="239" t="s">
        <v>278</v>
      </c>
      <c r="E214" s="240" t="s">
        <v>442</v>
      </c>
      <c r="F214" s="241" t="s">
        <v>443</v>
      </c>
      <c r="G214" s="242" t="s">
        <v>281</v>
      </c>
      <c r="H214" s="243">
        <v>79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1607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445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24.15" customHeight="1">
      <c r="A216" s="35"/>
      <c r="B216" s="36"/>
      <c r="C216" s="239" t="s">
        <v>446</v>
      </c>
      <c r="D216" s="239" t="s">
        <v>278</v>
      </c>
      <c r="E216" s="240" t="s">
        <v>447</v>
      </c>
      <c r="F216" s="241" t="s">
        <v>448</v>
      </c>
      <c r="G216" s="242" t="s">
        <v>281</v>
      </c>
      <c r="H216" s="243">
        <v>79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449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450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16.5" customHeight="1">
      <c r="A218" s="35"/>
      <c r="B218" s="36"/>
      <c r="C218" s="239" t="s">
        <v>451</v>
      </c>
      <c r="D218" s="239" t="s">
        <v>278</v>
      </c>
      <c r="E218" s="240" t="s">
        <v>452</v>
      </c>
      <c r="F218" s="241" t="s">
        <v>453</v>
      </c>
      <c r="G218" s="242" t="s">
        <v>281</v>
      </c>
      <c r="H218" s="243">
        <v>79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454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455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16.5" customHeight="1">
      <c r="A220" s="35"/>
      <c r="B220" s="36"/>
      <c r="C220" s="239" t="s">
        <v>456</v>
      </c>
      <c r="D220" s="239" t="s">
        <v>278</v>
      </c>
      <c r="E220" s="240" t="s">
        <v>457</v>
      </c>
      <c r="F220" s="241" t="s">
        <v>458</v>
      </c>
      <c r="G220" s="242" t="s">
        <v>416</v>
      </c>
      <c r="H220" s="243">
        <v>37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1608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460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16.5" customHeight="1">
      <c r="A222" s="35"/>
      <c r="B222" s="36"/>
      <c r="C222" s="257" t="s">
        <v>461</v>
      </c>
      <c r="D222" s="257" t="s">
        <v>339</v>
      </c>
      <c r="E222" s="258" t="s">
        <v>462</v>
      </c>
      <c r="F222" s="259" t="s">
        <v>463</v>
      </c>
      <c r="G222" s="260" t="s">
        <v>416</v>
      </c>
      <c r="H222" s="261">
        <v>37.740000000000002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39</v>
      </c>
      <c r="O222" s="88"/>
      <c r="P222" s="249">
        <f>O222*H222</f>
        <v>0</v>
      </c>
      <c r="Q222" s="249">
        <v>5.0000000000000002E-05</v>
      </c>
      <c r="R222" s="249">
        <f>Q222*H222</f>
        <v>0.0018870000000000002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377</v>
      </c>
      <c r="AT222" s="251" t="s">
        <v>339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1609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463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465</v>
      </c>
      <c r="D224" s="239" t="s">
        <v>278</v>
      </c>
      <c r="E224" s="240" t="s">
        <v>466</v>
      </c>
      <c r="F224" s="241" t="s">
        <v>467</v>
      </c>
      <c r="G224" s="242" t="s">
        <v>281</v>
      </c>
      <c r="H224" s="243">
        <v>79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0.00020000000000000001</v>
      </c>
      <c r="R224" s="249">
        <f>Q224*H224</f>
        <v>0.015800000000000002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468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469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37.8" customHeight="1">
      <c r="A226" s="35"/>
      <c r="B226" s="36"/>
      <c r="C226" s="239" t="s">
        <v>470</v>
      </c>
      <c r="D226" s="239" t="s">
        <v>278</v>
      </c>
      <c r="E226" s="240" t="s">
        <v>471</v>
      </c>
      <c r="F226" s="241" t="s">
        <v>472</v>
      </c>
      <c r="G226" s="242" t="s">
        <v>281</v>
      </c>
      <c r="H226" s="243">
        <v>79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0.014999999999999999</v>
      </c>
      <c r="R226" s="249">
        <f>Q226*H226</f>
        <v>1.1850000000000001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473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474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21.75" customHeight="1">
      <c r="A228" s="35"/>
      <c r="B228" s="36"/>
      <c r="C228" s="239" t="s">
        <v>475</v>
      </c>
      <c r="D228" s="239" t="s">
        <v>278</v>
      </c>
      <c r="E228" s="240" t="s">
        <v>476</v>
      </c>
      <c r="F228" s="241" t="s">
        <v>477</v>
      </c>
      <c r="G228" s="242" t="s">
        <v>416</v>
      </c>
      <c r="H228" s="243">
        <v>37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0.00029999999999999997</v>
      </c>
      <c r="T228" s="250">
        <f>S228*H228</f>
        <v>0.011099999999999999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478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479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66.75" customHeight="1">
      <c r="A230" s="35"/>
      <c r="B230" s="36"/>
      <c r="C230" s="257" t="s">
        <v>480</v>
      </c>
      <c r="D230" s="257" t="s">
        <v>339</v>
      </c>
      <c r="E230" s="258" t="s">
        <v>481</v>
      </c>
      <c r="F230" s="259" t="s">
        <v>482</v>
      </c>
      <c r="G230" s="260" t="s">
        <v>281</v>
      </c>
      <c r="H230" s="261">
        <v>86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310</v>
      </c>
      <c r="AT230" s="251" t="s">
        <v>339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310</v>
      </c>
      <c r="BM230" s="251" t="s">
        <v>483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482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24.15" customHeight="1">
      <c r="A232" s="35"/>
      <c r="B232" s="36"/>
      <c r="C232" s="239" t="s">
        <v>484</v>
      </c>
      <c r="D232" s="239" t="s">
        <v>278</v>
      </c>
      <c r="E232" s="240" t="s">
        <v>485</v>
      </c>
      <c r="F232" s="241" t="s">
        <v>486</v>
      </c>
      <c r="G232" s="242" t="s">
        <v>281</v>
      </c>
      <c r="H232" s="243">
        <v>79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0.0025000000000000001</v>
      </c>
      <c r="T232" s="250">
        <f>S232*H232</f>
        <v>0.19750000000000001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487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488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2" customFormat="1" ht="16.5" customHeight="1">
      <c r="A234" s="35"/>
      <c r="B234" s="36"/>
      <c r="C234" s="239" t="s">
        <v>489</v>
      </c>
      <c r="D234" s="239" t="s">
        <v>278</v>
      </c>
      <c r="E234" s="240" t="s">
        <v>490</v>
      </c>
      <c r="F234" s="241" t="s">
        <v>491</v>
      </c>
      <c r="G234" s="242" t="s">
        <v>281</v>
      </c>
      <c r="H234" s="243">
        <v>79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0.00029999999999999997</v>
      </c>
      <c r="R234" s="249">
        <f>Q234*H234</f>
        <v>0.023699999999999999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83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492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493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83</v>
      </c>
    </row>
    <row r="236" s="2" customFormat="1" ht="16.5" customHeight="1">
      <c r="A236" s="35"/>
      <c r="B236" s="36"/>
      <c r="C236" s="257" t="s">
        <v>494</v>
      </c>
      <c r="D236" s="257" t="s">
        <v>339</v>
      </c>
      <c r="E236" s="258" t="s">
        <v>495</v>
      </c>
      <c r="F236" s="259" t="s">
        <v>496</v>
      </c>
      <c r="G236" s="260" t="s">
        <v>416</v>
      </c>
      <c r="H236" s="261">
        <v>37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0.00022000000000000001</v>
      </c>
      <c r="R236" s="249">
        <f>Q236*H236</f>
        <v>0.0081399999999999997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83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497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496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83</v>
      </c>
    </row>
    <row r="238" s="2" customFormat="1" ht="24.15" customHeight="1">
      <c r="A238" s="35"/>
      <c r="B238" s="36"/>
      <c r="C238" s="239" t="s">
        <v>498</v>
      </c>
      <c r="D238" s="239" t="s">
        <v>278</v>
      </c>
      <c r="E238" s="240" t="s">
        <v>499</v>
      </c>
      <c r="F238" s="241" t="s">
        <v>500</v>
      </c>
      <c r="G238" s="242" t="s">
        <v>416</v>
      </c>
      <c r="H238" s="243">
        <v>46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501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502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16.5" customHeight="1">
      <c r="A240" s="35"/>
      <c r="B240" s="36"/>
      <c r="C240" s="239" t="s">
        <v>503</v>
      </c>
      <c r="D240" s="239" t="s">
        <v>278</v>
      </c>
      <c r="E240" s="240" t="s">
        <v>504</v>
      </c>
      <c r="F240" s="241" t="s">
        <v>505</v>
      </c>
      <c r="G240" s="242" t="s">
        <v>416</v>
      </c>
      <c r="H240" s="243">
        <v>37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1.0000000000000001E-05</v>
      </c>
      <c r="R240" s="249">
        <f>Q240*H240</f>
        <v>0.00037000000000000005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506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507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24.15" customHeight="1">
      <c r="A242" s="35"/>
      <c r="B242" s="36"/>
      <c r="C242" s="239" t="s">
        <v>508</v>
      </c>
      <c r="D242" s="239" t="s">
        <v>278</v>
      </c>
      <c r="E242" s="240" t="s">
        <v>509</v>
      </c>
      <c r="F242" s="241" t="s">
        <v>510</v>
      </c>
      <c r="G242" s="242" t="s">
        <v>281</v>
      </c>
      <c r="H242" s="243">
        <v>79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511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512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12" customFormat="1" ht="22.8" customHeight="1">
      <c r="A244" s="12"/>
      <c r="B244" s="223"/>
      <c r="C244" s="224"/>
      <c r="D244" s="225" t="s">
        <v>73</v>
      </c>
      <c r="E244" s="237" t="s">
        <v>513</v>
      </c>
      <c r="F244" s="237" t="s">
        <v>514</v>
      </c>
      <c r="G244" s="224"/>
      <c r="H244" s="224"/>
      <c r="I244" s="227"/>
      <c r="J244" s="238">
        <f>BK244</f>
        <v>0</v>
      </c>
      <c r="K244" s="224"/>
      <c r="L244" s="229"/>
      <c r="M244" s="230"/>
      <c r="N244" s="231"/>
      <c r="O244" s="231"/>
      <c r="P244" s="232">
        <f>SUM(P245:P256)</f>
        <v>0</v>
      </c>
      <c r="Q244" s="231"/>
      <c r="R244" s="232">
        <f>SUM(R245:R256)</f>
        <v>0.043436000000000002</v>
      </c>
      <c r="S244" s="231"/>
      <c r="T244" s="233">
        <f>SUM(T245:T256)</f>
        <v>2.0375000000000001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4" t="s">
        <v>83</v>
      </c>
      <c r="AT244" s="235" t="s">
        <v>73</v>
      </c>
      <c r="AU244" s="235" t="s">
        <v>81</v>
      </c>
      <c r="AY244" s="234" t="s">
        <v>275</v>
      </c>
      <c r="BK244" s="236">
        <f>SUM(BK245:BK256)</f>
        <v>0</v>
      </c>
    </row>
    <row r="245" s="2" customFormat="1" ht="16.5" customHeight="1">
      <c r="A245" s="35"/>
      <c r="B245" s="36"/>
      <c r="C245" s="239" t="s">
        <v>515</v>
      </c>
      <c r="D245" s="239" t="s">
        <v>278</v>
      </c>
      <c r="E245" s="240" t="s">
        <v>516</v>
      </c>
      <c r="F245" s="241" t="s">
        <v>517</v>
      </c>
      <c r="G245" s="242" t="s">
        <v>281</v>
      </c>
      <c r="H245" s="243">
        <v>2.2000000000000002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0.00029999999999999997</v>
      </c>
      <c r="R245" s="249">
        <f>Q245*H245</f>
        <v>0.00066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518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519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24.15" customHeight="1">
      <c r="A247" s="35"/>
      <c r="B247" s="36"/>
      <c r="C247" s="239" t="s">
        <v>520</v>
      </c>
      <c r="D247" s="239" t="s">
        <v>278</v>
      </c>
      <c r="E247" s="240" t="s">
        <v>521</v>
      </c>
      <c r="F247" s="241" t="s">
        <v>522</v>
      </c>
      <c r="G247" s="242" t="s">
        <v>281</v>
      </c>
      <c r="H247" s="243">
        <v>25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0.081500000000000003</v>
      </c>
      <c r="T247" s="250">
        <f>S247*H247</f>
        <v>2.0375000000000001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523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524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33" customHeight="1">
      <c r="A249" s="35"/>
      <c r="B249" s="36"/>
      <c r="C249" s="239" t="s">
        <v>525</v>
      </c>
      <c r="D249" s="239" t="s">
        <v>278</v>
      </c>
      <c r="E249" s="240" t="s">
        <v>526</v>
      </c>
      <c r="F249" s="241" t="s">
        <v>527</v>
      </c>
      <c r="G249" s="242" t="s">
        <v>281</v>
      </c>
      <c r="H249" s="243">
        <v>2.2000000000000002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0.0054799999999999996</v>
      </c>
      <c r="R249" s="249">
        <f>Q249*H249</f>
        <v>0.012056000000000001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528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529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33" customHeight="1">
      <c r="A251" s="35"/>
      <c r="B251" s="36"/>
      <c r="C251" s="257" t="s">
        <v>530</v>
      </c>
      <c r="D251" s="257" t="s">
        <v>339</v>
      </c>
      <c r="E251" s="258" t="s">
        <v>531</v>
      </c>
      <c r="F251" s="259" t="s">
        <v>532</v>
      </c>
      <c r="G251" s="260" t="s">
        <v>281</v>
      </c>
      <c r="H251" s="261">
        <v>2.3999999999999999</v>
      </c>
      <c r="I251" s="262"/>
      <c r="J251" s="263">
        <f>ROUND(I251*H251,2)</f>
        <v>0</v>
      </c>
      <c r="K251" s="264"/>
      <c r="L251" s="265"/>
      <c r="M251" s="266" t="s">
        <v>1</v>
      </c>
      <c r="N251" s="267" t="s">
        <v>39</v>
      </c>
      <c r="O251" s="88"/>
      <c r="P251" s="249">
        <f>O251*H251</f>
        <v>0</v>
      </c>
      <c r="Q251" s="249">
        <v>0.012800000000000001</v>
      </c>
      <c r="R251" s="249">
        <f>Q251*H251</f>
        <v>0.030720000000000001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377</v>
      </c>
      <c r="AT251" s="251" t="s">
        <v>339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533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532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37.8" customHeight="1">
      <c r="A253" s="35"/>
      <c r="B253" s="36"/>
      <c r="C253" s="239" t="s">
        <v>534</v>
      </c>
      <c r="D253" s="239" t="s">
        <v>278</v>
      </c>
      <c r="E253" s="240" t="s">
        <v>535</v>
      </c>
      <c r="F253" s="241" t="s">
        <v>536</v>
      </c>
      <c r="G253" s="242" t="s">
        <v>281</v>
      </c>
      <c r="H253" s="243">
        <v>2.2000000000000002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352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537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538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16.5" customHeight="1">
      <c r="A255" s="35"/>
      <c r="B255" s="36"/>
      <c r="C255" s="239" t="s">
        <v>539</v>
      </c>
      <c r="D255" s="239" t="s">
        <v>278</v>
      </c>
      <c r="E255" s="240" t="s">
        <v>540</v>
      </c>
      <c r="F255" s="241" t="s">
        <v>541</v>
      </c>
      <c r="G255" s="242" t="s">
        <v>281</v>
      </c>
      <c r="H255" s="243">
        <v>25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542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541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12" customFormat="1" ht="22.8" customHeight="1">
      <c r="A257" s="12"/>
      <c r="B257" s="223"/>
      <c r="C257" s="224"/>
      <c r="D257" s="225" t="s">
        <v>73</v>
      </c>
      <c r="E257" s="237" t="s">
        <v>543</v>
      </c>
      <c r="F257" s="237" t="s">
        <v>544</v>
      </c>
      <c r="G257" s="224"/>
      <c r="H257" s="224"/>
      <c r="I257" s="227"/>
      <c r="J257" s="238">
        <f>BK257</f>
        <v>0</v>
      </c>
      <c r="K257" s="224"/>
      <c r="L257" s="229"/>
      <c r="M257" s="230"/>
      <c r="N257" s="231"/>
      <c r="O257" s="231"/>
      <c r="P257" s="232">
        <f>SUM(P258:P265)</f>
        <v>0</v>
      </c>
      <c r="Q257" s="231"/>
      <c r="R257" s="232">
        <f>SUM(R258:R265)</f>
        <v>0.0025200000000000001</v>
      </c>
      <c r="S257" s="231"/>
      <c r="T257" s="233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4" t="s">
        <v>83</v>
      </c>
      <c r="AT257" s="235" t="s">
        <v>73</v>
      </c>
      <c r="AU257" s="235" t="s">
        <v>81</v>
      </c>
      <c r="AY257" s="234" t="s">
        <v>275</v>
      </c>
      <c r="BK257" s="236">
        <f>SUM(BK258:BK265)</f>
        <v>0</v>
      </c>
    </row>
    <row r="258" s="2" customFormat="1" ht="24.15" customHeight="1">
      <c r="A258" s="35"/>
      <c r="B258" s="36"/>
      <c r="C258" s="239" t="s">
        <v>545</v>
      </c>
      <c r="D258" s="239" t="s">
        <v>278</v>
      </c>
      <c r="E258" s="240" t="s">
        <v>556</v>
      </c>
      <c r="F258" s="241" t="s">
        <v>557</v>
      </c>
      <c r="G258" s="242" t="s">
        <v>416</v>
      </c>
      <c r="H258" s="243">
        <v>21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2.0000000000000002E-05</v>
      </c>
      <c r="R258" s="249">
        <f>Q258*H258</f>
        <v>0.00042000000000000002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83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558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559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83</v>
      </c>
    </row>
    <row r="260" s="2" customFormat="1" ht="24.15" customHeight="1">
      <c r="A260" s="35"/>
      <c r="B260" s="36"/>
      <c r="C260" s="239" t="s">
        <v>550</v>
      </c>
      <c r="D260" s="239" t="s">
        <v>278</v>
      </c>
      <c r="E260" s="240" t="s">
        <v>571</v>
      </c>
      <c r="F260" s="241" t="s">
        <v>572</v>
      </c>
      <c r="G260" s="242" t="s">
        <v>416</v>
      </c>
      <c r="H260" s="243">
        <v>21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4.0000000000000003E-05</v>
      </c>
      <c r="R260" s="249">
        <f>Q260*H260</f>
        <v>0.00084000000000000003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83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573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574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83</v>
      </c>
    </row>
    <row r="262" s="2" customFormat="1" ht="21.75" customHeight="1">
      <c r="A262" s="35"/>
      <c r="B262" s="36"/>
      <c r="C262" s="239" t="s">
        <v>555</v>
      </c>
      <c r="D262" s="239" t="s">
        <v>278</v>
      </c>
      <c r="E262" s="240" t="s">
        <v>576</v>
      </c>
      <c r="F262" s="241" t="s">
        <v>577</v>
      </c>
      <c r="G262" s="242" t="s">
        <v>416</v>
      </c>
      <c r="H262" s="243">
        <v>21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6.0000000000000002E-05</v>
      </c>
      <c r="R262" s="249">
        <f>Q262*H262</f>
        <v>0.0012600000000000001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83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578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579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83</v>
      </c>
    </row>
    <row r="264" s="2" customFormat="1" ht="16.5" customHeight="1">
      <c r="A264" s="35"/>
      <c r="B264" s="36"/>
      <c r="C264" s="239" t="s">
        <v>560</v>
      </c>
      <c r="D264" s="239" t="s">
        <v>278</v>
      </c>
      <c r="E264" s="240" t="s">
        <v>581</v>
      </c>
      <c r="F264" s="241" t="s">
        <v>582</v>
      </c>
      <c r="G264" s="242" t="s">
        <v>342</v>
      </c>
      <c r="H264" s="243">
        <v>2</v>
      </c>
      <c r="I264" s="244"/>
      <c r="J264" s="245">
        <f>ROUND(I264*H264,2)</f>
        <v>0</v>
      </c>
      <c r="K264" s="246"/>
      <c r="L264" s="41"/>
      <c r="M264" s="247" t="s">
        <v>1</v>
      </c>
      <c r="N264" s="248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310</v>
      </c>
      <c r="AT264" s="251" t="s">
        <v>278</v>
      </c>
      <c r="AU264" s="251" t="s">
        <v>83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310</v>
      </c>
      <c r="BM264" s="251" t="s">
        <v>1610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582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83</v>
      </c>
    </row>
    <row r="266" s="12" customFormat="1" ht="22.8" customHeight="1">
      <c r="A266" s="12"/>
      <c r="B266" s="223"/>
      <c r="C266" s="224"/>
      <c r="D266" s="225" t="s">
        <v>73</v>
      </c>
      <c r="E266" s="237" t="s">
        <v>584</v>
      </c>
      <c r="F266" s="237" t="s">
        <v>585</v>
      </c>
      <c r="G266" s="224"/>
      <c r="H266" s="224"/>
      <c r="I266" s="227"/>
      <c r="J266" s="238">
        <f>BK266</f>
        <v>0</v>
      </c>
      <c r="K266" s="224"/>
      <c r="L266" s="229"/>
      <c r="M266" s="230"/>
      <c r="N266" s="231"/>
      <c r="O266" s="231"/>
      <c r="P266" s="232">
        <f>SUM(P267:P284)</f>
        <v>0</v>
      </c>
      <c r="Q266" s="231"/>
      <c r="R266" s="232">
        <f>SUM(R267:R284)</f>
        <v>0.17080000000000001</v>
      </c>
      <c r="S266" s="231"/>
      <c r="T266" s="233">
        <f>SUM(T267:T284)</f>
        <v>0.037819999999999999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4" t="s">
        <v>83</v>
      </c>
      <c r="AT266" s="235" t="s">
        <v>73</v>
      </c>
      <c r="AU266" s="235" t="s">
        <v>81</v>
      </c>
      <c r="AY266" s="234" t="s">
        <v>275</v>
      </c>
      <c r="BK266" s="236">
        <f>SUM(BK267:BK284)</f>
        <v>0</v>
      </c>
    </row>
    <row r="267" s="2" customFormat="1" ht="24.15" customHeight="1">
      <c r="A267" s="35"/>
      <c r="B267" s="36"/>
      <c r="C267" s="239" t="s">
        <v>565</v>
      </c>
      <c r="D267" s="239" t="s">
        <v>278</v>
      </c>
      <c r="E267" s="240" t="s">
        <v>586</v>
      </c>
      <c r="F267" s="241" t="s">
        <v>587</v>
      </c>
      <c r="G267" s="242" t="s">
        <v>281</v>
      </c>
      <c r="H267" s="243">
        <v>122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352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352</v>
      </c>
      <c r="BM267" s="251" t="s">
        <v>588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589</v>
      </c>
      <c r="G268" s="37"/>
      <c r="H268" s="37"/>
      <c r="I268" s="206"/>
      <c r="J268" s="37"/>
      <c r="K268" s="37"/>
      <c r="L268" s="41"/>
      <c r="M268" s="255"/>
      <c r="N268" s="256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16.5" customHeight="1">
      <c r="A269" s="35"/>
      <c r="B269" s="36"/>
      <c r="C269" s="239" t="s">
        <v>570</v>
      </c>
      <c r="D269" s="239" t="s">
        <v>278</v>
      </c>
      <c r="E269" s="240" t="s">
        <v>591</v>
      </c>
      <c r="F269" s="241" t="s">
        <v>592</v>
      </c>
      <c r="G269" s="242" t="s">
        <v>281</v>
      </c>
      <c r="H269" s="243">
        <v>122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352</v>
      </c>
      <c r="AT269" s="251" t="s">
        <v>278</v>
      </c>
      <c r="AU269" s="251" t="s">
        <v>83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352</v>
      </c>
      <c r="BM269" s="251" t="s">
        <v>593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594</v>
      </c>
      <c r="G270" s="37"/>
      <c r="H270" s="37"/>
      <c r="I270" s="206"/>
      <c r="J270" s="37"/>
      <c r="K270" s="37"/>
      <c r="L270" s="41"/>
      <c r="M270" s="255"/>
      <c r="N270" s="256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83</v>
      </c>
    </row>
    <row r="271" s="2" customFormat="1" ht="16.5" customHeight="1">
      <c r="A271" s="35"/>
      <c r="B271" s="36"/>
      <c r="C271" s="239" t="s">
        <v>575</v>
      </c>
      <c r="D271" s="239" t="s">
        <v>278</v>
      </c>
      <c r="E271" s="240" t="s">
        <v>596</v>
      </c>
      <c r="F271" s="241" t="s">
        <v>597</v>
      </c>
      <c r="G271" s="242" t="s">
        <v>281</v>
      </c>
      <c r="H271" s="243">
        <v>122</v>
      </c>
      <c r="I271" s="244"/>
      <c r="J271" s="245">
        <f>ROUND(I271*H271,2)</f>
        <v>0</v>
      </c>
      <c r="K271" s="246"/>
      <c r="L271" s="41"/>
      <c r="M271" s="247" t="s">
        <v>1</v>
      </c>
      <c r="N271" s="248" t="s">
        <v>39</v>
      </c>
      <c r="O271" s="88"/>
      <c r="P271" s="249">
        <f>O271*H271</f>
        <v>0</v>
      </c>
      <c r="Q271" s="249">
        <v>0.001</v>
      </c>
      <c r="R271" s="249">
        <f>Q271*H271</f>
        <v>0.122</v>
      </c>
      <c r="S271" s="249">
        <v>0.00031</v>
      </c>
      <c r="T271" s="250">
        <f>S271*H271</f>
        <v>0.037819999999999999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1" t="s">
        <v>352</v>
      </c>
      <c r="AT271" s="251" t="s">
        <v>278</v>
      </c>
      <c r="AU271" s="251" t="s">
        <v>83</v>
      </c>
      <c r="AY271" s="14" t="s">
        <v>275</v>
      </c>
      <c r="BE271" s="252">
        <f>IF(N271="základní",J271,0)</f>
        <v>0</v>
      </c>
      <c r="BF271" s="252">
        <f>IF(N271="snížená",J271,0)</f>
        <v>0</v>
      </c>
      <c r="BG271" s="252">
        <f>IF(N271="zákl. přenesená",J271,0)</f>
        <v>0</v>
      </c>
      <c r="BH271" s="252">
        <f>IF(N271="sníž. přenesená",J271,0)</f>
        <v>0</v>
      </c>
      <c r="BI271" s="252">
        <f>IF(N271="nulová",J271,0)</f>
        <v>0</v>
      </c>
      <c r="BJ271" s="14" t="s">
        <v>81</v>
      </c>
      <c r="BK271" s="252">
        <f>ROUND(I271*H271,2)</f>
        <v>0</v>
      </c>
      <c r="BL271" s="14" t="s">
        <v>352</v>
      </c>
      <c r="BM271" s="251" t="s">
        <v>598</v>
      </c>
    </row>
    <row r="272" s="2" customFormat="1">
      <c r="A272" s="35"/>
      <c r="B272" s="36"/>
      <c r="C272" s="37"/>
      <c r="D272" s="253" t="s">
        <v>284</v>
      </c>
      <c r="E272" s="37"/>
      <c r="F272" s="254" t="s">
        <v>599</v>
      </c>
      <c r="G272" s="37"/>
      <c r="H272" s="37"/>
      <c r="I272" s="206"/>
      <c r="J272" s="37"/>
      <c r="K272" s="37"/>
      <c r="L272" s="41"/>
      <c r="M272" s="255"/>
      <c r="N272" s="256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284</v>
      </c>
      <c r="AU272" s="14" t="s">
        <v>83</v>
      </c>
    </row>
    <row r="273" s="2" customFormat="1" ht="24.15" customHeight="1">
      <c r="A273" s="35"/>
      <c r="B273" s="36"/>
      <c r="C273" s="239" t="s">
        <v>580</v>
      </c>
      <c r="D273" s="239" t="s">
        <v>278</v>
      </c>
      <c r="E273" s="240" t="s">
        <v>601</v>
      </c>
      <c r="F273" s="241" t="s">
        <v>602</v>
      </c>
      <c r="G273" s="242" t="s">
        <v>281</v>
      </c>
      <c r="H273" s="243">
        <v>122</v>
      </c>
      <c r="I273" s="244"/>
      <c r="J273" s="245">
        <f>ROUND(I273*H273,2)</f>
        <v>0</v>
      </c>
      <c r="K273" s="246"/>
      <c r="L273" s="41"/>
      <c r="M273" s="247" t="s">
        <v>1</v>
      </c>
      <c r="N273" s="248" t="s">
        <v>39</v>
      </c>
      <c r="O273" s="88"/>
      <c r="P273" s="249">
        <f>O273*H273</f>
        <v>0</v>
      </c>
      <c r="Q273" s="249">
        <v>0.00020000000000000001</v>
      </c>
      <c r="R273" s="249">
        <f>Q273*H273</f>
        <v>0.024400000000000002</v>
      </c>
      <c r="S273" s="249">
        <v>0</v>
      </c>
      <c r="T273" s="25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1" t="s">
        <v>352</v>
      </c>
      <c r="AT273" s="251" t="s">
        <v>278</v>
      </c>
      <c r="AU273" s="251" t="s">
        <v>83</v>
      </c>
      <c r="AY273" s="14" t="s">
        <v>275</v>
      </c>
      <c r="BE273" s="252">
        <f>IF(N273="základní",J273,0)</f>
        <v>0</v>
      </c>
      <c r="BF273" s="252">
        <f>IF(N273="snížená",J273,0)</f>
        <v>0</v>
      </c>
      <c r="BG273" s="252">
        <f>IF(N273="zákl. přenesená",J273,0)</f>
        <v>0</v>
      </c>
      <c r="BH273" s="252">
        <f>IF(N273="sníž. přenesená",J273,0)</f>
        <v>0</v>
      </c>
      <c r="BI273" s="252">
        <f>IF(N273="nulová",J273,0)</f>
        <v>0</v>
      </c>
      <c r="BJ273" s="14" t="s">
        <v>81</v>
      </c>
      <c r="BK273" s="252">
        <f>ROUND(I273*H273,2)</f>
        <v>0</v>
      </c>
      <c r="BL273" s="14" t="s">
        <v>352</v>
      </c>
      <c r="BM273" s="251" t="s">
        <v>603</v>
      </c>
    </row>
    <row r="274" s="2" customFormat="1">
      <c r="A274" s="35"/>
      <c r="B274" s="36"/>
      <c r="C274" s="37"/>
      <c r="D274" s="253" t="s">
        <v>284</v>
      </c>
      <c r="E274" s="37"/>
      <c r="F274" s="254" t="s">
        <v>604</v>
      </c>
      <c r="G274" s="37"/>
      <c r="H274" s="37"/>
      <c r="I274" s="206"/>
      <c r="J274" s="37"/>
      <c r="K274" s="37"/>
      <c r="L274" s="41"/>
      <c r="M274" s="255"/>
      <c r="N274" s="25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284</v>
      </c>
      <c r="AU274" s="14" t="s">
        <v>83</v>
      </c>
    </row>
    <row r="275" s="2" customFormat="1" ht="16.5" customHeight="1">
      <c r="A275" s="35"/>
      <c r="B275" s="36"/>
      <c r="C275" s="239" t="s">
        <v>14</v>
      </c>
      <c r="D275" s="239" t="s">
        <v>278</v>
      </c>
      <c r="E275" s="240" t="s">
        <v>606</v>
      </c>
      <c r="F275" s="241" t="s">
        <v>607</v>
      </c>
      <c r="G275" s="242" t="s">
        <v>281</v>
      </c>
      <c r="H275" s="243">
        <v>122</v>
      </c>
      <c r="I275" s="244"/>
      <c r="J275" s="245">
        <f>ROUND(I275*H275,2)</f>
        <v>0</v>
      </c>
      <c r="K275" s="246"/>
      <c r="L275" s="41"/>
      <c r="M275" s="247" t="s">
        <v>1</v>
      </c>
      <c r="N275" s="248" t="s">
        <v>39</v>
      </c>
      <c r="O275" s="88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1" t="s">
        <v>310</v>
      </c>
      <c r="AT275" s="251" t="s">
        <v>278</v>
      </c>
      <c r="AU275" s="251" t="s">
        <v>83</v>
      </c>
      <c r="AY275" s="14" t="s">
        <v>275</v>
      </c>
      <c r="BE275" s="252">
        <f>IF(N275="základní",J275,0)</f>
        <v>0</v>
      </c>
      <c r="BF275" s="252">
        <f>IF(N275="snížená",J275,0)</f>
        <v>0</v>
      </c>
      <c r="BG275" s="252">
        <f>IF(N275="zákl. přenesená",J275,0)</f>
        <v>0</v>
      </c>
      <c r="BH275" s="252">
        <f>IF(N275="sníž. přenesená",J275,0)</f>
        <v>0</v>
      </c>
      <c r="BI275" s="252">
        <f>IF(N275="nulová",J275,0)</f>
        <v>0</v>
      </c>
      <c r="BJ275" s="14" t="s">
        <v>81</v>
      </c>
      <c r="BK275" s="252">
        <f>ROUND(I275*H275,2)</f>
        <v>0</v>
      </c>
      <c r="BL275" s="14" t="s">
        <v>310</v>
      </c>
      <c r="BM275" s="251" t="s">
        <v>608</v>
      </c>
    </row>
    <row r="276" s="2" customFormat="1">
      <c r="A276" s="35"/>
      <c r="B276" s="36"/>
      <c r="C276" s="37"/>
      <c r="D276" s="253" t="s">
        <v>284</v>
      </c>
      <c r="E276" s="37"/>
      <c r="F276" s="254" t="s">
        <v>607</v>
      </c>
      <c r="G276" s="37"/>
      <c r="H276" s="37"/>
      <c r="I276" s="206"/>
      <c r="J276" s="37"/>
      <c r="K276" s="37"/>
      <c r="L276" s="41"/>
      <c r="M276" s="255"/>
      <c r="N276" s="256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284</v>
      </c>
      <c r="AU276" s="14" t="s">
        <v>83</v>
      </c>
    </row>
    <row r="277" s="2" customFormat="1" ht="24.15" customHeight="1">
      <c r="A277" s="35"/>
      <c r="B277" s="36"/>
      <c r="C277" s="239" t="s">
        <v>590</v>
      </c>
      <c r="D277" s="239" t="s">
        <v>278</v>
      </c>
      <c r="E277" s="240" t="s">
        <v>601</v>
      </c>
      <c r="F277" s="241" t="s">
        <v>602</v>
      </c>
      <c r="G277" s="242" t="s">
        <v>281</v>
      </c>
      <c r="H277" s="243">
        <v>122</v>
      </c>
      <c r="I277" s="244"/>
      <c r="J277" s="245">
        <f>ROUND(I277*H277,2)</f>
        <v>0</v>
      </c>
      <c r="K277" s="246"/>
      <c r="L277" s="41"/>
      <c r="M277" s="247" t="s">
        <v>1</v>
      </c>
      <c r="N277" s="248" t="s">
        <v>39</v>
      </c>
      <c r="O277" s="88"/>
      <c r="P277" s="249">
        <f>O277*H277</f>
        <v>0</v>
      </c>
      <c r="Q277" s="249">
        <v>0.00020000000000000001</v>
      </c>
      <c r="R277" s="249">
        <f>Q277*H277</f>
        <v>0.024400000000000002</v>
      </c>
      <c r="S277" s="249">
        <v>0</v>
      </c>
      <c r="T277" s="25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1" t="s">
        <v>352</v>
      </c>
      <c r="AT277" s="251" t="s">
        <v>278</v>
      </c>
      <c r="AU277" s="251" t="s">
        <v>83</v>
      </c>
      <c r="AY277" s="14" t="s">
        <v>275</v>
      </c>
      <c r="BE277" s="252">
        <f>IF(N277="základní",J277,0)</f>
        <v>0</v>
      </c>
      <c r="BF277" s="252">
        <f>IF(N277="snížená",J277,0)</f>
        <v>0</v>
      </c>
      <c r="BG277" s="252">
        <f>IF(N277="zákl. přenesená",J277,0)</f>
        <v>0</v>
      </c>
      <c r="BH277" s="252">
        <f>IF(N277="sníž. přenesená",J277,0)</f>
        <v>0</v>
      </c>
      <c r="BI277" s="252">
        <f>IF(N277="nulová",J277,0)</f>
        <v>0</v>
      </c>
      <c r="BJ277" s="14" t="s">
        <v>81</v>
      </c>
      <c r="BK277" s="252">
        <f>ROUND(I277*H277,2)</f>
        <v>0</v>
      </c>
      <c r="BL277" s="14" t="s">
        <v>352</v>
      </c>
      <c r="BM277" s="251" t="s">
        <v>610</v>
      </c>
    </row>
    <row r="278" s="2" customFormat="1">
      <c r="A278" s="35"/>
      <c r="B278" s="36"/>
      <c r="C278" s="37"/>
      <c r="D278" s="253" t="s">
        <v>284</v>
      </c>
      <c r="E278" s="37"/>
      <c r="F278" s="254" t="s">
        <v>604</v>
      </c>
      <c r="G278" s="37"/>
      <c r="H278" s="37"/>
      <c r="I278" s="206"/>
      <c r="J278" s="37"/>
      <c r="K278" s="37"/>
      <c r="L278" s="41"/>
      <c r="M278" s="255"/>
      <c r="N278" s="256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284</v>
      </c>
      <c r="AU278" s="14" t="s">
        <v>83</v>
      </c>
    </row>
    <row r="279" s="2" customFormat="1" ht="24.15" customHeight="1">
      <c r="A279" s="35"/>
      <c r="B279" s="36"/>
      <c r="C279" s="239" t="s">
        <v>595</v>
      </c>
      <c r="D279" s="239" t="s">
        <v>278</v>
      </c>
      <c r="E279" s="240" t="s">
        <v>612</v>
      </c>
      <c r="F279" s="241" t="s">
        <v>613</v>
      </c>
      <c r="G279" s="242" t="s">
        <v>281</v>
      </c>
      <c r="H279" s="243">
        <v>122</v>
      </c>
      <c r="I279" s="244"/>
      <c r="J279" s="245">
        <f>ROUND(I279*H279,2)</f>
        <v>0</v>
      </c>
      <c r="K279" s="246"/>
      <c r="L279" s="41"/>
      <c r="M279" s="247" t="s">
        <v>1</v>
      </c>
      <c r="N279" s="248" t="s">
        <v>39</v>
      </c>
      <c r="O279" s="88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1" t="s">
        <v>310</v>
      </c>
      <c r="AT279" s="251" t="s">
        <v>278</v>
      </c>
      <c r="AU279" s="251" t="s">
        <v>83</v>
      </c>
      <c r="AY279" s="14" t="s">
        <v>275</v>
      </c>
      <c r="BE279" s="252">
        <f>IF(N279="základní",J279,0)</f>
        <v>0</v>
      </c>
      <c r="BF279" s="252">
        <f>IF(N279="snížená",J279,0)</f>
        <v>0</v>
      </c>
      <c r="BG279" s="252">
        <f>IF(N279="zákl. přenesená",J279,0)</f>
        <v>0</v>
      </c>
      <c r="BH279" s="252">
        <f>IF(N279="sníž. přenesená",J279,0)</f>
        <v>0</v>
      </c>
      <c r="BI279" s="252">
        <f>IF(N279="nulová",J279,0)</f>
        <v>0</v>
      </c>
      <c r="BJ279" s="14" t="s">
        <v>81</v>
      </c>
      <c r="BK279" s="252">
        <f>ROUND(I279*H279,2)</f>
        <v>0</v>
      </c>
      <c r="BL279" s="14" t="s">
        <v>310</v>
      </c>
      <c r="BM279" s="251" t="s">
        <v>614</v>
      </c>
    </row>
    <row r="280" s="2" customFormat="1">
      <c r="A280" s="35"/>
      <c r="B280" s="36"/>
      <c r="C280" s="37"/>
      <c r="D280" s="253" t="s">
        <v>284</v>
      </c>
      <c r="E280" s="37"/>
      <c r="F280" s="254" t="s">
        <v>613</v>
      </c>
      <c r="G280" s="37"/>
      <c r="H280" s="37"/>
      <c r="I280" s="206"/>
      <c r="J280" s="37"/>
      <c r="K280" s="37"/>
      <c r="L280" s="41"/>
      <c r="M280" s="255"/>
      <c r="N280" s="256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284</v>
      </c>
      <c r="AU280" s="14" t="s">
        <v>83</v>
      </c>
    </row>
    <row r="281" s="2" customFormat="1" ht="16.5" customHeight="1">
      <c r="A281" s="35"/>
      <c r="B281" s="36"/>
      <c r="C281" s="239" t="s">
        <v>600</v>
      </c>
      <c r="D281" s="239" t="s">
        <v>278</v>
      </c>
      <c r="E281" s="240" t="s">
        <v>616</v>
      </c>
      <c r="F281" s="241" t="s">
        <v>617</v>
      </c>
      <c r="G281" s="242" t="s">
        <v>305</v>
      </c>
      <c r="H281" s="243">
        <v>1</v>
      </c>
      <c r="I281" s="244"/>
      <c r="J281" s="245">
        <f>ROUND(I281*H281,2)</f>
        <v>0</v>
      </c>
      <c r="K281" s="246"/>
      <c r="L281" s="41"/>
      <c r="M281" s="247" t="s">
        <v>1</v>
      </c>
      <c r="N281" s="248" t="s">
        <v>39</v>
      </c>
      <c r="O281" s="88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1" t="s">
        <v>310</v>
      </c>
      <c r="AT281" s="251" t="s">
        <v>278</v>
      </c>
      <c r="AU281" s="251" t="s">
        <v>83</v>
      </c>
      <c r="AY281" s="14" t="s">
        <v>275</v>
      </c>
      <c r="BE281" s="252">
        <f>IF(N281="základní",J281,0)</f>
        <v>0</v>
      </c>
      <c r="BF281" s="252">
        <f>IF(N281="snížená",J281,0)</f>
        <v>0</v>
      </c>
      <c r="BG281" s="252">
        <f>IF(N281="zákl. přenesená",J281,0)</f>
        <v>0</v>
      </c>
      <c r="BH281" s="252">
        <f>IF(N281="sníž. přenesená",J281,0)</f>
        <v>0</v>
      </c>
      <c r="BI281" s="252">
        <f>IF(N281="nulová",J281,0)</f>
        <v>0</v>
      </c>
      <c r="BJ281" s="14" t="s">
        <v>81</v>
      </c>
      <c r="BK281" s="252">
        <f>ROUND(I281*H281,2)</f>
        <v>0</v>
      </c>
      <c r="BL281" s="14" t="s">
        <v>310</v>
      </c>
      <c r="BM281" s="251" t="s">
        <v>618</v>
      </c>
    </row>
    <row r="282" s="2" customFormat="1">
      <c r="A282" s="35"/>
      <c r="B282" s="36"/>
      <c r="C282" s="37"/>
      <c r="D282" s="253" t="s">
        <v>284</v>
      </c>
      <c r="E282" s="37"/>
      <c r="F282" s="254" t="s">
        <v>617</v>
      </c>
      <c r="G282" s="37"/>
      <c r="H282" s="37"/>
      <c r="I282" s="206"/>
      <c r="J282" s="37"/>
      <c r="K282" s="37"/>
      <c r="L282" s="41"/>
      <c r="M282" s="255"/>
      <c r="N282" s="25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284</v>
      </c>
      <c r="AU282" s="14" t="s">
        <v>83</v>
      </c>
    </row>
    <row r="283" s="2" customFormat="1" ht="16.5" customHeight="1">
      <c r="A283" s="35"/>
      <c r="B283" s="36"/>
      <c r="C283" s="239" t="s">
        <v>605</v>
      </c>
      <c r="D283" s="239" t="s">
        <v>278</v>
      </c>
      <c r="E283" s="240" t="s">
        <v>620</v>
      </c>
      <c r="F283" s="241" t="s">
        <v>621</v>
      </c>
      <c r="G283" s="242" t="s">
        <v>305</v>
      </c>
      <c r="H283" s="243">
        <v>1</v>
      </c>
      <c r="I283" s="244"/>
      <c r="J283" s="245">
        <f>ROUND(I283*H283,2)</f>
        <v>0</v>
      </c>
      <c r="K283" s="246"/>
      <c r="L283" s="41"/>
      <c r="M283" s="247" t="s">
        <v>1</v>
      </c>
      <c r="N283" s="248" t="s">
        <v>39</v>
      </c>
      <c r="O283" s="88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1" t="s">
        <v>310</v>
      </c>
      <c r="AT283" s="251" t="s">
        <v>278</v>
      </c>
      <c r="AU283" s="251" t="s">
        <v>83</v>
      </c>
      <c r="AY283" s="14" t="s">
        <v>275</v>
      </c>
      <c r="BE283" s="252">
        <f>IF(N283="základní",J283,0)</f>
        <v>0</v>
      </c>
      <c r="BF283" s="252">
        <f>IF(N283="snížená",J283,0)</f>
        <v>0</v>
      </c>
      <c r="BG283" s="252">
        <f>IF(N283="zákl. přenesená",J283,0)</f>
        <v>0</v>
      </c>
      <c r="BH283" s="252">
        <f>IF(N283="sníž. přenesená",J283,0)</f>
        <v>0</v>
      </c>
      <c r="BI283" s="252">
        <f>IF(N283="nulová",J283,0)</f>
        <v>0</v>
      </c>
      <c r="BJ283" s="14" t="s">
        <v>81</v>
      </c>
      <c r="BK283" s="252">
        <f>ROUND(I283*H283,2)</f>
        <v>0</v>
      </c>
      <c r="BL283" s="14" t="s">
        <v>310</v>
      </c>
      <c r="BM283" s="251" t="s">
        <v>622</v>
      </c>
    </row>
    <row r="284" s="2" customFormat="1">
      <c r="A284" s="35"/>
      <c r="B284" s="36"/>
      <c r="C284" s="37"/>
      <c r="D284" s="253" t="s">
        <v>284</v>
      </c>
      <c r="E284" s="37"/>
      <c r="F284" s="254" t="s">
        <v>621</v>
      </c>
      <c r="G284" s="37"/>
      <c r="H284" s="37"/>
      <c r="I284" s="206"/>
      <c r="J284" s="37"/>
      <c r="K284" s="37"/>
      <c r="L284" s="41"/>
      <c r="M284" s="255"/>
      <c r="N284" s="25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284</v>
      </c>
      <c r="AU284" s="14" t="s">
        <v>83</v>
      </c>
    </row>
    <row r="285" s="12" customFormat="1" ht="25.92" customHeight="1">
      <c r="A285" s="12"/>
      <c r="B285" s="223"/>
      <c r="C285" s="224"/>
      <c r="D285" s="225" t="s">
        <v>73</v>
      </c>
      <c r="E285" s="226" t="s">
        <v>623</v>
      </c>
      <c r="F285" s="226" t="s">
        <v>624</v>
      </c>
      <c r="G285" s="224"/>
      <c r="H285" s="224"/>
      <c r="I285" s="227"/>
      <c r="J285" s="228">
        <f>BK285</f>
        <v>0</v>
      </c>
      <c r="K285" s="224"/>
      <c r="L285" s="229"/>
      <c r="M285" s="230"/>
      <c r="N285" s="231"/>
      <c r="O285" s="231"/>
      <c r="P285" s="232">
        <f>P286</f>
        <v>0</v>
      </c>
      <c r="Q285" s="231"/>
      <c r="R285" s="232">
        <f>R286</f>
        <v>0</v>
      </c>
      <c r="S285" s="231"/>
      <c r="T285" s="233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4" t="s">
        <v>282</v>
      </c>
      <c r="AT285" s="235" t="s">
        <v>73</v>
      </c>
      <c r="AU285" s="235" t="s">
        <v>74</v>
      </c>
      <c r="AY285" s="234" t="s">
        <v>275</v>
      </c>
      <c r="BK285" s="236">
        <f>BK286</f>
        <v>0</v>
      </c>
    </row>
    <row r="286" s="12" customFormat="1" ht="22.8" customHeight="1">
      <c r="A286" s="12"/>
      <c r="B286" s="223"/>
      <c r="C286" s="224"/>
      <c r="D286" s="225" t="s">
        <v>73</v>
      </c>
      <c r="E286" s="237" t="s">
        <v>625</v>
      </c>
      <c r="F286" s="237" t="s">
        <v>624</v>
      </c>
      <c r="G286" s="224"/>
      <c r="H286" s="224"/>
      <c r="I286" s="227"/>
      <c r="J286" s="238">
        <f>BK286</f>
        <v>0</v>
      </c>
      <c r="K286" s="224"/>
      <c r="L286" s="229"/>
      <c r="M286" s="230"/>
      <c r="N286" s="231"/>
      <c r="O286" s="231"/>
      <c r="P286" s="232">
        <f>SUM(P287:P294)</f>
        <v>0</v>
      </c>
      <c r="Q286" s="231"/>
      <c r="R286" s="232">
        <f>SUM(R287:R294)</f>
        <v>0</v>
      </c>
      <c r="S286" s="231"/>
      <c r="T286" s="233">
        <f>SUM(T287:T294)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4" t="s">
        <v>282</v>
      </c>
      <c r="AT286" s="235" t="s">
        <v>73</v>
      </c>
      <c r="AU286" s="235" t="s">
        <v>81</v>
      </c>
      <c r="AY286" s="234" t="s">
        <v>275</v>
      </c>
      <c r="BK286" s="236">
        <f>SUM(BK287:BK294)</f>
        <v>0</v>
      </c>
    </row>
    <row r="287" s="2" customFormat="1" ht="24.15" customHeight="1">
      <c r="A287" s="35"/>
      <c r="B287" s="36"/>
      <c r="C287" s="239" t="s">
        <v>609</v>
      </c>
      <c r="D287" s="239" t="s">
        <v>278</v>
      </c>
      <c r="E287" s="240" t="s">
        <v>1611</v>
      </c>
      <c r="F287" s="241" t="s">
        <v>1612</v>
      </c>
      <c r="G287" s="242" t="s">
        <v>696</v>
      </c>
      <c r="H287" s="243">
        <v>1</v>
      </c>
      <c r="I287" s="244"/>
      <c r="J287" s="245">
        <f>ROUND(I287*H287,2)</f>
        <v>0</v>
      </c>
      <c r="K287" s="246"/>
      <c r="L287" s="41"/>
      <c r="M287" s="247" t="s">
        <v>1</v>
      </c>
      <c r="N287" s="248" t="s">
        <v>39</v>
      </c>
      <c r="O287" s="88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1" t="s">
        <v>310</v>
      </c>
      <c r="AT287" s="251" t="s">
        <v>278</v>
      </c>
      <c r="AU287" s="251" t="s">
        <v>83</v>
      </c>
      <c r="AY287" s="14" t="s">
        <v>275</v>
      </c>
      <c r="BE287" s="252">
        <f>IF(N287="základní",J287,0)</f>
        <v>0</v>
      </c>
      <c r="BF287" s="252">
        <f>IF(N287="snížená",J287,0)</f>
        <v>0</v>
      </c>
      <c r="BG287" s="252">
        <f>IF(N287="zákl. přenesená",J287,0)</f>
        <v>0</v>
      </c>
      <c r="BH287" s="252">
        <f>IF(N287="sníž. přenesená",J287,0)</f>
        <v>0</v>
      </c>
      <c r="BI287" s="252">
        <f>IF(N287="nulová",J287,0)</f>
        <v>0</v>
      </c>
      <c r="BJ287" s="14" t="s">
        <v>81</v>
      </c>
      <c r="BK287" s="252">
        <f>ROUND(I287*H287,2)</f>
        <v>0</v>
      </c>
      <c r="BL287" s="14" t="s">
        <v>310</v>
      </c>
      <c r="BM287" s="251" t="s">
        <v>1613</v>
      </c>
    </row>
    <row r="288" s="2" customFormat="1">
      <c r="A288" s="35"/>
      <c r="B288" s="36"/>
      <c r="C288" s="37"/>
      <c r="D288" s="253" t="s">
        <v>284</v>
      </c>
      <c r="E288" s="37"/>
      <c r="F288" s="254" t="s">
        <v>1614</v>
      </c>
      <c r="G288" s="37"/>
      <c r="H288" s="37"/>
      <c r="I288" s="206"/>
      <c r="J288" s="37"/>
      <c r="K288" s="37"/>
      <c r="L288" s="41"/>
      <c r="M288" s="255"/>
      <c r="N288" s="25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284</v>
      </c>
      <c r="AU288" s="14" t="s">
        <v>83</v>
      </c>
    </row>
    <row r="289" s="2" customFormat="1" ht="16.5" customHeight="1">
      <c r="A289" s="35"/>
      <c r="B289" s="36"/>
      <c r="C289" s="239" t="s">
        <v>611</v>
      </c>
      <c r="D289" s="239" t="s">
        <v>278</v>
      </c>
      <c r="E289" s="240" t="s">
        <v>1615</v>
      </c>
      <c r="F289" s="241" t="s">
        <v>1616</v>
      </c>
      <c r="G289" s="242" t="s">
        <v>305</v>
      </c>
      <c r="H289" s="243">
        <v>1</v>
      </c>
      <c r="I289" s="244"/>
      <c r="J289" s="245">
        <f>ROUND(I289*H289,2)</f>
        <v>0</v>
      </c>
      <c r="K289" s="246"/>
      <c r="L289" s="41"/>
      <c r="M289" s="247" t="s">
        <v>1</v>
      </c>
      <c r="N289" s="248" t="s">
        <v>39</v>
      </c>
      <c r="O289" s="88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51" t="s">
        <v>310</v>
      </c>
      <c r="AT289" s="251" t="s">
        <v>278</v>
      </c>
      <c r="AU289" s="251" t="s">
        <v>83</v>
      </c>
      <c r="AY289" s="14" t="s">
        <v>275</v>
      </c>
      <c r="BE289" s="252">
        <f>IF(N289="základní",J289,0)</f>
        <v>0</v>
      </c>
      <c r="BF289" s="252">
        <f>IF(N289="snížená",J289,0)</f>
        <v>0</v>
      </c>
      <c r="BG289" s="252">
        <f>IF(N289="zákl. přenesená",J289,0)</f>
        <v>0</v>
      </c>
      <c r="BH289" s="252">
        <f>IF(N289="sníž. přenesená",J289,0)</f>
        <v>0</v>
      </c>
      <c r="BI289" s="252">
        <f>IF(N289="nulová",J289,0)</f>
        <v>0</v>
      </c>
      <c r="BJ289" s="14" t="s">
        <v>81</v>
      </c>
      <c r="BK289" s="252">
        <f>ROUND(I289*H289,2)</f>
        <v>0</v>
      </c>
      <c r="BL289" s="14" t="s">
        <v>310</v>
      </c>
      <c r="BM289" s="251" t="s">
        <v>1617</v>
      </c>
    </row>
    <row r="290" s="2" customFormat="1">
      <c r="A290" s="35"/>
      <c r="B290" s="36"/>
      <c r="C290" s="37"/>
      <c r="D290" s="253" t="s">
        <v>284</v>
      </c>
      <c r="E290" s="37"/>
      <c r="F290" s="254" t="s">
        <v>1618</v>
      </c>
      <c r="G290" s="37"/>
      <c r="H290" s="37"/>
      <c r="I290" s="206"/>
      <c r="J290" s="37"/>
      <c r="K290" s="37"/>
      <c r="L290" s="41"/>
      <c r="M290" s="255"/>
      <c r="N290" s="25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284</v>
      </c>
      <c r="AU290" s="14" t="s">
        <v>83</v>
      </c>
    </row>
    <row r="291" s="2" customFormat="1" ht="44.25" customHeight="1">
      <c r="A291" s="35"/>
      <c r="B291" s="36"/>
      <c r="C291" s="239" t="s">
        <v>615</v>
      </c>
      <c r="D291" s="239" t="s">
        <v>278</v>
      </c>
      <c r="E291" s="240" t="s">
        <v>1619</v>
      </c>
      <c r="F291" s="241" t="s">
        <v>1620</v>
      </c>
      <c r="G291" s="242" t="s">
        <v>305</v>
      </c>
      <c r="H291" s="243">
        <v>1</v>
      </c>
      <c r="I291" s="244"/>
      <c r="J291" s="245">
        <f>ROUND(I291*H291,2)</f>
        <v>0</v>
      </c>
      <c r="K291" s="246"/>
      <c r="L291" s="41"/>
      <c r="M291" s="247" t="s">
        <v>1</v>
      </c>
      <c r="N291" s="248" t="s">
        <v>39</v>
      </c>
      <c r="O291" s="88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51" t="s">
        <v>310</v>
      </c>
      <c r="AT291" s="251" t="s">
        <v>278</v>
      </c>
      <c r="AU291" s="251" t="s">
        <v>83</v>
      </c>
      <c r="AY291" s="14" t="s">
        <v>275</v>
      </c>
      <c r="BE291" s="252">
        <f>IF(N291="základní",J291,0)</f>
        <v>0</v>
      </c>
      <c r="BF291" s="252">
        <f>IF(N291="snížená",J291,0)</f>
        <v>0</v>
      </c>
      <c r="BG291" s="252">
        <f>IF(N291="zákl. přenesená",J291,0)</f>
        <v>0</v>
      </c>
      <c r="BH291" s="252">
        <f>IF(N291="sníž. přenesená",J291,0)</f>
        <v>0</v>
      </c>
      <c r="BI291" s="252">
        <f>IF(N291="nulová",J291,0)</f>
        <v>0</v>
      </c>
      <c r="BJ291" s="14" t="s">
        <v>81</v>
      </c>
      <c r="BK291" s="252">
        <f>ROUND(I291*H291,2)</f>
        <v>0</v>
      </c>
      <c r="BL291" s="14" t="s">
        <v>310</v>
      </c>
      <c r="BM291" s="251" t="s">
        <v>1621</v>
      </c>
    </row>
    <row r="292" s="2" customFormat="1">
      <c r="A292" s="35"/>
      <c r="B292" s="36"/>
      <c r="C292" s="37"/>
      <c r="D292" s="253" t="s">
        <v>284</v>
      </c>
      <c r="E292" s="37"/>
      <c r="F292" s="254" t="s">
        <v>1622</v>
      </c>
      <c r="G292" s="37"/>
      <c r="H292" s="37"/>
      <c r="I292" s="206"/>
      <c r="J292" s="37"/>
      <c r="K292" s="37"/>
      <c r="L292" s="41"/>
      <c r="M292" s="255"/>
      <c r="N292" s="256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284</v>
      </c>
      <c r="AU292" s="14" t="s">
        <v>83</v>
      </c>
    </row>
    <row r="293" s="2" customFormat="1" ht="16.5" customHeight="1">
      <c r="A293" s="35"/>
      <c r="B293" s="36"/>
      <c r="C293" s="239" t="s">
        <v>619</v>
      </c>
      <c r="D293" s="239" t="s">
        <v>278</v>
      </c>
      <c r="E293" s="240" t="s">
        <v>627</v>
      </c>
      <c r="F293" s="241" t="s">
        <v>628</v>
      </c>
      <c r="G293" s="242" t="s">
        <v>305</v>
      </c>
      <c r="H293" s="243">
        <v>4</v>
      </c>
      <c r="I293" s="244"/>
      <c r="J293" s="245">
        <f>ROUND(I293*H293,2)</f>
        <v>0</v>
      </c>
      <c r="K293" s="246"/>
      <c r="L293" s="41"/>
      <c r="M293" s="247" t="s">
        <v>1</v>
      </c>
      <c r="N293" s="248" t="s">
        <v>39</v>
      </c>
      <c r="O293" s="88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51" t="s">
        <v>310</v>
      </c>
      <c r="AT293" s="251" t="s">
        <v>278</v>
      </c>
      <c r="AU293" s="251" t="s">
        <v>83</v>
      </c>
      <c r="AY293" s="14" t="s">
        <v>275</v>
      </c>
      <c r="BE293" s="252">
        <f>IF(N293="základní",J293,0)</f>
        <v>0</v>
      </c>
      <c r="BF293" s="252">
        <f>IF(N293="snížená",J293,0)</f>
        <v>0</v>
      </c>
      <c r="BG293" s="252">
        <f>IF(N293="zákl. přenesená",J293,0)</f>
        <v>0</v>
      </c>
      <c r="BH293" s="252">
        <f>IF(N293="sníž. přenesená",J293,0)</f>
        <v>0</v>
      </c>
      <c r="BI293" s="252">
        <f>IF(N293="nulová",J293,0)</f>
        <v>0</v>
      </c>
      <c r="BJ293" s="14" t="s">
        <v>81</v>
      </c>
      <c r="BK293" s="252">
        <f>ROUND(I293*H293,2)</f>
        <v>0</v>
      </c>
      <c r="BL293" s="14" t="s">
        <v>310</v>
      </c>
      <c r="BM293" s="251" t="s">
        <v>1623</v>
      </c>
    </row>
    <row r="294" s="2" customFormat="1">
      <c r="A294" s="35"/>
      <c r="B294" s="36"/>
      <c r="C294" s="37"/>
      <c r="D294" s="253" t="s">
        <v>284</v>
      </c>
      <c r="E294" s="37"/>
      <c r="F294" s="254" t="s">
        <v>1624</v>
      </c>
      <c r="G294" s="37"/>
      <c r="H294" s="37"/>
      <c r="I294" s="206"/>
      <c r="J294" s="37"/>
      <c r="K294" s="37"/>
      <c r="L294" s="41"/>
      <c r="M294" s="268"/>
      <c r="N294" s="269"/>
      <c r="O294" s="270"/>
      <c r="P294" s="270"/>
      <c r="Q294" s="270"/>
      <c r="R294" s="270"/>
      <c r="S294" s="270"/>
      <c r="T294" s="271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284</v>
      </c>
      <c r="AU294" s="14" t="s">
        <v>83</v>
      </c>
    </row>
    <row r="295" s="2" customFormat="1" ht="6.96" customHeight="1">
      <c r="A295" s="35"/>
      <c r="B295" s="63"/>
      <c r="C295" s="64"/>
      <c r="D295" s="64"/>
      <c r="E295" s="64"/>
      <c r="F295" s="64"/>
      <c r="G295" s="64"/>
      <c r="H295" s="64"/>
      <c r="I295" s="64"/>
      <c r="J295" s="64"/>
      <c r="K295" s="64"/>
      <c r="L295" s="41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sheetProtection sheet="1" autoFilter="0" formatColumns="0" formatRows="0" objects="1" scenarios="1" spinCount="100000" saltValue="tKYIUoRzE2cG4mq2JhrIFlrNmvaMrSrY7xtKk6xBD77oSxI74iJwtRDiL0YyEHM12VeQAXgpb36jK3AJ0i8EkQ==" hashValue="MihVMPHOcp85p7JuyGezsGi25WhnAmgqvrLBcR8Ylo6px97hJMDivbtF8YcsFCA9ikhlgq+UxfwLm0G3Fd0Xrg==" algorithmName="SHA-512" password="C741"/>
  <autoFilter ref="C142:K2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1574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1625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SUM(BE143:BE268)),  2)</f>
        <v>0</v>
      </c>
      <c r="G37" s="35"/>
      <c r="H37" s="35"/>
      <c r="I37" s="163">
        <v>0.20999999999999999</v>
      </c>
      <c r="J37" s="162">
        <f>ROUND(((SUM(BE114:BE121) + SUM(BE143:BE268))*I37),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SUM(BF143:BF268)),  2)</f>
        <v>0</v>
      </c>
      <c r="G38" s="35"/>
      <c r="H38" s="35"/>
      <c r="I38" s="163">
        <v>0.12</v>
      </c>
      <c r="J38" s="162">
        <f>ROUND(((SUM(BF114:BF121) + SUM(BF143:BF268))*I38),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SUM(BG143:BG268)),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SUM(BH143:BH268)),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SUM(BI143:BI268)),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1574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61.5.1 - kabinet přírodopisu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J171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J178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J199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J230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J235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J244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J263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J264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23.25" customHeight="1">
      <c r="A133" s="35"/>
      <c r="B133" s="36"/>
      <c r="C133" s="37"/>
      <c r="D133" s="37"/>
      <c r="E133" s="182" t="s">
        <v>1574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61.5.1 - kabinet přírodopisu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P144+P165+P263</f>
        <v>0</v>
      </c>
      <c r="Q143" s="101"/>
      <c r="R143" s="220">
        <f>R144+R165+R263</f>
        <v>0.55407050000000002</v>
      </c>
      <c r="S143" s="101"/>
      <c r="T143" s="221">
        <f>T144+T165+T263</f>
        <v>2.12012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BK144+BK165+BK263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0.0025999999999999999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0.0025999999999999999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20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0.0025999999999999999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1626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1627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1628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1629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1630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0.80000000000000004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0.80000000000000004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0.80000000000000004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1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P166+P171+P178+P199+P230+P235+P244</f>
        <v>0</v>
      </c>
      <c r="Q165" s="231"/>
      <c r="R165" s="232">
        <f>R166+R171+R178+R199+R230+R235+R244</f>
        <v>0.55147049999999997</v>
      </c>
      <c r="S165" s="231"/>
      <c r="T165" s="233">
        <f>T166+T171+T178+T199+T230+T235+T244</f>
        <v>2.12012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BK166+BK171+BK178+BK199+BK230+BK235+BK244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SUM(P167:P170)</f>
        <v>0</v>
      </c>
      <c r="Q166" s="231"/>
      <c r="R166" s="232">
        <f>SUM(R167:R170)</f>
        <v>0</v>
      </c>
      <c r="S166" s="231"/>
      <c r="T166" s="233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SUM(BK167:BK170)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1631</v>
      </c>
      <c r="F167" s="241" t="s">
        <v>1632</v>
      </c>
      <c r="G167" s="242" t="s">
        <v>315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1587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1632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364</v>
      </c>
      <c r="F169" s="241" t="s">
        <v>365</v>
      </c>
      <c r="G169" s="242" t="s">
        <v>305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310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310</v>
      </c>
      <c r="BM169" s="251" t="s">
        <v>366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365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12" customFormat="1" ht="22.8" customHeight="1">
      <c r="A171" s="12"/>
      <c r="B171" s="223"/>
      <c r="C171" s="224"/>
      <c r="D171" s="225" t="s">
        <v>73</v>
      </c>
      <c r="E171" s="237" t="s">
        <v>1503</v>
      </c>
      <c r="F171" s="237" t="s">
        <v>1504</v>
      </c>
      <c r="G171" s="224"/>
      <c r="H171" s="224"/>
      <c r="I171" s="227"/>
      <c r="J171" s="238">
        <f>BK171</f>
        <v>0</v>
      </c>
      <c r="K171" s="224"/>
      <c r="L171" s="229"/>
      <c r="M171" s="230"/>
      <c r="N171" s="231"/>
      <c r="O171" s="231"/>
      <c r="P171" s="232">
        <f>SUM(P172:P177)</f>
        <v>0</v>
      </c>
      <c r="Q171" s="231"/>
      <c r="R171" s="232">
        <f>SUM(R172:R177)</f>
        <v>0</v>
      </c>
      <c r="S171" s="231"/>
      <c r="T171" s="233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4" t="s">
        <v>83</v>
      </c>
      <c r="AT171" s="235" t="s">
        <v>73</v>
      </c>
      <c r="AU171" s="235" t="s">
        <v>81</v>
      </c>
      <c r="AY171" s="234" t="s">
        <v>275</v>
      </c>
      <c r="BK171" s="236">
        <f>SUM(BK172:BK177)</f>
        <v>0</v>
      </c>
    </row>
    <row r="172" s="2" customFormat="1" ht="16.5" customHeight="1">
      <c r="A172" s="35"/>
      <c r="B172" s="36"/>
      <c r="C172" s="239" t="s">
        <v>8</v>
      </c>
      <c r="D172" s="239" t="s">
        <v>278</v>
      </c>
      <c r="E172" s="240" t="s">
        <v>1505</v>
      </c>
      <c r="F172" s="241" t="s">
        <v>1506</v>
      </c>
      <c r="G172" s="242" t="s">
        <v>281</v>
      </c>
      <c r="H172" s="243">
        <v>2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352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1507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1506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39" t="s">
        <v>349</v>
      </c>
      <c r="D174" s="239" t="s">
        <v>278</v>
      </c>
      <c r="E174" s="240" t="s">
        <v>1508</v>
      </c>
      <c r="F174" s="241" t="s">
        <v>1509</v>
      </c>
      <c r="G174" s="242" t="s">
        <v>696</v>
      </c>
      <c r="H174" s="243">
        <v>1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310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310</v>
      </c>
      <c r="BM174" s="251" t="s">
        <v>1510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1511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1512</v>
      </c>
      <c r="F176" s="241" t="s">
        <v>1513</v>
      </c>
      <c r="G176" s="242" t="s">
        <v>696</v>
      </c>
      <c r="H176" s="243">
        <v>1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1514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1513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12" customFormat="1" ht="22.8" customHeight="1">
      <c r="A178" s="12"/>
      <c r="B178" s="223"/>
      <c r="C178" s="224"/>
      <c r="D178" s="225" t="s">
        <v>73</v>
      </c>
      <c r="E178" s="237" t="s">
        <v>367</v>
      </c>
      <c r="F178" s="237" t="s">
        <v>368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SUM(P179:P198)</f>
        <v>0</v>
      </c>
      <c r="Q178" s="231"/>
      <c r="R178" s="232">
        <f>SUM(R179:R198)</f>
        <v>0.12534849999999997</v>
      </c>
      <c r="S178" s="231"/>
      <c r="T178" s="233">
        <f>SUM(T179:T198)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83</v>
      </c>
      <c r="AT178" s="235" t="s">
        <v>73</v>
      </c>
      <c r="AU178" s="235" t="s">
        <v>81</v>
      </c>
      <c r="AY178" s="234" t="s">
        <v>275</v>
      </c>
      <c r="BK178" s="236">
        <f>SUM(BK179:BK198)</f>
        <v>0</v>
      </c>
    </row>
    <row r="179" s="2" customFormat="1" ht="33" customHeight="1">
      <c r="A179" s="35"/>
      <c r="B179" s="36"/>
      <c r="C179" s="239" t="s">
        <v>360</v>
      </c>
      <c r="D179" s="239" t="s">
        <v>278</v>
      </c>
      <c r="E179" s="240" t="s">
        <v>390</v>
      </c>
      <c r="F179" s="241" t="s">
        <v>391</v>
      </c>
      <c r="G179" s="242" t="s">
        <v>281</v>
      </c>
      <c r="H179" s="243">
        <v>16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0.00117</v>
      </c>
      <c r="R179" s="249">
        <f>Q179*H179</f>
        <v>0.018720000000000001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1633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393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16.5" customHeight="1">
      <c r="A181" s="35"/>
      <c r="B181" s="36"/>
      <c r="C181" s="257" t="s">
        <v>352</v>
      </c>
      <c r="D181" s="257" t="s">
        <v>339</v>
      </c>
      <c r="E181" s="258" t="s">
        <v>395</v>
      </c>
      <c r="F181" s="259" t="s">
        <v>396</v>
      </c>
      <c r="G181" s="260" t="s">
        <v>397</v>
      </c>
      <c r="H181" s="261">
        <v>0.16500000000000001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2.0000000000000002E-05</v>
      </c>
      <c r="R181" s="249">
        <f>Q181*H181</f>
        <v>3.3000000000000006E-06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310</v>
      </c>
      <c r="AT181" s="251" t="s">
        <v>339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310</v>
      </c>
      <c r="BM181" s="251" t="s">
        <v>1634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396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16.5" customHeight="1">
      <c r="A183" s="35"/>
      <c r="B183" s="36"/>
      <c r="C183" s="257" t="s">
        <v>369</v>
      </c>
      <c r="D183" s="257" t="s">
        <v>339</v>
      </c>
      <c r="E183" s="258" t="s">
        <v>400</v>
      </c>
      <c r="F183" s="259" t="s">
        <v>401</v>
      </c>
      <c r="G183" s="260" t="s">
        <v>397</v>
      </c>
      <c r="H183" s="261">
        <v>0.72599999999999998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39</v>
      </c>
      <c r="O183" s="88"/>
      <c r="P183" s="249">
        <f>O183*H183</f>
        <v>0</v>
      </c>
      <c r="Q183" s="249">
        <v>0.00020000000000000001</v>
      </c>
      <c r="R183" s="249">
        <f>Q183*H183</f>
        <v>0.00014520000000000001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377</v>
      </c>
      <c r="AT183" s="251" t="s">
        <v>339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1635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401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4.15" customHeight="1">
      <c r="A185" s="35"/>
      <c r="B185" s="36"/>
      <c r="C185" s="257" t="s">
        <v>374</v>
      </c>
      <c r="D185" s="257" t="s">
        <v>339</v>
      </c>
      <c r="E185" s="258" t="s">
        <v>1518</v>
      </c>
      <c r="F185" s="259" t="s">
        <v>1519</v>
      </c>
      <c r="G185" s="260" t="s">
        <v>281</v>
      </c>
      <c r="H185" s="261">
        <v>16.829999999999998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0.0040000000000000001</v>
      </c>
      <c r="R185" s="249">
        <f>Q185*H185</f>
        <v>0.067319999999999991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1636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1519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380</v>
      </c>
      <c r="D187" s="257" t="s">
        <v>339</v>
      </c>
      <c r="E187" s="258" t="s">
        <v>414</v>
      </c>
      <c r="F187" s="259" t="s">
        <v>415</v>
      </c>
      <c r="G187" s="260" t="s">
        <v>416</v>
      </c>
      <c r="H187" s="261">
        <v>24.75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0.00038000000000000002</v>
      </c>
      <c r="R187" s="249">
        <f>Q187*H187</f>
        <v>0.0094050000000000002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1637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418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57" t="s">
        <v>385</v>
      </c>
      <c r="D189" s="257" t="s">
        <v>339</v>
      </c>
      <c r="E189" s="258" t="s">
        <v>420</v>
      </c>
      <c r="F189" s="259" t="s">
        <v>421</v>
      </c>
      <c r="G189" s="260" t="s">
        <v>416</v>
      </c>
      <c r="H189" s="261">
        <v>26.399999999999999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0.00035</v>
      </c>
      <c r="R189" s="249">
        <f>Q189*H189</f>
        <v>0.0092399999999999999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1638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421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57" t="s">
        <v>7</v>
      </c>
      <c r="D191" s="257" t="s">
        <v>339</v>
      </c>
      <c r="E191" s="258" t="s">
        <v>424</v>
      </c>
      <c r="F191" s="259" t="s">
        <v>425</v>
      </c>
      <c r="G191" s="260" t="s">
        <v>416</v>
      </c>
      <c r="H191" s="261">
        <v>22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0.00035</v>
      </c>
      <c r="R191" s="249">
        <f>Q191*H191</f>
        <v>0.0077000000000000002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1639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425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428</v>
      </c>
      <c r="F193" s="259" t="s">
        <v>429</v>
      </c>
      <c r="G193" s="260" t="s">
        <v>416</v>
      </c>
      <c r="H193" s="261">
        <v>23.649999999999999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0.00050000000000000001</v>
      </c>
      <c r="R193" s="249">
        <f>Q193*H193</f>
        <v>0.011824999999999999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1640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431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433</v>
      </c>
      <c r="F195" s="259" t="s">
        <v>434</v>
      </c>
      <c r="G195" s="260" t="s">
        <v>342</v>
      </c>
      <c r="H195" s="261">
        <v>16.5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4.0000000000000003E-05</v>
      </c>
      <c r="R195" s="249">
        <f>Q195*H195</f>
        <v>0.0006600000000000001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1641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434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437</v>
      </c>
      <c r="F197" s="259" t="s">
        <v>438</v>
      </c>
      <c r="G197" s="260" t="s">
        <v>342</v>
      </c>
      <c r="H197" s="261">
        <v>16.5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2.0000000000000002E-05</v>
      </c>
      <c r="R197" s="249">
        <f>Q197*H197</f>
        <v>0.00033000000000000005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1642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438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12" customFormat="1" ht="22.8" customHeight="1">
      <c r="A199" s="12"/>
      <c r="B199" s="223"/>
      <c r="C199" s="224"/>
      <c r="D199" s="225" t="s">
        <v>73</v>
      </c>
      <c r="E199" s="237" t="s">
        <v>440</v>
      </c>
      <c r="F199" s="237" t="s">
        <v>441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SUM(P200:P229)</f>
        <v>0</v>
      </c>
      <c r="Q199" s="231"/>
      <c r="R199" s="232">
        <f>SUM(R200:R229)</f>
        <v>0.25280200000000003</v>
      </c>
      <c r="S199" s="231"/>
      <c r="T199" s="233">
        <f>SUM(T200:T229)</f>
        <v>0.0448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83</v>
      </c>
      <c r="AT199" s="235" t="s">
        <v>73</v>
      </c>
      <c r="AU199" s="235" t="s">
        <v>81</v>
      </c>
      <c r="AY199" s="234" t="s">
        <v>275</v>
      </c>
      <c r="BK199" s="236">
        <f>SUM(BK200:BK229)</f>
        <v>0</v>
      </c>
    </row>
    <row r="200" s="2" customFormat="1" ht="21.75" customHeight="1">
      <c r="A200" s="35"/>
      <c r="B200" s="36"/>
      <c r="C200" s="239" t="s">
        <v>408</v>
      </c>
      <c r="D200" s="239" t="s">
        <v>278</v>
      </c>
      <c r="E200" s="240" t="s">
        <v>442</v>
      </c>
      <c r="F200" s="241" t="s">
        <v>443</v>
      </c>
      <c r="G200" s="242" t="s">
        <v>281</v>
      </c>
      <c r="H200" s="243">
        <v>16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352</v>
      </c>
      <c r="AT200" s="251" t="s">
        <v>278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1643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445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24.15" customHeight="1">
      <c r="A202" s="35"/>
      <c r="B202" s="36"/>
      <c r="C202" s="239" t="s">
        <v>413</v>
      </c>
      <c r="D202" s="239" t="s">
        <v>278</v>
      </c>
      <c r="E202" s="240" t="s">
        <v>447</v>
      </c>
      <c r="F202" s="241" t="s">
        <v>448</v>
      </c>
      <c r="G202" s="242" t="s">
        <v>281</v>
      </c>
      <c r="H202" s="243">
        <v>16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449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450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2" customFormat="1" ht="16.5" customHeight="1">
      <c r="A204" s="35"/>
      <c r="B204" s="36"/>
      <c r="C204" s="239" t="s">
        <v>419</v>
      </c>
      <c r="D204" s="239" t="s">
        <v>278</v>
      </c>
      <c r="E204" s="240" t="s">
        <v>452</v>
      </c>
      <c r="F204" s="241" t="s">
        <v>453</v>
      </c>
      <c r="G204" s="242" t="s">
        <v>281</v>
      </c>
      <c r="H204" s="243">
        <v>16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454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455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457</v>
      </c>
      <c r="F206" s="241" t="s">
        <v>458</v>
      </c>
      <c r="G206" s="242" t="s">
        <v>416</v>
      </c>
      <c r="H206" s="243">
        <v>22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1644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460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16.5" customHeight="1">
      <c r="A208" s="35"/>
      <c r="B208" s="36"/>
      <c r="C208" s="257" t="s">
        <v>427</v>
      </c>
      <c r="D208" s="257" t="s">
        <v>339</v>
      </c>
      <c r="E208" s="258" t="s">
        <v>462</v>
      </c>
      <c r="F208" s="259" t="s">
        <v>463</v>
      </c>
      <c r="G208" s="260" t="s">
        <v>416</v>
      </c>
      <c r="H208" s="261">
        <v>22.440000000000001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5.0000000000000002E-05</v>
      </c>
      <c r="R208" s="249">
        <f>Q208*H208</f>
        <v>0.0011220000000000002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1645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463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24.15" customHeight="1">
      <c r="A210" s="35"/>
      <c r="B210" s="36"/>
      <c r="C210" s="239" t="s">
        <v>432</v>
      </c>
      <c r="D210" s="239" t="s">
        <v>278</v>
      </c>
      <c r="E210" s="240" t="s">
        <v>466</v>
      </c>
      <c r="F210" s="241" t="s">
        <v>467</v>
      </c>
      <c r="G210" s="242" t="s">
        <v>281</v>
      </c>
      <c r="H210" s="243">
        <v>16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0.00020000000000000001</v>
      </c>
      <c r="R210" s="249">
        <f>Q210*H210</f>
        <v>0.0032000000000000002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468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469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37.8" customHeight="1">
      <c r="A212" s="35"/>
      <c r="B212" s="36"/>
      <c r="C212" s="239" t="s">
        <v>436</v>
      </c>
      <c r="D212" s="239" t="s">
        <v>278</v>
      </c>
      <c r="E212" s="240" t="s">
        <v>471</v>
      </c>
      <c r="F212" s="241" t="s">
        <v>472</v>
      </c>
      <c r="G212" s="242" t="s">
        <v>281</v>
      </c>
      <c r="H212" s="243">
        <v>16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0.014999999999999999</v>
      </c>
      <c r="R212" s="249">
        <f>Q212*H212</f>
        <v>0.23999999999999999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352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473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474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21.75" customHeight="1">
      <c r="A214" s="35"/>
      <c r="B214" s="36"/>
      <c r="C214" s="239" t="s">
        <v>377</v>
      </c>
      <c r="D214" s="239" t="s">
        <v>278</v>
      </c>
      <c r="E214" s="240" t="s">
        <v>476</v>
      </c>
      <c r="F214" s="241" t="s">
        <v>477</v>
      </c>
      <c r="G214" s="242" t="s">
        <v>416</v>
      </c>
      <c r="H214" s="243">
        <v>16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0.00029999999999999997</v>
      </c>
      <c r="T214" s="250">
        <f>S214*H214</f>
        <v>0.0047999999999999996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478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479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66.75" customHeight="1">
      <c r="A216" s="35"/>
      <c r="B216" s="36"/>
      <c r="C216" s="257" t="s">
        <v>446</v>
      </c>
      <c r="D216" s="257" t="s">
        <v>339</v>
      </c>
      <c r="E216" s="258" t="s">
        <v>481</v>
      </c>
      <c r="F216" s="259" t="s">
        <v>482</v>
      </c>
      <c r="G216" s="260" t="s">
        <v>281</v>
      </c>
      <c r="H216" s="261">
        <v>22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310</v>
      </c>
      <c r="AT216" s="251" t="s">
        <v>339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310</v>
      </c>
      <c r="BM216" s="251" t="s">
        <v>483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482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24.15" customHeight="1">
      <c r="A218" s="35"/>
      <c r="B218" s="36"/>
      <c r="C218" s="239" t="s">
        <v>451</v>
      </c>
      <c r="D218" s="239" t="s">
        <v>278</v>
      </c>
      <c r="E218" s="240" t="s">
        <v>485</v>
      </c>
      <c r="F218" s="241" t="s">
        <v>486</v>
      </c>
      <c r="G218" s="242" t="s">
        <v>281</v>
      </c>
      <c r="H218" s="243">
        <v>16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0.0025000000000000001</v>
      </c>
      <c r="T218" s="250">
        <f>S218*H218</f>
        <v>0.040000000000000001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487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488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16.5" customHeight="1">
      <c r="A220" s="35"/>
      <c r="B220" s="36"/>
      <c r="C220" s="239" t="s">
        <v>456</v>
      </c>
      <c r="D220" s="239" t="s">
        <v>278</v>
      </c>
      <c r="E220" s="240" t="s">
        <v>490</v>
      </c>
      <c r="F220" s="241" t="s">
        <v>491</v>
      </c>
      <c r="G220" s="242" t="s">
        <v>281</v>
      </c>
      <c r="H220" s="243">
        <v>16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0.00029999999999999997</v>
      </c>
      <c r="R220" s="249">
        <f>Q220*H220</f>
        <v>0.0047999999999999996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492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493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16.5" customHeight="1">
      <c r="A222" s="35"/>
      <c r="B222" s="36"/>
      <c r="C222" s="257" t="s">
        <v>461</v>
      </c>
      <c r="D222" s="257" t="s">
        <v>339</v>
      </c>
      <c r="E222" s="258" t="s">
        <v>495</v>
      </c>
      <c r="F222" s="259" t="s">
        <v>496</v>
      </c>
      <c r="G222" s="260" t="s">
        <v>416</v>
      </c>
      <c r="H222" s="261">
        <v>16.000000000000099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39</v>
      </c>
      <c r="O222" s="88"/>
      <c r="P222" s="249">
        <f>O222*H222</f>
        <v>0</v>
      </c>
      <c r="Q222" s="249">
        <v>0.00022000000000000001</v>
      </c>
      <c r="R222" s="249">
        <f>Q222*H222</f>
        <v>0.0035200000000000218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377</v>
      </c>
      <c r="AT222" s="251" t="s">
        <v>339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497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496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465</v>
      </c>
      <c r="D224" s="239" t="s">
        <v>278</v>
      </c>
      <c r="E224" s="240" t="s">
        <v>499</v>
      </c>
      <c r="F224" s="241" t="s">
        <v>500</v>
      </c>
      <c r="G224" s="242" t="s">
        <v>416</v>
      </c>
      <c r="H224" s="243">
        <v>8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501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502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39" t="s">
        <v>470</v>
      </c>
      <c r="D226" s="239" t="s">
        <v>278</v>
      </c>
      <c r="E226" s="240" t="s">
        <v>504</v>
      </c>
      <c r="F226" s="241" t="s">
        <v>505</v>
      </c>
      <c r="G226" s="242" t="s">
        <v>416</v>
      </c>
      <c r="H226" s="243">
        <v>16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1.0000000000000001E-05</v>
      </c>
      <c r="R226" s="249">
        <f>Q226*H226</f>
        <v>0.00016000000000000001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506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507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24.15" customHeight="1">
      <c r="A228" s="35"/>
      <c r="B228" s="36"/>
      <c r="C228" s="239" t="s">
        <v>475</v>
      </c>
      <c r="D228" s="239" t="s">
        <v>278</v>
      </c>
      <c r="E228" s="240" t="s">
        <v>509</v>
      </c>
      <c r="F228" s="241" t="s">
        <v>510</v>
      </c>
      <c r="G228" s="242" t="s">
        <v>281</v>
      </c>
      <c r="H228" s="243">
        <v>16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511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512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12" customFormat="1" ht="22.8" customHeight="1">
      <c r="A230" s="12"/>
      <c r="B230" s="223"/>
      <c r="C230" s="224"/>
      <c r="D230" s="225" t="s">
        <v>73</v>
      </c>
      <c r="E230" s="237" t="s">
        <v>513</v>
      </c>
      <c r="F230" s="237" t="s">
        <v>514</v>
      </c>
      <c r="G230" s="224"/>
      <c r="H230" s="224"/>
      <c r="I230" s="227"/>
      <c r="J230" s="238">
        <f>BK230</f>
        <v>0</v>
      </c>
      <c r="K230" s="224"/>
      <c r="L230" s="229"/>
      <c r="M230" s="230"/>
      <c r="N230" s="231"/>
      <c r="O230" s="231"/>
      <c r="P230" s="232">
        <f>SUM(P231:P234)</f>
        <v>0</v>
      </c>
      <c r="Q230" s="231"/>
      <c r="R230" s="232">
        <f>SUM(R231:R234)</f>
        <v>0</v>
      </c>
      <c r="S230" s="231"/>
      <c r="T230" s="233">
        <f>SUM(T231:T234)</f>
        <v>2.0375000000000001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4" t="s">
        <v>83</v>
      </c>
      <c r="AT230" s="235" t="s">
        <v>73</v>
      </c>
      <c r="AU230" s="235" t="s">
        <v>81</v>
      </c>
      <c r="AY230" s="234" t="s">
        <v>275</v>
      </c>
      <c r="BK230" s="236">
        <f>SUM(BK231:BK234)</f>
        <v>0</v>
      </c>
    </row>
    <row r="231" s="2" customFormat="1" ht="24.15" customHeight="1">
      <c r="A231" s="35"/>
      <c r="B231" s="36"/>
      <c r="C231" s="239" t="s">
        <v>480</v>
      </c>
      <c r="D231" s="239" t="s">
        <v>278</v>
      </c>
      <c r="E231" s="240" t="s">
        <v>521</v>
      </c>
      <c r="F231" s="241" t="s">
        <v>522</v>
      </c>
      <c r="G231" s="242" t="s">
        <v>281</v>
      </c>
      <c r="H231" s="243">
        <v>25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0.081500000000000003</v>
      </c>
      <c r="T231" s="250">
        <f>S231*H231</f>
        <v>2.0375000000000001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523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524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484</v>
      </c>
      <c r="D233" s="239" t="s">
        <v>278</v>
      </c>
      <c r="E233" s="240" t="s">
        <v>540</v>
      </c>
      <c r="F233" s="241" t="s">
        <v>541</v>
      </c>
      <c r="G233" s="242" t="s">
        <v>281</v>
      </c>
      <c r="H233" s="243">
        <v>25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542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541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12" customFormat="1" ht="22.8" customHeight="1">
      <c r="A235" s="12"/>
      <c r="B235" s="223"/>
      <c r="C235" s="224"/>
      <c r="D235" s="225" t="s">
        <v>73</v>
      </c>
      <c r="E235" s="237" t="s">
        <v>543</v>
      </c>
      <c r="F235" s="237" t="s">
        <v>544</v>
      </c>
      <c r="G235" s="224"/>
      <c r="H235" s="224"/>
      <c r="I235" s="227"/>
      <c r="J235" s="238">
        <f>BK235</f>
        <v>0</v>
      </c>
      <c r="K235" s="224"/>
      <c r="L235" s="229"/>
      <c r="M235" s="230"/>
      <c r="N235" s="231"/>
      <c r="O235" s="231"/>
      <c r="P235" s="232">
        <f>SUM(P236:P243)</f>
        <v>0</v>
      </c>
      <c r="Q235" s="231"/>
      <c r="R235" s="232">
        <f>SUM(R236:R243)</f>
        <v>0.0025200000000000001</v>
      </c>
      <c r="S235" s="231"/>
      <c r="T235" s="233">
        <f>SUM(T236:T243)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4" t="s">
        <v>83</v>
      </c>
      <c r="AT235" s="235" t="s">
        <v>73</v>
      </c>
      <c r="AU235" s="235" t="s">
        <v>81</v>
      </c>
      <c r="AY235" s="234" t="s">
        <v>275</v>
      </c>
      <c r="BK235" s="236">
        <f>SUM(BK236:BK243)</f>
        <v>0</v>
      </c>
    </row>
    <row r="236" s="2" customFormat="1" ht="24.15" customHeight="1">
      <c r="A236" s="35"/>
      <c r="B236" s="36"/>
      <c r="C236" s="239" t="s">
        <v>489</v>
      </c>
      <c r="D236" s="239" t="s">
        <v>278</v>
      </c>
      <c r="E236" s="240" t="s">
        <v>556</v>
      </c>
      <c r="F236" s="241" t="s">
        <v>557</v>
      </c>
      <c r="G236" s="242" t="s">
        <v>416</v>
      </c>
      <c r="H236" s="243">
        <v>21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2.0000000000000002E-05</v>
      </c>
      <c r="R236" s="249">
        <f>Q236*H236</f>
        <v>0.00042000000000000002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83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558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559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83</v>
      </c>
    </row>
    <row r="238" s="2" customFormat="1" ht="24.15" customHeight="1">
      <c r="A238" s="35"/>
      <c r="B238" s="36"/>
      <c r="C238" s="239" t="s">
        <v>494</v>
      </c>
      <c r="D238" s="239" t="s">
        <v>278</v>
      </c>
      <c r="E238" s="240" t="s">
        <v>571</v>
      </c>
      <c r="F238" s="241" t="s">
        <v>572</v>
      </c>
      <c r="G238" s="242" t="s">
        <v>416</v>
      </c>
      <c r="H238" s="243">
        <v>21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4.0000000000000003E-05</v>
      </c>
      <c r="R238" s="249">
        <f>Q238*H238</f>
        <v>0.00084000000000000003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573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574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21.75" customHeight="1">
      <c r="A240" s="35"/>
      <c r="B240" s="36"/>
      <c r="C240" s="239" t="s">
        <v>498</v>
      </c>
      <c r="D240" s="239" t="s">
        <v>278</v>
      </c>
      <c r="E240" s="240" t="s">
        <v>576</v>
      </c>
      <c r="F240" s="241" t="s">
        <v>577</v>
      </c>
      <c r="G240" s="242" t="s">
        <v>416</v>
      </c>
      <c r="H240" s="243">
        <v>21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6.0000000000000002E-05</v>
      </c>
      <c r="R240" s="249">
        <f>Q240*H240</f>
        <v>0.0012600000000000001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578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579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16.5" customHeight="1">
      <c r="A242" s="35"/>
      <c r="B242" s="36"/>
      <c r="C242" s="239" t="s">
        <v>503</v>
      </c>
      <c r="D242" s="239" t="s">
        <v>278</v>
      </c>
      <c r="E242" s="240" t="s">
        <v>581</v>
      </c>
      <c r="F242" s="241" t="s">
        <v>582</v>
      </c>
      <c r="G242" s="242" t="s">
        <v>342</v>
      </c>
      <c r="H242" s="243">
        <v>1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310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310</v>
      </c>
      <c r="BM242" s="251" t="s">
        <v>1646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582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12" customFormat="1" ht="22.8" customHeight="1">
      <c r="A244" s="12"/>
      <c r="B244" s="223"/>
      <c r="C244" s="224"/>
      <c r="D244" s="225" t="s">
        <v>73</v>
      </c>
      <c r="E244" s="237" t="s">
        <v>584</v>
      </c>
      <c r="F244" s="237" t="s">
        <v>585</v>
      </c>
      <c r="G244" s="224"/>
      <c r="H244" s="224"/>
      <c r="I244" s="227"/>
      <c r="J244" s="238">
        <f>BK244</f>
        <v>0</v>
      </c>
      <c r="K244" s="224"/>
      <c r="L244" s="229"/>
      <c r="M244" s="230"/>
      <c r="N244" s="231"/>
      <c r="O244" s="231"/>
      <c r="P244" s="232">
        <f>SUM(P245:P262)</f>
        <v>0</v>
      </c>
      <c r="Q244" s="231"/>
      <c r="R244" s="232">
        <f>SUM(R245:R262)</f>
        <v>0.17080000000000001</v>
      </c>
      <c r="S244" s="231"/>
      <c r="T244" s="233">
        <f>SUM(T245:T262)</f>
        <v>0.037819999999999999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4" t="s">
        <v>83</v>
      </c>
      <c r="AT244" s="235" t="s">
        <v>73</v>
      </c>
      <c r="AU244" s="235" t="s">
        <v>81</v>
      </c>
      <c r="AY244" s="234" t="s">
        <v>275</v>
      </c>
      <c r="BK244" s="236">
        <f>SUM(BK245:BK262)</f>
        <v>0</v>
      </c>
    </row>
    <row r="245" s="2" customFormat="1" ht="24.15" customHeight="1">
      <c r="A245" s="35"/>
      <c r="B245" s="36"/>
      <c r="C245" s="239" t="s">
        <v>508</v>
      </c>
      <c r="D245" s="239" t="s">
        <v>278</v>
      </c>
      <c r="E245" s="240" t="s">
        <v>586</v>
      </c>
      <c r="F245" s="241" t="s">
        <v>587</v>
      </c>
      <c r="G245" s="242" t="s">
        <v>281</v>
      </c>
      <c r="H245" s="243">
        <v>122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588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589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16.5" customHeight="1">
      <c r="A247" s="35"/>
      <c r="B247" s="36"/>
      <c r="C247" s="239" t="s">
        <v>515</v>
      </c>
      <c r="D247" s="239" t="s">
        <v>278</v>
      </c>
      <c r="E247" s="240" t="s">
        <v>591</v>
      </c>
      <c r="F247" s="241" t="s">
        <v>592</v>
      </c>
      <c r="G247" s="242" t="s">
        <v>281</v>
      </c>
      <c r="H247" s="243">
        <v>122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593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594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16.5" customHeight="1">
      <c r="A249" s="35"/>
      <c r="B249" s="36"/>
      <c r="C249" s="239" t="s">
        <v>520</v>
      </c>
      <c r="D249" s="239" t="s">
        <v>278</v>
      </c>
      <c r="E249" s="240" t="s">
        <v>596</v>
      </c>
      <c r="F249" s="241" t="s">
        <v>597</v>
      </c>
      <c r="G249" s="242" t="s">
        <v>281</v>
      </c>
      <c r="H249" s="243">
        <v>122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0.001</v>
      </c>
      <c r="R249" s="249">
        <f>Q249*H249</f>
        <v>0.122</v>
      </c>
      <c r="S249" s="249">
        <v>0.00031</v>
      </c>
      <c r="T249" s="250">
        <f>S249*H249</f>
        <v>0.037819999999999999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598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599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24.15" customHeight="1">
      <c r="A251" s="35"/>
      <c r="B251" s="36"/>
      <c r="C251" s="239" t="s">
        <v>525</v>
      </c>
      <c r="D251" s="239" t="s">
        <v>278</v>
      </c>
      <c r="E251" s="240" t="s">
        <v>601</v>
      </c>
      <c r="F251" s="241" t="s">
        <v>602</v>
      </c>
      <c r="G251" s="242" t="s">
        <v>281</v>
      </c>
      <c r="H251" s="243">
        <v>122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0.00020000000000000001</v>
      </c>
      <c r="R251" s="249">
        <f>Q251*H251</f>
        <v>0.024400000000000002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352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603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604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16.5" customHeight="1">
      <c r="A253" s="35"/>
      <c r="B253" s="36"/>
      <c r="C253" s="239" t="s">
        <v>530</v>
      </c>
      <c r="D253" s="239" t="s">
        <v>278</v>
      </c>
      <c r="E253" s="240" t="s">
        <v>606</v>
      </c>
      <c r="F253" s="241" t="s">
        <v>607</v>
      </c>
      <c r="G253" s="242" t="s">
        <v>281</v>
      </c>
      <c r="H253" s="243">
        <v>122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310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310</v>
      </c>
      <c r="BM253" s="251" t="s">
        <v>608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607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4.15" customHeight="1">
      <c r="A255" s="35"/>
      <c r="B255" s="36"/>
      <c r="C255" s="239" t="s">
        <v>534</v>
      </c>
      <c r="D255" s="239" t="s">
        <v>278</v>
      </c>
      <c r="E255" s="240" t="s">
        <v>601</v>
      </c>
      <c r="F255" s="241" t="s">
        <v>602</v>
      </c>
      <c r="G255" s="242" t="s">
        <v>281</v>
      </c>
      <c r="H255" s="243">
        <v>122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0.00020000000000000001</v>
      </c>
      <c r="R255" s="249">
        <f>Q255*H255</f>
        <v>0.024400000000000002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352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352</v>
      </c>
      <c r="BM255" s="251" t="s">
        <v>610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604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24.15" customHeight="1">
      <c r="A257" s="35"/>
      <c r="B257" s="36"/>
      <c r="C257" s="239" t="s">
        <v>539</v>
      </c>
      <c r="D257" s="239" t="s">
        <v>278</v>
      </c>
      <c r="E257" s="240" t="s">
        <v>612</v>
      </c>
      <c r="F257" s="241" t="s">
        <v>613</v>
      </c>
      <c r="G257" s="242" t="s">
        <v>281</v>
      </c>
      <c r="H257" s="243">
        <v>122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310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310</v>
      </c>
      <c r="BM257" s="251" t="s">
        <v>614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613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16.5" customHeight="1">
      <c r="A259" s="35"/>
      <c r="B259" s="36"/>
      <c r="C259" s="239" t="s">
        <v>545</v>
      </c>
      <c r="D259" s="239" t="s">
        <v>278</v>
      </c>
      <c r="E259" s="240" t="s">
        <v>616</v>
      </c>
      <c r="F259" s="241" t="s">
        <v>617</v>
      </c>
      <c r="G259" s="242" t="s">
        <v>305</v>
      </c>
      <c r="H259" s="243">
        <v>1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310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310</v>
      </c>
      <c r="BM259" s="251" t="s">
        <v>618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617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16.5" customHeight="1">
      <c r="A261" s="35"/>
      <c r="B261" s="36"/>
      <c r="C261" s="239" t="s">
        <v>550</v>
      </c>
      <c r="D261" s="239" t="s">
        <v>278</v>
      </c>
      <c r="E261" s="240" t="s">
        <v>620</v>
      </c>
      <c r="F261" s="241" t="s">
        <v>621</v>
      </c>
      <c r="G261" s="242" t="s">
        <v>305</v>
      </c>
      <c r="H261" s="243">
        <v>1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310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310</v>
      </c>
      <c r="BM261" s="251" t="s">
        <v>622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621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12" customFormat="1" ht="25.92" customHeight="1">
      <c r="A263" s="12"/>
      <c r="B263" s="223"/>
      <c r="C263" s="224"/>
      <c r="D263" s="225" t="s">
        <v>73</v>
      </c>
      <c r="E263" s="226" t="s">
        <v>623</v>
      </c>
      <c r="F263" s="226" t="s">
        <v>624</v>
      </c>
      <c r="G263" s="224"/>
      <c r="H263" s="224"/>
      <c r="I263" s="227"/>
      <c r="J263" s="228">
        <f>BK263</f>
        <v>0</v>
      </c>
      <c r="K263" s="224"/>
      <c r="L263" s="229"/>
      <c r="M263" s="230"/>
      <c r="N263" s="231"/>
      <c r="O263" s="231"/>
      <c r="P263" s="232">
        <f>P264</f>
        <v>0</v>
      </c>
      <c r="Q263" s="231"/>
      <c r="R263" s="232">
        <f>R264</f>
        <v>0</v>
      </c>
      <c r="S263" s="231"/>
      <c r="T263" s="233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4" t="s">
        <v>282</v>
      </c>
      <c r="AT263" s="235" t="s">
        <v>73</v>
      </c>
      <c r="AU263" s="235" t="s">
        <v>74</v>
      </c>
      <c r="AY263" s="234" t="s">
        <v>275</v>
      </c>
      <c r="BK263" s="236">
        <f>BK264</f>
        <v>0</v>
      </c>
    </row>
    <row r="264" s="12" customFormat="1" ht="22.8" customHeight="1">
      <c r="A264" s="12"/>
      <c r="B264" s="223"/>
      <c r="C264" s="224"/>
      <c r="D264" s="225" t="s">
        <v>73</v>
      </c>
      <c r="E264" s="237" t="s">
        <v>625</v>
      </c>
      <c r="F264" s="237" t="s">
        <v>624</v>
      </c>
      <c r="G264" s="224"/>
      <c r="H264" s="224"/>
      <c r="I264" s="227"/>
      <c r="J264" s="238">
        <f>BK264</f>
        <v>0</v>
      </c>
      <c r="K264" s="224"/>
      <c r="L264" s="229"/>
      <c r="M264" s="230"/>
      <c r="N264" s="231"/>
      <c r="O264" s="231"/>
      <c r="P264" s="232">
        <f>SUM(P265:P268)</f>
        <v>0</v>
      </c>
      <c r="Q264" s="231"/>
      <c r="R264" s="232">
        <f>SUM(R265:R268)</f>
        <v>0</v>
      </c>
      <c r="S264" s="231"/>
      <c r="T264" s="233">
        <f>SUM(T265:T268)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4" t="s">
        <v>282</v>
      </c>
      <c r="AT264" s="235" t="s">
        <v>73</v>
      </c>
      <c r="AU264" s="235" t="s">
        <v>81</v>
      </c>
      <c r="AY264" s="234" t="s">
        <v>275</v>
      </c>
      <c r="BK264" s="236">
        <f>SUM(BK265:BK268)</f>
        <v>0</v>
      </c>
    </row>
    <row r="265" s="2" customFormat="1" ht="24.15" customHeight="1">
      <c r="A265" s="35"/>
      <c r="B265" s="36"/>
      <c r="C265" s="239" t="s">
        <v>555</v>
      </c>
      <c r="D265" s="239" t="s">
        <v>278</v>
      </c>
      <c r="E265" s="240" t="s">
        <v>1611</v>
      </c>
      <c r="F265" s="241" t="s">
        <v>1612</v>
      </c>
      <c r="G265" s="242" t="s">
        <v>696</v>
      </c>
      <c r="H265" s="243">
        <v>1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310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310</v>
      </c>
      <c r="BM265" s="251" t="s">
        <v>1647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1614</v>
      </c>
      <c r="G266" s="37"/>
      <c r="H266" s="37"/>
      <c r="I266" s="206"/>
      <c r="J266" s="37"/>
      <c r="K266" s="37"/>
      <c r="L266" s="41"/>
      <c r="M266" s="255"/>
      <c r="N266" s="25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2" customFormat="1" ht="16.5" customHeight="1">
      <c r="A267" s="35"/>
      <c r="B267" s="36"/>
      <c r="C267" s="239" t="s">
        <v>560</v>
      </c>
      <c r="D267" s="239" t="s">
        <v>278</v>
      </c>
      <c r="E267" s="240" t="s">
        <v>1615</v>
      </c>
      <c r="F267" s="241" t="s">
        <v>1616</v>
      </c>
      <c r="G267" s="242" t="s">
        <v>305</v>
      </c>
      <c r="H267" s="243">
        <v>1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310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310</v>
      </c>
      <c r="BM267" s="251" t="s">
        <v>1648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1616</v>
      </c>
      <c r="G268" s="37"/>
      <c r="H268" s="37"/>
      <c r="I268" s="206"/>
      <c r="J268" s="37"/>
      <c r="K268" s="37"/>
      <c r="L268" s="41"/>
      <c r="M268" s="268"/>
      <c r="N268" s="269"/>
      <c r="O268" s="270"/>
      <c r="P268" s="270"/>
      <c r="Q268" s="270"/>
      <c r="R268" s="270"/>
      <c r="S268" s="270"/>
      <c r="T268" s="271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6.96" customHeight="1">
      <c r="A269" s="35"/>
      <c r="B269" s="63"/>
      <c r="C269" s="64"/>
      <c r="D269" s="64"/>
      <c r="E269" s="64"/>
      <c r="F269" s="64"/>
      <c r="G269" s="64"/>
      <c r="H269" s="64"/>
      <c r="I269" s="64"/>
      <c r="J269" s="64"/>
      <c r="K269" s="64"/>
      <c r="L269" s="41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sheet="1" autoFilter="0" formatColumns="0" formatRows="0" objects="1" scenarios="1" spinCount="100000" saltValue="Q28x9TyhfOQzqOeLBW60wva1WgrYUALUh5ZJtj8QgxsFJeDz4tWmpga9XKILuxfKodNCsJtEbyiGqZ1CSS9zLQ==" hashValue="XxuojgurQWt6MiUGeR/PH99IfjNmwtYgbGP/Oq/NtN8U7Av3OBVd2E+9JHNfdTFAnD11yJE2jErivO7uR+E3gg==" algorithmName="SHA-512" password="C741"/>
  <autoFilter ref="C142:K2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1574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1649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SUM(BE143:BE268)),  2)</f>
        <v>0</v>
      </c>
      <c r="G37" s="35"/>
      <c r="H37" s="35"/>
      <c r="I37" s="163">
        <v>0.20999999999999999</v>
      </c>
      <c r="J37" s="162">
        <f>ROUND(((SUM(BE114:BE121) + SUM(BE143:BE268))*I37),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SUM(BF143:BF268)),  2)</f>
        <v>0</v>
      </c>
      <c r="G38" s="35"/>
      <c r="H38" s="35"/>
      <c r="I38" s="163">
        <v>0.12</v>
      </c>
      <c r="J38" s="162">
        <f>ROUND(((SUM(BF114:BF121) + SUM(BF143:BF268))*I38),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SUM(BG143:BG268)),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SUM(BH143:BH268)),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SUM(BI143:BI268)),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1574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61.6.1 - kabinet jazyků dv. č. 12 -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J173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J180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J201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J232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J237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J246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J265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J266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23.25" customHeight="1">
      <c r="A133" s="35"/>
      <c r="B133" s="36"/>
      <c r="C133" s="37"/>
      <c r="D133" s="37"/>
      <c r="E133" s="182" t="s">
        <v>1574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61.6.1 - kabinet jazyků dv. č. 12 -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P144+P165+P265</f>
        <v>0</v>
      </c>
      <c r="Q143" s="101"/>
      <c r="R143" s="220">
        <f>R144+R165+R265</f>
        <v>0.57124571999999996</v>
      </c>
      <c r="S143" s="101"/>
      <c r="T143" s="221">
        <f>T144+T165+T265</f>
        <v>0.38177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BK144+BK165+BK265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0.00247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0.00247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19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0.00247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1650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1651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1577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1652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1630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0.80000000000000004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0.80000000000000004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0.80000000000000004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2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P166+P173+P180+P201+P232+P237+P246</f>
        <v>0</v>
      </c>
      <c r="Q165" s="231"/>
      <c r="R165" s="232">
        <f>R166+R173+R180+R201+R232+R237+R246</f>
        <v>0.56877571999999998</v>
      </c>
      <c r="S165" s="231"/>
      <c r="T165" s="233">
        <f>T166+T173+T180+T201+T232+T237+T246</f>
        <v>0.38177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BK166+BK173+BK180+BK201+BK232+BK237+BK246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SUM(P167:P172)</f>
        <v>0</v>
      </c>
      <c r="Q166" s="231"/>
      <c r="R166" s="232">
        <f>SUM(R167:R172)</f>
        <v>0</v>
      </c>
      <c r="S166" s="231"/>
      <c r="T166" s="233">
        <f>SUM(T167:T172)</f>
        <v>0.02102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SUM(BK167:BK172)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350</v>
      </c>
      <c r="F167" s="241" t="s">
        <v>351</v>
      </c>
      <c r="G167" s="242" t="s">
        <v>315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0.019460000000000002</v>
      </c>
      <c r="T167" s="250">
        <f>S167*H167</f>
        <v>0.019460000000000002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1653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354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356</v>
      </c>
      <c r="F169" s="241" t="s">
        <v>357</v>
      </c>
      <c r="G169" s="242" t="s">
        <v>315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0.00156</v>
      </c>
      <c r="T169" s="250">
        <f>S169*H169</f>
        <v>0.00156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1654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359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39" t="s">
        <v>8</v>
      </c>
      <c r="D171" s="239" t="s">
        <v>278</v>
      </c>
      <c r="E171" s="240" t="s">
        <v>364</v>
      </c>
      <c r="F171" s="241" t="s">
        <v>365</v>
      </c>
      <c r="G171" s="242" t="s">
        <v>305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366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1655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12" customFormat="1" ht="22.8" customHeight="1">
      <c r="A173" s="12"/>
      <c r="B173" s="223"/>
      <c r="C173" s="224"/>
      <c r="D173" s="225" t="s">
        <v>73</v>
      </c>
      <c r="E173" s="237" t="s">
        <v>1503</v>
      </c>
      <c r="F173" s="237" t="s">
        <v>1504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SUM(P174:P179)</f>
        <v>0</v>
      </c>
      <c r="Q173" s="231"/>
      <c r="R173" s="232">
        <f>SUM(R174:R179)</f>
        <v>0</v>
      </c>
      <c r="S173" s="231"/>
      <c r="T173" s="233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83</v>
      </c>
      <c r="AT173" s="235" t="s">
        <v>73</v>
      </c>
      <c r="AU173" s="235" t="s">
        <v>81</v>
      </c>
      <c r="AY173" s="234" t="s">
        <v>275</v>
      </c>
      <c r="BK173" s="236">
        <f>SUM(BK174:BK179)</f>
        <v>0</v>
      </c>
    </row>
    <row r="174" s="2" customFormat="1" ht="16.5" customHeight="1">
      <c r="A174" s="35"/>
      <c r="B174" s="36"/>
      <c r="C174" s="239" t="s">
        <v>349</v>
      </c>
      <c r="D174" s="239" t="s">
        <v>278</v>
      </c>
      <c r="E174" s="240" t="s">
        <v>1505</v>
      </c>
      <c r="F174" s="241" t="s">
        <v>1506</v>
      </c>
      <c r="G174" s="242" t="s">
        <v>281</v>
      </c>
      <c r="H174" s="243">
        <v>2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352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1507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1506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1508</v>
      </c>
      <c r="F176" s="241" t="s">
        <v>1509</v>
      </c>
      <c r="G176" s="242" t="s">
        <v>696</v>
      </c>
      <c r="H176" s="243">
        <v>1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1510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1511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1512</v>
      </c>
      <c r="F178" s="241" t="s">
        <v>1513</v>
      </c>
      <c r="G178" s="242" t="s">
        <v>696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1514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1513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12" customFormat="1" ht="22.8" customHeight="1">
      <c r="A180" s="12"/>
      <c r="B180" s="223"/>
      <c r="C180" s="224"/>
      <c r="D180" s="225" t="s">
        <v>73</v>
      </c>
      <c r="E180" s="237" t="s">
        <v>367</v>
      </c>
      <c r="F180" s="237" t="s">
        <v>368</v>
      </c>
      <c r="G180" s="224"/>
      <c r="H180" s="224"/>
      <c r="I180" s="227"/>
      <c r="J180" s="238">
        <f>BK180</f>
        <v>0</v>
      </c>
      <c r="K180" s="224"/>
      <c r="L180" s="229"/>
      <c r="M180" s="230"/>
      <c r="N180" s="231"/>
      <c r="O180" s="231"/>
      <c r="P180" s="232">
        <f>SUM(P181:P200)</f>
        <v>0</v>
      </c>
      <c r="Q180" s="231"/>
      <c r="R180" s="232">
        <f>SUM(R181:R200)</f>
        <v>0.16929472000000001</v>
      </c>
      <c r="S180" s="231"/>
      <c r="T180" s="233">
        <f>SUM(T181:T200)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4" t="s">
        <v>83</v>
      </c>
      <c r="AT180" s="235" t="s">
        <v>73</v>
      </c>
      <c r="AU180" s="235" t="s">
        <v>81</v>
      </c>
      <c r="AY180" s="234" t="s">
        <v>275</v>
      </c>
      <c r="BK180" s="236">
        <f>SUM(BK181:BK200)</f>
        <v>0</v>
      </c>
    </row>
    <row r="181" s="2" customFormat="1" ht="33" customHeight="1">
      <c r="A181" s="35"/>
      <c r="B181" s="36"/>
      <c r="C181" s="239" t="s">
        <v>352</v>
      </c>
      <c r="D181" s="239" t="s">
        <v>278</v>
      </c>
      <c r="E181" s="240" t="s">
        <v>390</v>
      </c>
      <c r="F181" s="241" t="s">
        <v>391</v>
      </c>
      <c r="G181" s="242" t="s">
        <v>281</v>
      </c>
      <c r="H181" s="243">
        <v>19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0.00117</v>
      </c>
      <c r="R181" s="249">
        <f>Q181*H181</f>
        <v>0.02223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352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1656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393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16.5" customHeight="1">
      <c r="A183" s="35"/>
      <c r="B183" s="36"/>
      <c r="C183" s="257" t="s">
        <v>369</v>
      </c>
      <c r="D183" s="257" t="s">
        <v>339</v>
      </c>
      <c r="E183" s="258" t="s">
        <v>395</v>
      </c>
      <c r="F183" s="259" t="s">
        <v>396</v>
      </c>
      <c r="G183" s="260" t="s">
        <v>397</v>
      </c>
      <c r="H183" s="261">
        <v>0.17599999999999999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39</v>
      </c>
      <c r="O183" s="88"/>
      <c r="P183" s="249">
        <f>O183*H183</f>
        <v>0</v>
      </c>
      <c r="Q183" s="249">
        <v>2.0000000000000002E-05</v>
      </c>
      <c r="R183" s="249">
        <f>Q183*H183</f>
        <v>3.5200000000000002E-06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310</v>
      </c>
      <c r="AT183" s="251" t="s">
        <v>339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310</v>
      </c>
      <c r="BM183" s="251" t="s">
        <v>1657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396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374</v>
      </c>
      <c r="D185" s="257" t="s">
        <v>339</v>
      </c>
      <c r="E185" s="258" t="s">
        <v>400</v>
      </c>
      <c r="F185" s="259" t="s">
        <v>401</v>
      </c>
      <c r="G185" s="260" t="s">
        <v>397</v>
      </c>
      <c r="H185" s="261">
        <v>0.77000000000000002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0.00020000000000000001</v>
      </c>
      <c r="R185" s="249">
        <f>Q185*H185</f>
        <v>0.000154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1658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401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24.15" customHeight="1">
      <c r="A187" s="35"/>
      <c r="B187" s="36"/>
      <c r="C187" s="257" t="s">
        <v>380</v>
      </c>
      <c r="D187" s="257" t="s">
        <v>339</v>
      </c>
      <c r="E187" s="258" t="s">
        <v>1518</v>
      </c>
      <c r="F187" s="259" t="s">
        <v>1519</v>
      </c>
      <c r="G187" s="260" t="s">
        <v>281</v>
      </c>
      <c r="H187" s="261">
        <v>25.739999999999998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0.0040000000000000001</v>
      </c>
      <c r="R187" s="249">
        <f>Q187*H187</f>
        <v>0.10296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1659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1519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57" t="s">
        <v>385</v>
      </c>
      <c r="D189" s="257" t="s">
        <v>339</v>
      </c>
      <c r="E189" s="258" t="s">
        <v>414</v>
      </c>
      <c r="F189" s="259" t="s">
        <v>415</v>
      </c>
      <c r="G189" s="260" t="s">
        <v>416</v>
      </c>
      <c r="H189" s="261">
        <v>28.489999999999998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0.00038000000000000002</v>
      </c>
      <c r="R189" s="249">
        <f>Q189*H189</f>
        <v>0.010826199999999999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1660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418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57" t="s">
        <v>7</v>
      </c>
      <c r="D191" s="257" t="s">
        <v>339</v>
      </c>
      <c r="E191" s="258" t="s">
        <v>420</v>
      </c>
      <c r="F191" s="259" t="s">
        <v>421</v>
      </c>
      <c r="G191" s="260" t="s">
        <v>416</v>
      </c>
      <c r="H191" s="261">
        <v>15.949999999999999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0.00035</v>
      </c>
      <c r="R191" s="249">
        <f>Q191*H191</f>
        <v>0.0055824999999999998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1661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421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424</v>
      </c>
      <c r="F193" s="259" t="s">
        <v>425</v>
      </c>
      <c r="G193" s="260" t="s">
        <v>416</v>
      </c>
      <c r="H193" s="261">
        <v>32.450000000000003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0.00035</v>
      </c>
      <c r="R193" s="249">
        <f>Q193*H193</f>
        <v>0.011357500000000001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1662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425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428</v>
      </c>
      <c r="F195" s="259" t="s">
        <v>429</v>
      </c>
      <c r="G195" s="260" t="s">
        <v>416</v>
      </c>
      <c r="H195" s="261">
        <v>30.25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0.00050000000000000001</v>
      </c>
      <c r="R195" s="249">
        <f>Q195*H195</f>
        <v>0.015125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1663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431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433</v>
      </c>
      <c r="F197" s="259" t="s">
        <v>434</v>
      </c>
      <c r="G197" s="260" t="s">
        <v>342</v>
      </c>
      <c r="H197" s="261">
        <v>17.600000000000001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4.0000000000000003E-05</v>
      </c>
      <c r="R197" s="249">
        <f>Q197*H197</f>
        <v>0.00070400000000000009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1664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434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408</v>
      </c>
      <c r="D199" s="257" t="s">
        <v>339</v>
      </c>
      <c r="E199" s="258" t="s">
        <v>437</v>
      </c>
      <c r="F199" s="259" t="s">
        <v>438</v>
      </c>
      <c r="G199" s="260" t="s">
        <v>342</v>
      </c>
      <c r="H199" s="261">
        <v>17.600000000000001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2.0000000000000002E-05</v>
      </c>
      <c r="R199" s="249">
        <f>Q199*H199</f>
        <v>0.00035200000000000005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1665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438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12" customFormat="1" ht="22.8" customHeight="1">
      <c r="A201" s="12"/>
      <c r="B201" s="223"/>
      <c r="C201" s="224"/>
      <c r="D201" s="225" t="s">
        <v>73</v>
      </c>
      <c r="E201" s="237" t="s">
        <v>440</v>
      </c>
      <c r="F201" s="237" t="s">
        <v>441</v>
      </c>
      <c r="G201" s="224"/>
      <c r="H201" s="224"/>
      <c r="I201" s="227"/>
      <c r="J201" s="238">
        <f>BK201</f>
        <v>0</v>
      </c>
      <c r="K201" s="224"/>
      <c r="L201" s="229"/>
      <c r="M201" s="230"/>
      <c r="N201" s="231"/>
      <c r="O201" s="231"/>
      <c r="P201" s="232">
        <f>SUM(P202:P231)</f>
        <v>0</v>
      </c>
      <c r="Q201" s="231"/>
      <c r="R201" s="232">
        <f>SUM(R202:R231)</f>
        <v>0.30040099999999997</v>
      </c>
      <c r="S201" s="231"/>
      <c r="T201" s="233">
        <f>SUM(T202:T231)</f>
        <v>0.053800000000000001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4" t="s">
        <v>83</v>
      </c>
      <c r="AT201" s="235" t="s">
        <v>73</v>
      </c>
      <c r="AU201" s="235" t="s">
        <v>81</v>
      </c>
      <c r="AY201" s="234" t="s">
        <v>275</v>
      </c>
      <c r="BK201" s="236">
        <f>SUM(BK202:BK231)</f>
        <v>0</v>
      </c>
    </row>
    <row r="202" s="2" customFormat="1" ht="21.75" customHeight="1">
      <c r="A202" s="35"/>
      <c r="B202" s="36"/>
      <c r="C202" s="239" t="s">
        <v>413</v>
      </c>
      <c r="D202" s="239" t="s">
        <v>278</v>
      </c>
      <c r="E202" s="240" t="s">
        <v>442</v>
      </c>
      <c r="F202" s="241" t="s">
        <v>443</v>
      </c>
      <c r="G202" s="242" t="s">
        <v>281</v>
      </c>
      <c r="H202" s="243">
        <v>19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1666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445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2" customFormat="1" ht="24.15" customHeight="1">
      <c r="A204" s="35"/>
      <c r="B204" s="36"/>
      <c r="C204" s="239" t="s">
        <v>419</v>
      </c>
      <c r="D204" s="239" t="s">
        <v>278</v>
      </c>
      <c r="E204" s="240" t="s">
        <v>447</v>
      </c>
      <c r="F204" s="241" t="s">
        <v>448</v>
      </c>
      <c r="G204" s="242" t="s">
        <v>281</v>
      </c>
      <c r="H204" s="243">
        <v>19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449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450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452</v>
      </c>
      <c r="F206" s="241" t="s">
        <v>453</v>
      </c>
      <c r="G206" s="242" t="s">
        <v>281</v>
      </c>
      <c r="H206" s="243">
        <v>19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454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455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16.5" customHeight="1">
      <c r="A208" s="35"/>
      <c r="B208" s="36"/>
      <c r="C208" s="239" t="s">
        <v>427</v>
      </c>
      <c r="D208" s="239" t="s">
        <v>278</v>
      </c>
      <c r="E208" s="240" t="s">
        <v>457</v>
      </c>
      <c r="F208" s="241" t="s">
        <v>458</v>
      </c>
      <c r="G208" s="242" t="s">
        <v>416</v>
      </c>
      <c r="H208" s="243">
        <v>21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1667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460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57" t="s">
        <v>432</v>
      </c>
      <c r="D210" s="257" t="s">
        <v>339</v>
      </c>
      <c r="E210" s="258" t="s">
        <v>462</v>
      </c>
      <c r="F210" s="259" t="s">
        <v>463</v>
      </c>
      <c r="G210" s="260" t="s">
        <v>416</v>
      </c>
      <c r="H210" s="261">
        <v>21.420000000000002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39</v>
      </c>
      <c r="O210" s="88"/>
      <c r="P210" s="249">
        <f>O210*H210</f>
        <v>0</v>
      </c>
      <c r="Q210" s="249">
        <v>5.0000000000000002E-05</v>
      </c>
      <c r="R210" s="249">
        <f>Q210*H210</f>
        <v>0.0010710000000000001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377</v>
      </c>
      <c r="AT210" s="251" t="s">
        <v>339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1668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463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24.15" customHeight="1">
      <c r="A212" s="35"/>
      <c r="B212" s="36"/>
      <c r="C212" s="239" t="s">
        <v>436</v>
      </c>
      <c r="D212" s="239" t="s">
        <v>278</v>
      </c>
      <c r="E212" s="240" t="s">
        <v>466</v>
      </c>
      <c r="F212" s="241" t="s">
        <v>467</v>
      </c>
      <c r="G212" s="242" t="s">
        <v>281</v>
      </c>
      <c r="H212" s="243">
        <v>19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0.00020000000000000001</v>
      </c>
      <c r="R212" s="249">
        <f>Q212*H212</f>
        <v>0.0038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352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468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469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37.8" customHeight="1">
      <c r="A214" s="35"/>
      <c r="B214" s="36"/>
      <c r="C214" s="239" t="s">
        <v>377</v>
      </c>
      <c r="D214" s="239" t="s">
        <v>278</v>
      </c>
      <c r="E214" s="240" t="s">
        <v>471</v>
      </c>
      <c r="F214" s="241" t="s">
        <v>472</v>
      </c>
      <c r="G214" s="242" t="s">
        <v>281</v>
      </c>
      <c r="H214" s="243">
        <v>19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0.014999999999999999</v>
      </c>
      <c r="R214" s="249">
        <f>Q214*H214</f>
        <v>0.28499999999999998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473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474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21.75" customHeight="1">
      <c r="A216" s="35"/>
      <c r="B216" s="36"/>
      <c r="C216" s="239" t="s">
        <v>446</v>
      </c>
      <c r="D216" s="239" t="s">
        <v>278</v>
      </c>
      <c r="E216" s="240" t="s">
        <v>476</v>
      </c>
      <c r="F216" s="241" t="s">
        <v>477</v>
      </c>
      <c r="G216" s="242" t="s">
        <v>416</v>
      </c>
      <c r="H216" s="243">
        <v>21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0.00029999999999999997</v>
      </c>
      <c r="T216" s="250">
        <f>S216*H216</f>
        <v>0.0062999999999999992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478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479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66.75" customHeight="1">
      <c r="A218" s="35"/>
      <c r="B218" s="36"/>
      <c r="C218" s="257" t="s">
        <v>451</v>
      </c>
      <c r="D218" s="257" t="s">
        <v>339</v>
      </c>
      <c r="E218" s="258" t="s">
        <v>481</v>
      </c>
      <c r="F218" s="259" t="s">
        <v>482</v>
      </c>
      <c r="G218" s="260" t="s">
        <v>281</v>
      </c>
      <c r="H218" s="261">
        <v>21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310</v>
      </c>
      <c r="AT218" s="251" t="s">
        <v>339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310</v>
      </c>
      <c r="BM218" s="251" t="s">
        <v>483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482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24.15" customHeight="1">
      <c r="A220" s="35"/>
      <c r="B220" s="36"/>
      <c r="C220" s="239" t="s">
        <v>456</v>
      </c>
      <c r="D220" s="239" t="s">
        <v>278</v>
      </c>
      <c r="E220" s="240" t="s">
        <v>485</v>
      </c>
      <c r="F220" s="241" t="s">
        <v>486</v>
      </c>
      <c r="G220" s="242" t="s">
        <v>281</v>
      </c>
      <c r="H220" s="243">
        <v>19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0.0025000000000000001</v>
      </c>
      <c r="T220" s="250">
        <f>S220*H220</f>
        <v>0.047500000000000001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487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488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16.5" customHeight="1">
      <c r="A222" s="35"/>
      <c r="B222" s="36"/>
      <c r="C222" s="239" t="s">
        <v>461</v>
      </c>
      <c r="D222" s="239" t="s">
        <v>278</v>
      </c>
      <c r="E222" s="240" t="s">
        <v>490</v>
      </c>
      <c r="F222" s="241" t="s">
        <v>491</v>
      </c>
      <c r="G222" s="242" t="s">
        <v>281</v>
      </c>
      <c r="H222" s="243">
        <v>19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0.00029999999999999997</v>
      </c>
      <c r="R222" s="249">
        <f>Q222*H222</f>
        <v>0.0056999999999999993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492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493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16.5" customHeight="1">
      <c r="A224" s="35"/>
      <c r="B224" s="36"/>
      <c r="C224" s="257" t="s">
        <v>465</v>
      </c>
      <c r="D224" s="257" t="s">
        <v>339</v>
      </c>
      <c r="E224" s="258" t="s">
        <v>495</v>
      </c>
      <c r="F224" s="259" t="s">
        <v>496</v>
      </c>
      <c r="G224" s="260" t="s">
        <v>416</v>
      </c>
      <c r="H224" s="261">
        <v>21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0.00022000000000000001</v>
      </c>
      <c r="R224" s="249">
        <f>Q224*H224</f>
        <v>0.00462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497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496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24.15" customHeight="1">
      <c r="A226" s="35"/>
      <c r="B226" s="36"/>
      <c r="C226" s="239" t="s">
        <v>470</v>
      </c>
      <c r="D226" s="239" t="s">
        <v>278</v>
      </c>
      <c r="E226" s="240" t="s">
        <v>499</v>
      </c>
      <c r="F226" s="241" t="s">
        <v>500</v>
      </c>
      <c r="G226" s="242" t="s">
        <v>416</v>
      </c>
      <c r="H226" s="243">
        <v>8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501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502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16.5" customHeight="1">
      <c r="A228" s="35"/>
      <c r="B228" s="36"/>
      <c r="C228" s="239" t="s">
        <v>475</v>
      </c>
      <c r="D228" s="239" t="s">
        <v>278</v>
      </c>
      <c r="E228" s="240" t="s">
        <v>504</v>
      </c>
      <c r="F228" s="241" t="s">
        <v>505</v>
      </c>
      <c r="G228" s="242" t="s">
        <v>416</v>
      </c>
      <c r="H228" s="243">
        <v>21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1.0000000000000001E-05</v>
      </c>
      <c r="R228" s="249">
        <f>Q228*H228</f>
        <v>0.00021000000000000001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506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507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24.15" customHeight="1">
      <c r="A230" s="35"/>
      <c r="B230" s="36"/>
      <c r="C230" s="239" t="s">
        <v>480</v>
      </c>
      <c r="D230" s="239" t="s">
        <v>278</v>
      </c>
      <c r="E230" s="240" t="s">
        <v>509</v>
      </c>
      <c r="F230" s="241" t="s">
        <v>510</v>
      </c>
      <c r="G230" s="242" t="s">
        <v>281</v>
      </c>
      <c r="H230" s="243">
        <v>19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511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512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12" customFormat="1" ht="22.8" customHeight="1">
      <c r="A232" s="12"/>
      <c r="B232" s="223"/>
      <c r="C232" s="224"/>
      <c r="D232" s="225" t="s">
        <v>73</v>
      </c>
      <c r="E232" s="237" t="s">
        <v>513</v>
      </c>
      <c r="F232" s="237" t="s">
        <v>514</v>
      </c>
      <c r="G232" s="224"/>
      <c r="H232" s="224"/>
      <c r="I232" s="227"/>
      <c r="J232" s="238">
        <f>BK232</f>
        <v>0</v>
      </c>
      <c r="K232" s="224"/>
      <c r="L232" s="229"/>
      <c r="M232" s="230"/>
      <c r="N232" s="231"/>
      <c r="O232" s="231"/>
      <c r="P232" s="232">
        <f>SUM(P233:P236)</f>
        <v>0</v>
      </c>
      <c r="Q232" s="231"/>
      <c r="R232" s="232">
        <f>SUM(R233:R236)</f>
        <v>0</v>
      </c>
      <c r="S232" s="231"/>
      <c r="T232" s="233">
        <f>SUM(T233:T236)</f>
        <v>0.28525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4" t="s">
        <v>83</v>
      </c>
      <c r="AT232" s="235" t="s">
        <v>73</v>
      </c>
      <c r="AU232" s="235" t="s">
        <v>81</v>
      </c>
      <c r="AY232" s="234" t="s">
        <v>275</v>
      </c>
      <c r="BK232" s="236">
        <f>SUM(BK233:BK236)</f>
        <v>0</v>
      </c>
    </row>
    <row r="233" s="2" customFormat="1" ht="24.15" customHeight="1">
      <c r="A233" s="35"/>
      <c r="B233" s="36"/>
      <c r="C233" s="239" t="s">
        <v>484</v>
      </c>
      <c r="D233" s="239" t="s">
        <v>278</v>
      </c>
      <c r="E233" s="240" t="s">
        <v>521</v>
      </c>
      <c r="F233" s="241" t="s">
        <v>522</v>
      </c>
      <c r="G233" s="242" t="s">
        <v>281</v>
      </c>
      <c r="H233" s="243">
        <v>3.5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0.081500000000000003</v>
      </c>
      <c r="T233" s="250">
        <f>S233*H233</f>
        <v>0.28525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352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523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524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39" t="s">
        <v>489</v>
      </c>
      <c r="D235" s="239" t="s">
        <v>278</v>
      </c>
      <c r="E235" s="240" t="s">
        <v>540</v>
      </c>
      <c r="F235" s="241" t="s">
        <v>541</v>
      </c>
      <c r="G235" s="242" t="s">
        <v>281</v>
      </c>
      <c r="H235" s="243">
        <v>3.5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542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541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12" customFormat="1" ht="22.8" customHeight="1">
      <c r="A237" s="12"/>
      <c r="B237" s="223"/>
      <c r="C237" s="224"/>
      <c r="D237" s="225" t="s">
        <v>73</v>
      </c>
      <c r="E237" s="237" t="s">
        <v>543</v>
      </c>
      <c r="F237" s="237" t="s">
        <v>544</v>
      </c>
      <c r="G237" s="224"/>
      <c r="H237" s="224"/>
      <c r="I237" s="227"/>
      <c r="J237" s="238">
        <f>BK237</f>
        <v>0</v>
      </c>
      <c r="K237" s="224"/>
      <c r="L237" s="229"/>
      <c r="M237" s="230"/>
      <c r="N237" s="231"/>
      <c r="O237" s="231"/>
      <c r="P237" s="232">
        <f>SUM(P238:P245)</f>
        <v>0</v>
      </c>
      <c r="Q237" s="231"/>
      <c r="R237" s="232">
        <f>SUM(R238:R245)</f>
        <v>0.00108</v>
      </c>
      <c r="S237" s="231"/>
      <c r="T237" s="233">
        <f>SUM(T238:T245)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34" t="s">
        <v>83</v>
      </c>
      <c r="AT237" s="235" t="s">
        <v>73</v>
      </c>
      <c r="AU237" s="235" t="s">
        <v>81</v>
      </c>
      <c r="AY237" s="234" t="s">
        <v>275</v>
      </c>
      <c r="BK237" s="236">
        <f>SUM(BK238:BK245)</f>
        <v>0</v>
      </c>
    </row>
    <row r="238" s="2" customFormat="1" ht="24.15" customHeight="1">
      <c r="A238" s="35"/>
      <c r="B238" s="36"/>
      <c r="C238" s="239" t="s">
        <v>494</v>
      </c>
      <c r="D238" s="239" t="s">
        <v>278</v>
      </c>
      <c r="E238" s="240" t="s">
        <v>556</v>
      </c>
      <c r="F238" s="241" t="s">
        <v>557</v>
      </c>
      <c r="G238" s="242" t="s">
        <v>416</v>
      </c>
      <c r="H238" s="243">
        <v>9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2.0000000000000002E-05</v>
      </c>
      <c r="R238" s="249">
        <f>Q238*H238</f>
        <v>0.00018000000000000001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558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559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24.15" customHeight="1">
      <c r="A240" s="35"/>
      <c r="B240" s="36"/>
      <c r="C240" s="239" t="s">
        <v>498</v>
      </c>
      <c r="D240" s="239" t="s">
        <v>278</v>
      </c>
      <c r="E240" s="240" t="s">
        <v>571</v>
      </c>
      <c r="F240" s="241" t="s">
        <v>572</v>
      </c>
      <c r="G240" s="242" t="s">
        <v>416</v>
      </c>
      <c r="H240" s="243">
        <v>9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4.0000000000000003E-05</v>
      </c>
      <c r="R240" s="249">
        <f>Q240*H240</f>
        <v>0.00036000000000000002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573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574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21.75" customHeight="1">
      <c r="A242" s="35"/>
      <c r="B242" s="36"/>
      <c r="C242" s="239" t="s">
        <v>503</v>
      </c>
      <c r="D242" s="239" t="s">
        <v>278</v>
      </c>
      <c r="E242" s="240" t="s">
        <v>576</v>
      </c>
      <c r="F242" s="241" t="s">
        <v>577</v>
      </c>
      <c r="G242" s="242" t="s">
        <v>416</v>
      </c>
      <c r="H242" s="243">
        <v>9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6.0000000000000002E-05</v>
      </c>
      <c r="R242" s="249">
        <f>Q242*H242</f>
        <v>0.00054000000000000001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578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579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2" customFormat="1" ht="16.5" customHeight="1">
      <c r="A244" s="35"/>
      <c r="B244" s="36"/>
      <c r="C244" s="239" t="s">
        <v>508</v>
      </c>
      <c r="D244" s="239" t="s">
        <v>278</v>
      </c>
      <c r="E244" s="240" t="s">
        <v>581</v>
      </c>
      <c r="F244" s="241" t="s">
        <v>582</v>
      </c>
      <c r="G244" s="242" t="s">
        <v>342</v>
      </c>
      <c r="H244" s="243">
        <v>1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310</v>
      </c>
      <c r="AT244" s="251" t="s">
        <v>278</v>
      </c>
      <c r="AU244" s="251" t="s">
        <v>83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310</v>
      </c>
      <c r="BM244" s="251" t="s">
        <v>1669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582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83</v>
      </c>
    </row>
    <row r="246" s="12" customFormat="1" ht="22.8" customHeight="1">
      <c r="A246" s="12"/>
      <c r="B246" s="223"/>
      <c r="C246" s="224"/>
      <c r="D246" s="225" t="s">
        <v>73</v>
      </c>
      <c r="E246" s="237" t="s">
        <v>584</v>
      </c>
      <c r="F246" s="237" t="s">
        <v>585</v>
      </c>
      <c r="G246" s="224"/>
      <c r="H246" s="224"/>
      <c r="I246" s="227"/>
      <c r="J246" s="238">
        <f>BK246</f>
        <v>0</v>
      </c>
      <c r="K246" s="224"/>
      <c r="L246" s="229"/>
      <c r="M246" s="230"/>
      <c r="N246" s="231"/>
      <c r="O246" s="231"/>
      <c r="P246" s="232">
        <f>SUM(P247:P264)</f>
        <v>0</v>
      </c>
      <c r="Q246" s="231"/>
      <c r="R246" s="232">
        <f>SUM(R247:R264)</f>
        <v>0.098000000000000004</v>
      </c>
      <c r="S246" s="231"/>
      <c r="T246" s="233">
        <f>SUM(T247:T264)</f>
        <v>0.021700000000000001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4" t="s">
        <v>83</v>
      </c>
      <c r="AT246" s="235" t="s">
        <v>73</v>
      </c>
      <c r="AU246" s="235" t="s">
        <v>81</v>
      </c>
      <c r="AY246" s="234" t="s">
        <v>275</v>
      </c>
      <c r="BK246" s="236">
        <f>SUM(BK247:BK264)</f>
        <v>0</v>
      </c>
    </row>
    <row r="247" s="2" customFormat="1" ht="24.15" customHeight="1">
      <c r="A247" s="35"/>
      <c r="B247" s="36"/>
      <c r="C247" s="239" t="s">
        <v>515</v>
      </c>
      <c r="D247" s="239" t="s">
        <v>278</v>
      </c>
      <c r="E247" s="240" t="s">
        <v>586</v>
      </c>
      <c r="F247" s="241" t="s">
        <v>587</v>
      </c>
      <c r="G247" s="242" t="s">
        <v>281</v>
      </c>
      <c r="H247" s="243">
        <v>70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588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589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16.5" customHeight="1">
      <c r="A249" s="35"/>
      <c r="B249" s="36"/>
      <c r="C249" s="239" t="s">
        <v>520</v>
      </c>
      <c r="D249" s="239" t="s">
        <v>278</v>
      </c>
      <c r="E249" s="240" t="s">
        <v>591</v>
      </c>
      <c r="F249" s="241" t="s">
        <v>592</v>
      </c>
      <c r="G249" s="242" t="s">
        <v>281</v>
      </c>
      <c r="H249" s="243">
        <v>70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593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594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16.5" customHeight="1">
      <c r="A251" s="35"/>
      <c r="B251" s="36"/>
      <c r="C251" s="239" t="s">
        <v>525</v>
      </c>
      <c r="D251" s="239" t="s">
        <v>278</v>
      </c>
      <c r="E251" s="240" t="s">
        <v>596</v>
      </c>
      <c r="F251" s="241" t="s">
        <v>597</v>
      </c>
      <c r="G251" s="242" t="s">
        <v>281</v>
      </c>
      <c r="H251" s="243">
        <v>70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0.001</v>
      </c>
      <c r="R251" s="249">
        <f>Q251*H251</f>
        <v>0.070000000000000007</v>
      </c>
      <c r="S251" s="249">
        <v>0.00031</v>
      </c>
      <c r="T251" s="250">
        <f>S251*H251</f>
        <v>0.021700000000000001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352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598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599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24.15" customHeight="1">
      <c r="A253" s="35"/>
      <c r="B253" s="36"/>
      <c r="C253" s="239" t="s">
        <v>530</v>
      </c>
      <c r="D253" s="239" t="s">
        <v>278</v>
      </c>
      <c r="E253" s="240" t="s">
        <v>601</v>
      </c>
      <c r="F253" s="241" t="s">
        <v>602</v>
      </c>
      <c r="G253" s="242" t="s">
        <v>281</v>
      </c>
      <c r="H253" s="243">
        <v>70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0.00020000000000000001</v>
      </c>
      <c r="R253" s="249">
        <f>Q253*H253</f>
        <v>0.014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352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603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604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16.5" customHeight="1">
      <c r="A255" s="35"/>
      <c r="B255" s="36"/>
      <c r="C255" s="239" t="s">
        <v>534</v>
      </c>
      <c r="D255" s="239" t="s">
        <v>278</v>
      </c>
      <c r="E255" s="240" t="s">
        <v>606</v>
      </c>
      <c r="F255" s="241" t="s">
        <v>607</v>
      </c>
      <c r="G255" s="242" t="s">
        <v>281</v>
      </c>
      <c r="H255" s="243">
        <v>70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608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607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24.15" customHeight="1">
      <c r="A257" s="35"/>
      <c r="B257" s="36"/>
      <c r="C257" s="239" t="s">
        <v>539</v>
      </c>
      <c r="D257" s="239" t="s">
        <v>278</v>
      </c>
      <c r="E257" s="240" t="s">
        <v>601</v>
      </c>
      <c r="F257" s="241" t="s">
        <v>602</v>
      </c>
      <c r="G257" s="242" t="s">
        <v>281</v>
      </c>
      <c r="H257" s="243">
        <v>70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0.00020000000000000001</v>
      </c>
      <c r="R257" s="249">
        <f>Q257*H257</f>
        <v>0.014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352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352</v>
      </c>
      <c r="BM257" s="251" t="s">
        <v>610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604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24.15" customHeight="1">
      <c r="A259" s="35"/>
      <c r="B259" s="36"/>
      <c r="C259" s="239" t="s">
        <v>545</v>
      </c>
      <c r="D259" s="239" t="s">
        <v>278</v>
      </c>
      <c r="E259" s="240" t="s">
        <v>612</v>
      </c>
      <c r="F259" s="241" t="s">
        <v>613</v>
      </c>
      <c r="G259" s="242" t="s">
        <v>281</v>
      </c>
      <c r="H259" s="243">
        <v>70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310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310</v>
      </c>
      <c r="BM259" s="251" t="s">
        <v>614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613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16.5" customHeight="1">
      <c r="A261" s="35"/>
      <c r="B261" s="36"/>
      <c r="C261" s="239" t="s">
        <v>550</v>
      </c>
      <c r="D261" s="239" t="s">
        <v>278</v>
      </c>
      <c r="E261" s="240" t="s">
        <v>616</v>
      </c>
      <c r="F261" s="241" t="s">
        <v>617</v>
      </c>
      <c r="G261" s="242" t="s">
        <v>305</v>
      </c>
      <c r="H261" s="243">
        <v>1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310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310</v>
      </c>
      <c r="BM261" s="251" t="s">
        <v>618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617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2" customFormat="1" ht="16.5" customHeight="1">
      <c r="A263" s="35"/>
      <c r="B263" s="36"/>
      <c r="C263" s="239" t="s">
        <v>555</v>
      </c>
      <c r="D263" s="239" t="s">
        <v>278</v>
      </c>
      <c r="E263" s="240" t="s">
        <v>620</v>
      </c>
      <c r="F263" s="241" t="s">
        <v>621</v>
      </c>
      <c r="G263" s="242" t="s">
        <v>305</v>
      </c>
      <c r="H263" s="243">
        <v>1</v>
      </c>
      <c r="I263" s="244"/>
      <c r="J263" s="245">
        <f>ROUND(I263*H263,2)</f>
        <v>0</v>
      </c>
      <c r="K263" s="246"/>
      <c r="L263" s="41"/>
      <c r="M263" s="247" t="s">
        <v>1</v>
      </c>
      <c r="N263" s="248" t="s">
        <v>39</v>
      </c>
      <c r="O263" s="8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1" t="s">
        <v>310</v>
      </c>
      <c r="AT263" s="251" t="s">
        <v>278</v>
      </c>
      <c r="AU263" s="251" t="s">
        <v>83</v>
      </c>
      <c r="AY263" s="14" t="s">
        <v>275</v>
      </c>
      <c r="BE263" s="252">
        <f>IF(N263="základní",J263,0)</f>
        <v>0</v>
      </c>
      <c r="BF263" s="252">
        <f>IF(N263="snížená",J263,0)</f>
        <v>0</v>
      </c>
      <c r="BG263" s="252">
        <f>IF(N263="zákl. přenesená",J263,0)</f>
        <v>0</v>
      </c>
      <c r="BH263" s="252">
        <f>IF(N263="sníž. přenesená",J263,0)</f>
        <v>0</v>
      </c>
      <c r="BI263" s="252">
        <f>IF(N263="nulová",J263,0)</f>
        <v>0</v>
      </c>
      <c r="BJ263" s="14" t="s">
        <v>81</v>
      </c>
      <c r="BK263" s="252">
        <f>ROUND(I263*H263,2)</f>
        <v>0</v>
      </c>
      <c r="BL263" s="14" t="s">
        <v>310</v>
      </c>
      <c r="BM263" s="251" t="s">
        <v>622</v>
      </c>
    </row>
    <row r="264" s="2" customFormat="1">
      <c r="A264" s="35"/>
      <c r="B264" s="36"/>
      <c r="C264" s="37"/>
      <c r="D264" s="253" t="s">
        <v>284</v>
      </c>
      <c r="E264" s="37"/>
      <c r="F264" s="254" t="s">
        <v>621</v>
      </c>
      <c r="G264" s="37"/>
      <c r="H264" s="37"/>
      <c r="I264" s="206"/>
      <c r="J264" s="37"/>
      <c r="K264" s="37"/>
      <c r="L264" s="41"/>
      <c r="M264" s="255"/>
      <c r="N264" s="25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284</v>
      </c>
      <c r="AU264" s="14" t="s">
        <v>83</v>
      </c>
    </row>
    <row r="265" s="12" customFormat="1" ht="25.92" customHeight="1">
      <c r="A265" s="12"/>
      <c r="B265" s="223"/>
      <c r="C265" s="224"/>
      <c r="D265" s="225" t="s">
        <v>73</v>
      </c>
      <c r="E265" s="226" t="s">
        <v>623</v>
      </c>
      <c r="F265" s="226" t="s">
        <v>624</v>
      </c>
      <c r="G265" s="224"/>
      <c r="H265" s="224"/>
      <c r="I265" s="227"/>
      <c r="J265" s="228">
        <f>BK265</f>
        <v>0</v>
      </c>
      <c r="K265" s="224"/>
      <c r="L265" s="229"/>
      <c r="M265" s="230"/>
      <c r="N265" s="231"/>
      <c r="O265" s="231"/>
      <c r="P265" s="232">
        <f>P266</f>
        <v>0</v>
      </c>
      <c r="Q265" s="231"/>
      <c r="R265" s="232">
        <f>R266</f>
        <v>0</v>
      </c>
      <c r="S265" s="231"/>
      <c r="T265" s="233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34" t="s">
        <v>282</v>
      </c>
      <c r="AT265" s="235" t="s">
        <v>73</v>
      </c>
      <c r="AU265" s="235" t="s">
        <v>74</v>
      </c>
      <c r="AY265" s="234" t="s">
        <v>275</v>
      </c>
      <c r="BK265" s="236">
        <f>BK266</f>
        <v>0</v>
      </c>
    </row>
    <row r="266" s="12" customFormat="1" ht="22.8" customHeight="1">
      <c r="A266" s="12"/>
      <c r="B266" s="223"/>
      <c r="C266" s="224"/>
      <c r="D266" s="225" t="s">
        <v>73</v>
      </c>
      <c r="E266" s="237" t="s">
        <v>625</v>
      </c>
      <c r="F266" s="237" t="s">
        <v>624</v>
      </c>
      <c r="G266" s="224"/>
      <c r="H266" s="224"/>
      <c r="I266" s="227"/>
      <c r="J266" s="238">
        <f>BK266</f>
        <v>0</v>
      </c>
      <c r="K266" s="224"/>
      <c r="L266" s="229"/>
      <c r="M266" s="230"/>
      <c r="N266" s="231"/>
      <c r="O266" s="231"/>
      <c r="P266" s="232">
        <f>SUM(P267:P268)</f>
        <v>0</v>
      </c>
      <c r="Q266" s="231"/>
      <c r="R266" s="232">
        <f>SUM(R267:R268)</f>
        <v>0</v>
      </c>
      <c r="S266" s="231"/>
      <c r="T266" s="233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4" t="s">
        <v>282</v>
      </c>
      <c r="AT266" s="235" t="s">
        <v>73</v>
      </c>
      <c r="AU266" s="235" t="s">
        <v>81</v>
      </c>
      <c r="AY266" s="234" t="s">
        <v>275</v>
      </c>
      <c r="BK266" s="236">
        <f>SUM(BK267:BK268)</f>
        <v>0</v>
      </c>
    </row>
    <row r="267" s="2" customFormat="1" ht="24.15" customHeight="1">
      <c r="A267" s="35"/>
      <c r="B267" s="36"/>
      <c r="C267" s="239" t="s">
        <v>560</v>
      </c>
      <c r="D267" s="239" t="s">
        <v>278</v>
      </c>
      <c r="E267" s="240" t="s">
        <v>1611</v>
      </c>
      <c r="F267" s="241" t="s">
        <v>1612</v>
      </c>
      <c r="G267" s="242" t="s">
        <v>696</v>
      </c>
      <c r="H267" s="243">
        <v>1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310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310</v>
      </c>
      <c r="BM267" s="251" t="s">
        <v>1670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1614</v>
      </c>
      <c r="G268" s="37"/>
      <c r="H268" s="37"/>
      <c r="I268" s="206"/>
      <c r="J268" s="37"/>
      <c r="K268" s="37"/>
      <c r="L268" s="41"/>
      <c r="M268" s="268"/>
      <c r="N268" s="269"/>
      <c r="O268" s="270"/>
      <c r="P268" s="270"/>
      <c r="Q268" s="270"/>
      <c r="R268" s="270"/>
      <c r="S268" s="270"/>
      <c r="T268" s="271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6.96" customHeight="1">
      <c r="A269" s="35"/>
      <c r="B269" s="63"/>
      <c r="C269" s="64"/>
      <c r="D269" s="64"/>
      <c r="E269" s="64"/>
      <c r="F269" s="64"/>
      <c r="G269" s="64"/>
      <c r="H269" s="64"/>
      <c r="I269" s="64"/>
      <c r="J269" s="64"/>
      <c r="K269" s="64"/>
      <c r="L269" s="41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sheet="1" autoFilter="0" formatColumns="0" formatRows="0" objects="1" scenarios="1" spinCount="100000" saltValue="g46/uWUZcsDP7yWhI9zDo9Umv2T2e1Hw18cjFu1le0ZMoB0ir8kxBplZ5FDlqTWAxxZSn8ry23l+SRwWN+csBg==" hashValue="nx0QwwAM/BBU5Va1NXxXcqUBsZZnudxSy7p9+GZPYuCBR4KPy0n7WWHO1DSwQT7aFNVReenJHE3q1PWt/zWz7g==" algorithmName="SHA-512" password="C741"/>
  <autoFilter ref="C142:K26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1574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1671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SUM(BE144:BE582)),  2)</f>
        <v>0</v>
      </c>
      <c r="G37" s="35"/>
      <c r="H37" s="35"/>
      <c r="I37" s="163">
        <v>0.20999999999999999</v>
      </c>
      <c r="J37" s="162">
        <f>ROUND(((SUM(BE115:BE122) + SUM(BE144:BE582))*I37),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SUM(BF144:BF582)),  2)</f>
        <v>0</v>
      </c>
      <c r="G38" s="35"/>
      <c r="H38" s="35"/>
      <c r="I38" s="163">
        <v>0.12</v>
      </c>
      <c r="J38" s="162">
        <f>ROUND(((SUM(BF115:BF122) + SUM(BF144:BF582))*I38),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SUM(BG144:BG582)),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SUM(BH144:BH582)),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SUM(BI144:BI582)),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1574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 xml:space="preserve">61.4,5,6.2 - učebna přírodopisu dv. č. 10, kabinet přírodopisu, kabinet informatiky - stavba 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J174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J183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J184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J185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1672</v>
      </c>
      <c r="E106" s="195"/>
      <c r="F106" s="195"/>
      <c r="G106" s="195"/>
      <c r="H106" s="195"/>
      <c r="I106" s="195"/>
      <c r="J106" s="196">
        <f>J340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J377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J422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J447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J448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J543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J566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23.25" customHeight="1">
      <c r="A134" s="35"/>
      <c r="B134" s="36"/>
      <c r="C134" s="37"/>
      <c r="D134" s="37"/>
      <c r="E134" s="182" t="s">
        <v>1574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30" customHeight="1">
      <c r="A136" s="35"/>
      <c r="B136" s="36"/>
      <c r="C136" s="37"/>
      <c r="D136" s="37"/>
      <c r="E136" s="73" t="str">
        <f>E11</f>
        <v xml:space="preserve">61.4,5,6.2 - učebna přírodopisu dv. č. 10, kabinet přírodopisu, kabinet informatiky - stavba 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P145+P183</f>
        <v>0</v>
      </c>
      <c r="Q144" s="101"/>
      <c r="R144" s="220">
        <f>R145+R183</f>
        <v>0.36750000000000005</v>
      </c>
      <c r="S144" s="101"/>
      <c r="T144" s="221">
        <f>T145+T183</f>
        <v>1.8607499999999999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BK145+BK183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P146+P151+P174</f>
        <v>0</v>
      </c>
      <c r="Q145" s="231"/>
      <c r="R145" s="232">
        <f>R146+R151+R174</f>
        <v>0</v>
      </c>
      <c r="S145" s="231"/>
      <c r="T145" s="233">
        <f>T146+T151+T174</f>
        <v>1.7749999999999999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BK146+BK151+BK174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SUM(P152:P173)</f>
        <v>0</v>
      </c>
      <c r="Q151" s="231"/>
      <c r="R151" s="232">
        <f>SUM(R152:R173)</f>
        <v>0</v>
      </c>
      <c r="S151" s="231"/>
      <c r="T151" s="233">
        <f>SUM(T152:T173)</f>
        <v>1.7749999999999999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SUM(BK152:BK173)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2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0.23200000000000001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58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0.058000000000000003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3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0.059999999999999998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678</v>
      </c>
      <c r="F164" s="241" t="s">
        <v>679</v>
      </c>
      <c r="G164" s="242" t="s">
        <v>416</v>
      </c>
      <c r="H164" s="243">
        <v>9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0.045999999999999999</v>
      </c>
      <c r="T164" s="250">
        <f>S164*H164</f>
        <v>0.41399999999999998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680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681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682</v>
      </c>
      <c r="F166" s="241" t="s">
        <v>683</v>
      </c>
      <c r="G166" s="242" t="s">
        <v>416</v>
      </c>
      <c r="H166" s="243">
        <v>65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0.002</v>
      </c>
      <c r="T166" s="250">
        <f>S166*H166</f>
        <v>0.13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684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685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686</v>
      </c>
      <c r="F168" s="241" t="s">
        <v>687</v>
      </c>
      <c r="G168" s="242" t="s">
        <v>416</v>
      </c>
      <c r="H168" s="243">
        <v>60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0.010999999999999999</v>
      </c>
      <c r="T168" s="250">
        <f>S168*H168</f>
        <v>0.65999999999999992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688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689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690</v>
      </c>
      <c r="F170" s="241" t="s">
        <v>691</v>
      </c>
      <c r="G170" s="242" t="s">
        <v>342</v>
      </c>
      <c r="H170" s="243">
        <v>13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0.017000000000000001</v>
      </c>
      <c r="T170" s="250">
        <f>S170*H170</f>
        <v>0.22100000000000003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692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693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33" customHeight="1">
      <c r="A172" s="35"/>
      <c r="B172" s="36"/>
      <c r="C172" s="239" t="s">
        <v>349</v>
      </c>
      <c r="D172" s="239" t="s">
        <v>278</v>
      </c>
      <c r="E172" s="240" t="s">
        <v>694</v>
      </c>
      <c r="F172" s="241" t="s">
        <v>695</v>
      </c>
      <c r="G172" s="242" t="s">
        <v>696</v>
      </c>
      <c r="H172" s="243">
        <v>190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697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695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12" customFormat="1" ht="22.8" customHeight="1">
      <c r="A174" s="12"/>
      <c r="B174" s="223"/>
      <c r="C174" s="224"/>
      <c r="D174" s="225" t="s">
        <v>73</v>
      </c>
      <c r="E174" s="237" t="s">
        <v>322</v>
      </c>
      <c r="F174" s="237" t="s">
        <v>323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SUM(P175:P182)</f>
        <v>0</v>
      </c>
      <c r="Q174" s="231"/>
      <c r="R174" s="232">
        <f>SUM(R175:R182)</f>
        <v>0</v>
      </c>
      <c r="S174" s="231"/>
      <c r="T174" s="23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81</v>
      </c>
      <c r="AT174" s="235" t="s">
        <v>73</v>
      </c>
      <c r="AU174" s="235" t="s">
        <v>81</v>
      </c>
      <c r="AY174" s="234" t="s">
        <v>275</v>
      </c>
      <c r="BK174" s="236">
        <f>SUM(BK175:BK182)</f>
        <v>0</v>
      </c>
    </row>
    <row r="175" s="2" customFormat="1" ht="24.15" customHeight="1">
      <c r="A175" s="35"/>
      <c r="B175" s="36"/>
      <c r="C175" s="239" t="s">
        <v>355</v>
      </c>
      <c r="D175" s="239" t="s">
        <v>278</v>
      </c>
      <c r="E175" s="240" t="s">
        <v>324</v>
      </c>
      <c r="F175" s="241" t="s">
        <v>325</v>
      </c>
      <c r="G175" s="242" t="s">
        <v>326</v>
      </c>
      <c r="H175" s="243">
        <v>1.861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282</v>
      </c>
      <c r="AT175" s="251" t="s">
        <v>278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282</v>
      </c>
      <c r="BM175" s="251" t="s">
        <v>698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328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330</v>
      </c>
      <c r="F177" s="241" t="s">
        <v>331</v>
      </c>
      <c r="G177" s="242" t="s">
        <v>326</v>
      </c>
      <c r="H177" s="243">
        <v>1.861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699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333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700</v>
      </c>
      <c r="F179" s="241" t="s">
        <v>701</v>
      </c>
      <c r="G179" s="242" t="s">
        <v>326</v>
      </c>
      <c r="H179" s="243">
        <v>40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702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703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49.05" customHeight="1">
      <c r="A181" s="35"/>
      <c r="B181" s="36"/>
      <c r="C181" s="239" t="s">
        <v>369</v>
      </c>
      <c r="D181" s="239" t="s">
        <v>278</v>
      </c>
      <c r="E181" s="240" t="s">
        <v>704</v>
      </c>
      <c r="F181" s="241" t="s">
        <v>705</v>
      </c>
      <c r="G181" s="242" t="s">
        <v>326</v>
      </c>
      <c r="H181" s="243">
        <v>1.861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707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12" customFormat="1" ht="25.92" customHeight="1">
      <c r="A183" s="12"/>
      <c r="B183" s="223"/>
      <c r="C183" s="224"/>
      <c r="D183" s="225" t="s">
        <v>73</v>
      </c>
      <c r="E183" s="226" t="s">
        <v>345</v>
      </c>
      <c r="F183" s="226" t="s">
        <v>346</v>
      </c>
      <c r="G183" s="224"/>
      <c r="H183" s="224"/>
      <c r="I183" s="227"/>
      <c r="J183" s="228">
        <f>BK183</f>
        <v>0</v>
      </c>
      <c r="K183" s="224"/>
      <c r="L183" s="229"/>
      <c r="M183" s="230"/>
      <c r="N183" s="231"/>
      <c r="O183" s="231"/>
      <c r="P183" s="232">
        <f>P184+P447+P566</f>
        <v>0</v>
      </c>
      <c r="Q183" s="231"/>
      <c r="R183" s="232">
        <f>R184+R447+R566</f>
        <v>0.36750000000000005</v>
      </c>
      <c r="S183" s="231"/>
      <c r="T183" s="233">
        <f>T184+T447+T566</f>
        <v>0.085749999999999993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4" t="s">
        <v>83</v>
      </c>
      <c r="AT183" s="235" t="s">
        <v>73</v>
      </c>
      <c r="AU183" s="235" t="s">
        <v>74</v>
      </c>
      <c r="AY183" s="234" t="s">
        <v>275</v>
      </c>
      <c r="BK183" s="236">
        <f>BK184+BK447+BK566</f>
        <v>0</v>
      </c>
    </row>
    <row r="184" s="12" customFormat="1" ht="22.8" customHeight="1">
      <c r="A184" s="12"/>
      <c r="B184" s="223"/>
      <c r="C184" s="224"/>
      <c r="D184" s="225" t="s">
        <v>73</v>
      </c>
      <c r="E184" s="237" t="s">
        <v>708</v>
      </c>
      <c r="F184" s="237" t="s">
        <v>709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P185+P340+P377+P422</f>
        <v>0</v>
      </c>
      <c r="Q184" s="231"/>
      <c r="R184" s="232">
        <f>R185+R340+R377+R422</f>
        <v>0.29860000000000003</v>
      </c>
      <c r="S184" s="231"/>
      <c r="T184" s="233">
        <f>T185+T340+T377+T422</f>
        <v>0.078149999999999997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83</v>
      </c>
      <c r="AT184" s="235" t="s">
        <v>73</v>
      </c>
      <c r="AU184" s="235" t="s">
        <v>81</v>
      </c>
      <c r="AY184" s="234" t="s">
        <v>275</v>
      </c>
      <c r="BK184" s="236">
        <f>BK185+BK340+BK377+BK422</f>
        <v>0</v>
      </c>
    </row>
    <row r="185" s="12" customFormat="1" ht="20.88" customHeight="1">
      <c r="A185" s="12"/>
      <c r="B185" s="223"/>
      <c r="C185" s="224"/>
      <c r="D185" s="225" t="s">
        <v>73</v>
      </c>
      <c r="E185" s="237" t="s">
        <v>710</v>
      </c>
      <c r="F185" s="237" t="s">
        <v>711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SUM(P186:P339)</f>
        <v>0</v>
      </c>
      <c r="Q185" s="231"/>
      <c r="R185" s="232">
        <f>SUM(R186:R339)</f>
        <v>0.14378999999999997</v>
      </c>
      <c r="S185" s="231"/>
      <c r="T185" s="233">
        <f>SUM(T186:T339)</f>
        <v>0.00015000000000000001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83</v>
      </c>
      <c r="AY185" s="234" t="s">
        <v>275</v>
      </c>
      <c r="BK185" s="236">
        <f>SUM(BK186:BK339)</f>
        <v>0</v>
      </c>
    </row>
    <row r="186" s="2" customFormat="1" ht="24.15" customHeight="1">
      <c r="A186" s="35"/>
      <c r="B186" s="36"/>
      <c r="C186" s="239" t="s">
        <v>374</v>
      </c>
      <c r="D186" s="239" t="s">
        <v>278</v>
      </c>
      <c r="E186" s="240" t="s">
        <v>712</v>
      </c>
      <c r="F186" s="241" t="s">
        <v>713</v>
      </c>
      <c r="G186" s="242" t="s">
        <v>342</v>
      </c>
      <c r="H186" s="243">
        <v>2</v>
      </c>
      <c r="I186" s="244"/>
      <c r="J186" s="245">
        <f>ROUND(I186*H186,2)</f>
        <v>0</v>
      </c>
      <c r="K186" s="246"/>
      <c r="L186" s="41"/>
      <c r="M186" s="247" t="s">
        <v>1</v>
      </c>
      <c r="N186" s="248" t="s">
        <v>39</v>
      </c>
      <c r="O186" s="8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352</v>
      </c>
      <c r="AT186" s="251" t="s">
        <v>278</v>
      </c>
      <c r="AU186" s="251" t="s">
        <v>276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714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715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276</v>
      </c>
    </row>
    <row r="188" s="2" customFormat="1" ht="16.5" customHeight="1">
      <c r="A188" s="35"/>
      <c r="B188" s="36"/>
      <c r="C188" s="257" t="s">
        <v>380</v>
      </c>
      <c r="D188" s="257" t="s">
        <v>339</v>
      </c>
      <c r="E188" s="258" t="s">
        <v>716</v>
      </c>
      <c r="F188" s="259" t="s">
        <v>717</v>
      </c>
      <c r="G188" s="260" t="s">
        <v>342</v>
      </c>
      <c r="H188" s="261">
        <v>2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0.00023000000000000001</v>
      </c>
      <c r="R188" s="249">
        <f>Q188*H188</f>
        <v>0.00046000000000000001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718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717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24.15" customHeight="1">
      <c r="A190" s="35"/>
      <c r="B190" s="36"/>
      <c r="C190" s="239" t="s">
        <v>385</v>
      </c>
      <c r="D190" s="239" t="s">
        <v>278</v>
      </c>
      <c r="E190" s="240" t="s">
        <v>719</v>
      </c>
      <c r="F190" s="241" t="s">
        <v>720</v>
      </c>
      <c r="G190" s="242" t="s">
        <v>342</v>
      </c>
      <c r="H190" s="243">
        <v>2</v>
      </c>
      <c r="I190" s="244"/>
      <c r="J190" s="245">
        <f>ROUND(I190*H190,2)</f>
        <v>0</v>
      </c>
      <c r="K190" s="246"/>
      <c r="L190" s="41"/>
      <c r="M190" s="247" t="s">
        <v>1</v>
      </c>
      <c r="N190" s="248" t="s">
        <v>39</v>
      </c>
      <c r="O190" s="8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352</v>
      </c>
      <c r="AT190" s="251" t="s">
        <v>278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721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722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57" t="s">
        <v>7</v>
      </c>
      <c r="D192" s="257" t="s">
        <v>339</v>
      </c>
      <c r="E192" s="258" t="s">
        <v>1673</v>
      </c>
      <c r="F192" s="259" t="s">
        <v>1674</v>
      </c>
      <c r="G192" s="260" t="s">
        <v>342</v>
      </c>
      <c r="H192" s="261">
        <v>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0.0041999999999999997</v>
      </c>
      <c r="R192" s="249">
        <f>Q192*H192</f>
        <v>0.0041999999999999997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1675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1674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723</v>
      </c>
      <c r="F194" s="259" t="s">
        <v>724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0.0058700000000000002</v>
      </c>
      <c r="R194" s="249">
        <f>Q194*H194</f>
        <v>0.0058700000000000002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724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726</v>
      </c>
      <c r="F196" s="259" t="s">
        <v>727</v>
      </c>
      <c r="G196" s="260" t="s">
        <v>342</v>
      </c>
      <c r="H196" s="261">
        <v>2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0.0050299999999999997</v>
      </c>
      <c r="R196" s="249">
        <f>Q196*H196</f>
        <v>0.01006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728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727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39" t="s">
        <v>403</v>
      </c>
      <c r="D198" s="239" t="s">
        <v>278</v>
      </c>
      <c r="E198" s="240" t="s">
        <v>729</v>
      </c>
      <c r="F198" s="241" t="s">
        <v>730</v>
      </c>
      <c r="G198" s="242" t="s">
        <v>342</v>
      </c>
      <c r="H198" s="243">
        <v>17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731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732</v>
      </c>
      <c r="F200" s="259" t="s">
        <v>733</v>
      </c>
      <c r="G200" s="260" t="s">
        <v>342</v>
      </c>
      <c r="H200" s="261">
        <v>17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39" t="s">
        <v>413</v>
      </c>
      <c r="D202" s="239" t="s">
        <v>278</v>
      </c>
      <c r="E202" s="240" t="s">
        <v>1676</v>
      </c>
      <c r="F202" s="241" t="s">
        <v>1677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1678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1679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1680</v>
      </c>
      <c r="F204" s="259" t="s">
        <v>1681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0.0010499999999999999</v>
      </c>
      <c r="R204" s="249">
        <f>Q204*H204</f>
        <v>0.0010499999999999999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1682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1681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33" customHeight="1">
      <c r="A206" s="35"/>
      <c r="B206" s="36"/>
      <c r="C206" s="239" t="s">
        <v>423</v>
      </c>
      <c r="D206" s="239" t="s">
        <v>278</v>
      </c>
      <c r="E206" s="240" t="s">
        <v>735</v>
      </c>
      <c r="F206" s="241" t="s">
        <v>736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737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738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24.15" customHeight="1">
      <c r="A208" s="35"/>
      <c r="B208" s="36"/>
      <c r="C208" s="257" t="s">
        <v>427</v>
      </c>
      <c r="D208" s="257" t="s">
        <v>339</v>
      </c>
      <c r="E208" s="258" t="s">
        <v>739</v>
      </c>
      <c r="F208" s="259" t="s">
        <v>740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741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740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16.5" customHeight="1">
      <c r="A210" s="35"/>
      <c r="B210" s="36"/>
      <c r="C210" s="239" t="s">
        <v>432</v>
      </c>
      <c r="D210" s="239" t="s">
        <v>278</v>
      </c>
      <c r="E210" s="240" t="s">
        <v>742</v>
      </c>
      <c r="F210" s="241" t="s">
        <v>743</v>
      </c>
      <c r="G210" s="242" t="s">
        <v>342</v>
      </c>
      <c r="H210" s="243">
        <v>2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744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745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3" customHeight="1">
      <c r="A212" s="35"/>
      <c r="B212" s="36"/>
      <c r="C212" s="257" t="s">
        <v>436</v>
      </c>
      <c r="D212" s="257" t="s">
        <v>339</v>
      </c>
      <c r="E212" s="258" t="s">
        <v>746</v>
      </c>
      <c r="F212" s="259" t="s">
        <v>747</v>
      </c>
      <c r="G212" s="260" t="s">
        <v>342</v>
      </c>
      <c r="H212" s="261">
        <v>2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0.00010000000000000001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748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747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24.15" customHeight="1">
      <c r="A214" s="35"/>
      <c r="B214" s="36"/>
      <c r="C214" s="239" t="s">
        <v>377</v>
      </c>
      <c r="D214" s="239" t="s">
        <v>278</v>
      </c>
      <c r="E214" s="240" t="s">
        <v>749</v>
      </c>
      <c r="F214" s="241" t="s">
        <v>750</v>
      </c>
      <c r="G214" s="242" t="s">
        <v>416</v>
      </c>
      <c r="H214" s="243">
        <v>20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751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752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753</v>
      </c>
      <c r="F216" s="259" t="s">
        <v>754</v>
      </c>
      <c r="G216" s="260" t="s">
        <v>416</v>
      </c>
      <c r="H216" s="261">
        <v>12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0.00083999999999999993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755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754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33" customHeight="1">
      <c r="A218" s="35"/>
      <c r="B218" s="36"/>
      <c r="C218" s="257" t="s">
        <v>451</v>
      </c>
      <c r="D218" s="257" t="s">
        <v>339</v>
      </c>
      <c r="E218" s="258" t="s">
        <v>756</v>
      </c>
      <c r="F218" s="259" t="s">
        <v>757</v>
      </c>
      <c r="G218" s="260" t="s">
        <v>416</v>
      </c>
      <c r="H218" s="261">
        <v>4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39</v>
      </c>
      <c r="O218" s="88"/>
      <c r="P218" s="249">
        <f>O218*H218</f>
        <v>0</v>
      </c>
      <c r="Q218" s="249">
        <v>6.9999999999999994E-05</v>
      </c>
      <c r="R218" s="249">
        <f>Q218*H218</f>
        <v>0.00027999999999999998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377</v>
      </c>
      <c r="AT218" s="251" t="s">
        <v>339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758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757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37.8" customHeight="1">
      <c r="A220" s="35"/>
      <c r="B220" s="36"/>
      <c r="C220" s="257" t="s">
        <v>456</v>
      </c>
      <c r="D220" s="257" t="s">
        <v>339</v>
      </c>
      <c r="E220" s="258" t="s">
        <v>759</v>
      </c>
      <c r="F220" s="259" t="s">
        <v>760</v>
      </c>
      <c r="G220" s="260" t="s">
        <v>416</v>
      </c>
      <c r="H220" s="261">
        <v>4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6.9999999999999994E-05</v>
      </c>
      <c r="R220" s="249">
        <f>Q220*H220</f>
        <v>0.00027999999999999998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761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24.15" customHeight="1">
      <c r="A222" s="35"/>
      <c r="B222" s="36"/>
      <c r="C222" s="239" t="s">
        <v>461</v>
      </c>
      <c r="D222" s="239" t="s">
        <v>278</v>
      </c>
      <c r="E222" s="240" t="s">
        <v>762</v>
      </c>
      <c r="F222" s="241" t="s">
        <v>763</v>
      </c>
      <c r="G222" s="242" t="s">
        <v>342</v>
      </c>
      <c r="H222" s="243">
        <v>2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764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765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16.5" customHeight="1">
      <c r="A224" s="35"/>
      <c r="B224" s="36"/>
      <c r="C224" s="257" t="s">
        <v>465</v>
      </c>
      <c r="D224" s="257" t="s">
        <v>339</v>
      </c>
      <c r="E224" s="258" t="s">
        <v>766</v>
      </c>
      <c r="F224" s="259" t="s">
        <v>767</v>
      </c>
      <c r="G224" s="260" t="s">
        <v>342</v>
      </c>
      <c r="H224" s="261">
        <v>2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0.00010000000000000001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768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767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4.25" customHeight="1">
      <c r="A226" s="35"/>
      <c r="B226" s="36"/>
      <c r="C226" s="239" t="s">
        <v>470</v>
      </c>
      <c r="D226" s="239" t="s">
        <v>278</v>
      </c>
      <c r="E226" s="240" t="s">
        <v>769</v>
      </c>
      <c r="F226" s="241" t="s">
        <v>770</v>
      </c>
      <c r="G226" s="242" t="s">
        <v>342</v>
      </c>
      <c r="H226" s="243">
        <v>1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771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770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55.5" customHeight="1">
      <c r="A228" s="35"/>
      <c r="B228" s="36"/>
      <c r="C228" s="257" t="s">
        <v>475</v>
      </c>
      <c r="D228" s="257" t="s">
        <v>339</v>
      </c>
      <c r="E228" s="258" t="s">
        <v>772</v>
      </c>
      <c r="F228" s="259" t="s">
        <v>773</v>
      </c>
      <c r="G228" s="260" t="s">
        <v>342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5.0000000000000002E-05</v>
      </c>
      <c r="R228" s="249">
        <f>Q228*H228</f>
        <v>5.0000000000000002E-05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774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773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49.05" customHeight="1">
      <c r="A230" s="35"/>
      <c r="B230" s="36"/>
      <c r="C230" s="239" t="s">
        <v>480</v>
      </c>
      <c r="D230" s="239" t="s">
        <v>278</v>
      </c>
      <c r="E230" s="240" t="s">
        <v>775</v>
      </c>
      <c r="F230" s="241" t="s">
        <v>776</v>
      </c>
      <c r="G230" s="242" t="s">
        <v>342</v>
      </c>
      <c r="H230" s="243">
        <v>6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777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776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37.8" customHeight="1">
      <c r="A232" s="35"/>
      <c r="B232" s="36"/>
      <c r="C232" s="257" t="s">
        <v>484</v>
      </c>
      <c r="D232" s="257" t="s">
        <v>339</v>
      </c>
      <c r="E232" s="258" t="s">
        <v>778</v>
      </c>
      <c r="F232" s="259" t="s">
        <v>779</v>
      </c>
      <c r="G232" s="260" t="s">
        <v>342</v>
      </c>
      <c r="H232" s="261">
        <v>5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377</v>
      </c>
      <c r="AT232" s="251" t="s">
        <v>339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780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779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24.15" customHeight="1">
      <c r="A234" s="35"/>
      <c r="B234" s="36"/>
      <c r="C234" s="257" t="s">
        <v>489</v>
      </c>
      <c r="D234" s="257" t="s">
        <v>339</v>
      </c>
      <c r="E234" s="258" t="s">
        <v>781</v>
      </c>
      <c r="F234" s="259" t="s">
        <v>782</v>
      </c>
      <c r="G234" s="260" t="s">
        <v>342</v>
      </c>
      <c r="H234" s="261">
        <v>1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377</v>
      </c>
      <c r="AT234" s="251" t="s">
        <v>339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783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782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24.15" customHeight="1">
      <c r="A236" s="35"/>
      <c r="B236" s="36"/>
      <c r="C236" s="239" t="s">
        <v>494</v>
      </c>
      <c r="D236" s="239" t="s">
        <v>278</v>
      </c>
      <c r="E236" s="240" t="s">
        <v>1683</v>
      </c>
      <c r="F236" s="241" t="s">
        <v>1684</v>
      </c>
      <c r="G236" s="242" t="s">
        <v>416</v>
      </c>
      <c r="H236" s="243">
        <v>120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1685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1684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57" t="s">
        <v>498</v>
      </c>
      <c r="D238" s="257" t="s">
        <v>339</v>
      </c>
      <c r="E238" s="258" t="s">
        <v>1686</v>
      </c>
      <c r="F238" s="259" t="s">
        <v>1687</v>
      </c>
      <c r="G238" s="260" t="s">
        <v>416</v>
      </c>
      <c r="H238" s="261">
        <v>120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6.0000000000000002E-05</v>
      </c>
      <c r="R238" s="249">
        <f>Q238*H238</f>
        <v>0.0071999999999999998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1688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1687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37.8" customHeight="1">
      <c r="A240" s="35"/>
      <c r="B240" s="36"/>
      <c r="C240" s="239" t="s">
        <v>503</v>
      </c>
      <c r="D240" s="239" t="s">
        <v>278</v>
      </c>
      <c r="E240" s="240" t="s">
        <v>1689</v>
      </c>
      <c r="F240" s="241" t="s">
        <v>1690</v>
      </c>
      <c r="G240" s="242" t="s">
        <v>342</v>
      </c>
      <c r="H240" s="243">
        <v>8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1691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1690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16.5" customHeight="1">
      <c r="A242" s="35"/>
      <c r="B242" s="36"/>
      <c r="C242" s="257" t="s">
        <v>508</v>
      </c>
      <c r="D242" s="257" t="s">
        <v>339</v>
      </c>
      <c r="E242" s="258" t="s">
        <v>1692</v>
      </c>
      <c r="F242" s="259" t="s">
        <v>1693</v>
      </c>
      <c r="G242" s="260" t="s">
        <v>342</v>
      </c>
      <c r="H242" s="261">
        <v>8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39</v>
      </c>
      <c r="O242" s="88"/>
      <c r="P242" s="249">
        <f>O242*H242</f>
        <v>0</v>
      </c>
      <c r="Q242" s="249">
        <v>1.0000000000000001E-05</v>
      </c>
      <c r="R242" s="249">
        <f>Q242*H242</f>
        <v>8.0000000000000007E-05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377</v>
      </c>
      <c r="AT242" s="251" t="s">
        <v>339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1694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1693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7.8" customHeight="1">
      <c r="A244" s="35"/>
      <c r="B244" s="36"/>
      <c r="C244" s="239" t="s">
        <v>515</v>
      </c>
      <c r="D244" s="239" t="s">
        <v>278</v>
      </c>
      <c r="E244" s="240" t="s">
        <v>1695</v>
      </c>
      <c r="F244" s="241" t="s">
        <v>1696</v>
      </c>
      <c r="G244" s="242" t="s">
        <v>342</v>
      </c>
      <c r="H244" s="243">
        <v>4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1697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1696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49.05" customHeight="1">
      <c r="A246" s="35"/>
      <c r="B246" s="36"/>
      <c r="C246" s="257" t="s">
        <v>520</v>
      </c>
      <c r="D246" s="257" t="s">
        <v>339</v>
      </c>
      <c r="E246" s="258" t="s">
        <v>1698</v>
      </c>
      <c r="F246" s="259" t="s">
        <v>1699</v>
      </c>
      <c r="G246" s="260" t="s">
        <v>342</v>
      </c>
      <c r="H246" s="261">
        <v>4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1700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1699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33" customHeight="1">
      <c r="A248" s="35"/>
      <c r="B248" s="36"/>
      <c r="C248" s="239" t="s">
        <v>525</v>
      </c>
      <c r="D248" s="239" t="s">
        <v>278</v>
      </c>
      <c r="E248" s="240" t="s">
        <v>1701</v>
      </c>
      <c r="F248" s="241" t="s">
        <v>1702</v>
      </c>
      <c r="G248" s="242" t="s">
        <v>342</v>
      </c>
      <c r="H248" s="243">
        <v>4</v>
      </c>
      <c r="I248" s="244"/>
      <c r="J248" s="245">
        <f>ROUND(I248*H248,2)</f>
        <v>0</v>
      </c>
      <c r="K248" s="246"/>
      <c r="L248" s="41"/>
      <c r="M248" s="247" t="s">
        <v>1</v>
      </c>
      <c r="N248" s="248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352</v>
      </c>
      <c r="AT248" s="251" t="s">
        <v>278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1703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1702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7.8" customHeight="1">
      <c r="A250" s="35"/>
      <c r="B250" s="36"/>
      <c r="C250" s="239" t="s">
        <v>530</v>
      </c>
      <c r="D250" s="239" t="s">
        <v>278</v>
      </c>
      <c r="E250" s="240" t="s">
        <v>784</v>
      </c>
      <c r="F250" s="241" t="s">
        <v>785</v>
      </c>
      <c r="G250" s="242" t="s">
        <v>342</v>
      </c>
      <c r="H250" s="243">
        <v>13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786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785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55.5" customHeight="1">
      <c r="A252" s="35"/>
      <c r="B252" s="36"/>
      <c r="C252" s="239" t="s">
        <v>534</v>
      </c>
      <c r="D252" s="239" t="s">
        <v>278</v>
      </c>
      <c r="E252" s="240" t="s">
        <v>787</v>
      </c>
      <c r="F252" s="241" t="s">
        <v>788</v>
      </c>
      <c r="G252" s="242" t="s">
        <v>342</v>
      </c>
      <c r="H252" s="243">
        <v>3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352</v>
      </c>
      <c r="AT252" s="251" t="s">
        <v>278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789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788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24.15" customHeight="1">
      <c r="A254" s="35"/>
      <c r="B254" s="36"/>
      <c r="C254" s="257" t="s">
        <v>539</v>
      </c>
      <c r="D254" s="257" t="s">
        <v>339</v>
      </c>
      <c r="E254" s="258" t="s">
        <v>790</v>
      </c>
      <c r="F254" s="259" t="s">
        <v>791</v>
      </c>
      <c r="G254" s="260" t="s">
        <v>342</v>
      </c>
      <c r="H254" s="261">
        <v>13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39</v>
      </c>
      <c r="O254" s="88"/>
      <c r="P254" s="249">
        <f>O254*H254</f>
        <v>0</v>
      </c>
      <c r="Q254" s="249">
        <v>0.00010000000000000001</v>
      </c>
      <c r="R254" s="249">
        <f>Q254*H254</f>
        <v>0.0013000000000000002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377</v>
      </c>
      <c r="AT254" s="251" t="s">
        <v>339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792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791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37.8" customHeight="1">
      <c r="A256" s="35"/>
      <c r="B256" s="36"/>
      <c r="C256" s="257" t="s">
        <v>545</v>
      </c>
      <c r="D256" s="257" t="s">
        <v>339</v>
      </c>
      <c r="E256" s="258" t="s">
        <v>793</v>
      </c>
      <c r="F256" s="259" t="s">
        <v>794</v>
      </c>
      <c r="G256" s="260" t="s">
        <v>342</v>
      </c>
      <c r="H256" s="261">
        <v>3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795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794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33" customHeight="1">
      <c r="A258" s="35"/>
      <c r="B258" s="36"/>
      <c r="C258" s="239" t="s">
        <v>550</v>
      </c>
      <c r="D258" s="239" t="s">
        <v>278</v>
      </c>
      <c r="E258" s="240" t="s">
        <v>796</v>
      </c>
      <c r="F258" s="241" t="s">
        <v>797</v>
      </c>
      <c r="G258" s="242" t="s">
        <v>342</v>
      </c>
      <c r="H258" s="243">
        <v>19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798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799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55.5" customHeight="1">
      <c r="A260" s="35"/>
      <c r="B260" s="36"/>
      <c r="C260" s="239" t="s">
        <v>555</v>
      </c>
      <c r="D260" s="239" t="s">
        <v>278</v>
      </c>
      <c r="E260" s="240" t="s">
        <v>800</v>
      </c>
      <c r="F260" s="241" t="s">
        <v>801</v>
      </c>
      <c r="G260" s="242" t="s">
        <v>342</v>
      </c>
      <c r="H260" s="243">
        <v>2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802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803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33" customHeight="1">
      <c r="A262" s="35"/>
      <c r="B262" s="36"/>
      <c r="C262" s="257" t="s">
        <v>560</v>
      </c>
      <c r="D262" s="257" t="s">
        <v>339</v>
      </c>
      <c r="E262" s="258" t="s">
        <v>804</v>
      </c>
      <c r="F262" s="259" t="s">
        <v>805</v>
      </c>
      <c r="G262" s="260" t="s">
        <v>342</v>
      </c>
      <c r="H262" s="261">
        <v>19</v>
      </c>
      <c r="I262" s="262"/>
      <c r="J262" s="263">
        <f>ROUND(I262*H262,2)</f>
        <v>0</v>
      </c>
      <c r="K262" s="264"/>
      <c r="L262" s="265"/>
      <c r="M262" s="266" t="s">
        <v>1</v>
      </c>
      <c r="N262" s="267" t="s">
        <v>39</v>
      </c>
      <c r="O262" s="88"/>
      <c r="P262" s="249">
        <f>O262*H262</f>
        <v>0</v>
      </c>
      <c r="Q262" s="249">
        <v>6.9999999999999994E-05</v>
      </c>
      <c r="R262" s="249">
        <f>Q262*H262</f>
        <v>0.0013299999999999998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377</v>
      </c>
      <c r="AT262" s="251" t="s">
        <v>339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806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805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33" customHeight="1">
      <c r="A264" s="35"/>
      <c r="B264" s="36"/>
      <c r="C264" s="257" t="s">
        <v>565</v>
      </c>
      <c r="D264" s="257" t="s">
        <v>339</v>
      </c>
      <c r="E264" s="258" t="s">
        <v>807</v>
      </c>
      <c r="F264" s="259" t="s">
        <v>808</v>
      </c>
      <c r="G264" s="260" t="s">
        <v>342</v>
      </c>
      <c r="H264" s="261">
        <v>2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377</v>
      </c>
      <c r="AT264" s="251" t="s">
        <v>339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809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808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49.05" customHeight="1">
      <c r="A266" s="35"/>
      <c r="B266" s="36"/>
      <c r="C266" s="239" t="s">
        <v>570</v>
      </c>
      <c r="D266" s="239" t="s">
        <v>278</v>
      </c>
      <c r="E266" s="240" t="s">
        <v>810</v>
      </c>
      <c r="F266" s="241" t="s">
        <v>811</v>
      </c>
      <c r="G266" s="242" t="s">
        <v>342</v>
      </c>
      <c r="H266" s="243">
        <v>11</v>
      </c>
      <c r="I266" s="244"/>
      <c r="J266" s="245">
        <f>ROUND(I266*H266,2)</f>
        <v>0</v>
      </c>
      <c r="K266" s="246"/>
      <c r="L266" s="41"/>
      <c r="M266" s="247" t="s">
        <v>1</v>
      </c>
      <c r="N266" s="248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352</v>
      </c>
      <c r="AT266" s="251" t="s">
        <v>278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812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811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37.8" customHeight="1">
      <c r="A268" s="35"/>
      <c r="B268" s="36"/>
      <c r="C268" s="257" t="s">
        <v>575</v>
      </c>
      <c r="D268" s="257" t="s">
        <v>339</v>
      </c>
      <c r="E268" s="258" t="s">
        <v>813</v>
      </c>
      <c r="F268" s="259" t="s">
        <v>814</v>
      </c>
      <c r="G268" s="260" t="s">
        <v>342</v>
      </c>
      <c r="H268" s="261">
        <v>7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39</v>
      </c>
      <c r="O268" s="88"/>
      <c r="P268" s="249">
        <f>O268*H268</f>
        <v>0</v>
      </c>
      <c r="Q268" s="249">
        <v>6.9999999999999994E-05</v>
      </c>
      <c r="R268" s="249">
        <f>Q268*H268</f>
        <v>0.00048999999999999998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377</v>
      </c>
      <c r="AT268" s="251" t="s">
        <v>339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815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814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33" customHeight="1">
      <c r="A270" s="35"/>
      <c r="B270" s="36"/>
      <c r="C270" s="257" t="s">
        <v>580</v>
      </c>
      <c r="D270" s="257" t="s">
        <v>339</v>
      </c>
      <c r="E270" s="258" t="s">
        <v>816</v>
      </c>
      <c r="F270" s="259" t="s">
        <v>817</v>
      </c>
      <c r="G270" s="260" t="s">
        <v>342</v>
      </c>
      <c r="H270" s="261">
        <v>1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818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817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37.8" customHeight="1">
      <c r="A272" s="35"/>
      <c r="B272" s="36"/>
      <c r="C272" s="257" t="s">
        <v>14</v>
      </c>
      <c r="D272" s="257" t="s">
        <v>339</v>
      </c>
      <c r="E272" s="258" t="s">
        <v>819</v>
      </c>
      <c r="F272" s="259" t="s">
        <v>820</v>
      </c>
      <c r="G272" s="260" t="s">
        <v>342</v>
      </c>
      <c r="H272" s="261">
        <v>3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0.00010000000000000001</v>
      </c>
      <c r="R272" s="249">
        <f>Q272*H272</f>
        <v>0.00030000000000000003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821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820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24.15" customHeight="1">
      <c r="A274" s="35"/>
      <c r="B274" s="36"/>
      <c r="C274" s="257" t="s">
        <v>590</v>
      </c>
      <c r="D274" s="257" t="s">
        <v>339</v>
      </c>
      <c r="E274" s="258" t="s">
        <v>1315</v>
      </c>
      <c r="F274" s="259" t="s">
        <v>1316</v>
      </c>
      <c r="G274" s="260" t="s">
        <v>342</v>
      </c>
      <c r="H274" s="261">
        <v>2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39</v>
      </c>
      <c r="O274" s="88"/>
      <c r="P274" s="249">
        <f>O274*H274</f>
        <v>0</v>
      </c>
      <c r="Q274" s="249">
        <v>1.0000000000000001E-05</v>
      </c>
      <c r="R274" s="249">
        <f>Q274*H274</f>
        <v>2.0000000000000002E-05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377</v>
      </c>
      <c r="AT274" s="251" t="s">
        <v>339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1704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1316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4.15" customHeight="1">
      <c r="A276" s="35"/>
      <c r="B276" s="36"/>
      <c r="C276" s="257" t="s">
        <v>595</v>
      </c>
      <c r="D276" s="257" t="s">
        <v>339</v>
      </c>
      <c r="E276" s="258" t="s">
        <v>1104</v>
      </c>
      <c r="F276" s="259" t="s">
        <v>1105</v>
      </c>
      <c r="G276" s="260" t="s">
        <v>342</v>
      </c>
      <c r="H276" s="261">
        <v>2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2.0000000000000002E-05</v>
      </c>
      <c r="R276" s="249">
        <f>Q276*H276</f>
        <v>4.0000000000000003E-05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1705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1105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21.75" customHeight="1">
      <c r="A278" s="35"/>
      <c r="B278" s="36"/>
      <c r="C278" s="257" t="s">
        <v>600</v>
      </c>
      <c r="D278" s="257" t="s">
        <v>339</v>
      </c>
      <c r="E278" s="258" t="s">
        <v>1532</v>
      </c>
      <c r="F278" s="259" t="s">
        <v>1533</v>
      </c>
      <c r="G278" s="260" t="s">
        <v>342</v>
      </c>
      <c r="H278" s="261">
        <v>7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39</v>
      </c>
      <c r="O278" s="88"/>
      <c r="P278" s="249">
        <f>O278*H278</f>
        <v>0</v>
      </c>
      <c r="Q278" s="249">
        <v>3.0000000000000001E-05</v>
      </c>
      <c r="R278" s="249">
        <f>Q278*H278</f>
        <v>0.00021000000000000001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377</v>
      </c>
      <c r="AT278" s="251" t="s">
        <v>339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1534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1533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21.75" customHeight="1">
      <c r="A280" s="35"/>
      <c r="B280" s="36"/>
      <c r="C280" s="257" t="s">
        <v>605</v>
      </c>
      <c r="D280" s="257" t="s">
        <v>339</v>
      </c>
      <c r="E280" s="258" t="s">
        <v>822</v>
      </c>
      <c r="F280" s="259" t="s">
        <v>823</v>
      </c>
      <c r="G280" s="260" t="s">
        <v>342</v>
      </c>
      <c r="H280" s="261">
        <v>4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6.0000000000000002E-05</v>
      </c>
      <c r="R280" s="249">
        <f>Q280*H280</f>
        <v>0.00024000000000000001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824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823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16.5" customHeight="1">
      <c r="A282" s="35"/>
      <c r="B282" s="36"/>
      <c r="C282" s="239" t="s">
        <v>609</v>
      </c>
      <c r="D282" s="239" t="s">
        <v>278</v>
      </c>
      <c r="E282" s="240" t="s">
        <v>862</v>
      </c>
      <c r="F282" s="241" t="s">
        <v>863</v>
      </c>
      <c r="G282" s="242" t="s">
        <v>342</v>
      </c>
      <c r="H282" s="243">
        <v>47</v>
      </c>
      <c r="I282" s="244"/>
      <c r="J282" s="245">
        <f>ROUND(I282*H282,2)</f>
        <v>0</v>
      </c>
      <c r="K282" s="246"/>
      <c r="L282" s="41"/>
      <c r="M282" s="247" t="s">
        <v>1</v>
      </c>
      <c r="N282" s="248" t="s">
        <v>39</v>
      </c>
      <c r="O282" s="88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352</v>
      </c>
      <c r="AT282" s="251" t="s">
        <v>278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864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865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1.75" customHeight="1">
      <c r="A284" s="35"/>
      <c r="B284" s="36"/>
      <c r="C284" s="257" t="s">
        <v>611</v>
      </c>
      <c r="D284" s="257" t="s">
        <v>339</v>
      </c>
      <c r="E284" s="258" t="s">
        <v>866</v>
      </c>
      <c r="F284" s="259" t="s">
        <v>867</v>
      </c>
      <c r="G284" s="260" t="s">
        <v>342</v>
      </c>
      <c r="H284" s="261">
        <v>38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4.0000000000000003E-05</v>
      </c>
      <c r="R284" s="249">
        <f>Q284*H284</f>
        <v>0.0015200000000000001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868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867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24.15" customHeight="1">
      <c r="A286" s="35"/>
      <c r="B286" s="36"/>
      <c r="C286" s="257" t="s">
        <v>615</v>
      </c>
      <c r="D286" s="257" t="s">
        <v>339</v>
      </c>
      <c r="E286" s="258" t="s">
        <v>869</v>
      </c>
      <c r="F286" s="259" t="s">
        <v>870</v>
      </c>
      <c r="G286" s="260" t="s">
        <v>342</v>
      </c>
      <c r="H286" s="261">
        <v>9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39</v>
      </c>
      <c r="O286" s="88"/>
      <c r="P286" s="249">
        <f>O286*H286</f>
        <v>0</v>
      </c>
      <c r="Q286" s="249">
        <v>5.0000000000000002E-05</v>
      </c>
      <c r="R286" s="249">
        <f>Q286*H286</f>
        <v>0.00045000000000000004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377</v>
      </c>
      <c r="AT286" s="251" t="s">
        <v>339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871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870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16.5" customHeight="1">
      <c r="A288" s="35"/>
      <c r="B288" s="36"/>
      <c r="C288" s="239" t="s">
        <v>619</v>
      </c>
      <c r="D288" s="239" t="s">
        <v>278</v>
      </c>
      <c r="E288" s="240" t="s">
        <v>872</v>
      </c>
      <c r="F288" s="241" t="s">
        <v>873</v>
      </c>
      <c r="G288" s="242" t="s">
        <v>342</v>
      </c>
      <c r="H288" s="243">
        <v>1</v>
      </c>
      <c r="I288" s="244"/>
      <c r="J288" s="245">
        <f>ROUND(I288*H288,2)</f>
        <v>0</v>
      </c>
      <c r="K288" s="246"/>
      <c r="L288" s="41"/>
      <c r="M288" s="247" t="s">
        <v>1</v>
      </c>
      <c r="N288" s="248" t="s">
        <v>39</v>
      </c>
      <c r="O288" s="88"/>
      <c r="P288" s="249">
        <f>O288*H288</f>
        <v>0</v>
      </c>
      <c r="Q288" s="249">
        <v>0</v>
      </c>
      <c r="R288" s="249">
        <f>Q288*H288</f>
        <v>0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352</v>
      </c>
      <c r="AT288" s="251" t="s">
        <v>278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874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875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4.15" customHeight="1">
      <c r="A290" s="35"/>
      <c r="B290" s="36"/>
      <c r="C290" s="257" t="s">
        <v>626</v>
      </c>
      <c r="D290" s="257" t="s">
        <v>339</v>
      </c>
      <c r="E290" s="258" t="s">
        <v>876</v>
      </c>
      <c r="F290" s="259" t="s">
        <v>877</v>
      </c>
      <c r="G290" s="260" t="s">
        <v>342</v>
      </c>
      <c r="H290" s="261">
        <v>1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39</v>
      </c>
      <c r="O290" s="88"/>
      <c r="P290" s="249">
        <f>O290*H290</f>
        <v>0</v>
      </c>
      <c r="Q290" s="249">
        <v>0.00023000000000000001</v>
      </c>
      <c r="R290" s="249">
        <f>Q290*H290</f>
        <v>0.00023000000000000001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377</v>
      </c>
      <c r="AT290" s="251" t="s">
        <v>339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878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877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24.15" customHeight="1">
      <c r="A292" s="35"/>
      <c r="B292" s="36"/>
      <c r="C292" s="239" t="s">
        <v>879</v>
      </c>
      <c r="D292" s="239" t="s">
        <v>278</v>
      </c>
      <c r="E292" s="240" t="s">
        <v>1535</v>
      </c>
      <c r="F292" s="241" t="s">
        <v>1536</v>
      </c>
      <c r="G292" s="242" t="s">
        <v>342</v>
      </c>
      <c r="H292" s="243">
        <v>2</v>
      </c>
      <c r="I292" s="244"/>
      <c r="J292" s="245">
        <f>ROUND(I292*H292,2)</f>
        <v>0</v>
      </c>
      <c r="K292" s="246"/>
      <c r="L292" s="41"/>
      <c r="M292" s="247" t="s">
        <v>1</v>
      </c>
      <c r="N292" s="248" t="s">
        <v>39</v>
      </c>
      <c r="O292" s="88"/>
      <c r="P292" s="249">
        <f>O292*H292</f>
        <v>0</v>
      </c>
      <c r="Q292" s="249">
        <v>0</v>
      </c>
      <c r="R292" s="249">
        <f>Q292*H292</f>
        <v>0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352</v>
      </c>
      <c r="AT292" s="251" t="s">
        <v>278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1537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1538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24.15" customHeight="1">
      <c r="A294" s="35"/>
      <c r="B294" s="36"/>
      <c r="C294" s="257" t="s">
        <v>883</v>
      </c>
      <c r="D294" s="257" t="s">
        <v>339</v>
      </c>
      <c r="E294" s="258" t="s">
        <v>1706</v>
      </c>
      <c r="F294" s="259" t="s">
        <v>1707</v>
      </c>
      <c r="G294" s="260" t="s">
        <v>342</v>
      </c>
      <c r="H294" s="261">
        <v>2</v>
      </c>
      <c r="I294" s="262"/>
      <c r="J294" s="263">
        <f>ROUND(I294*H294,2)</f>
        <v>0</v>
      </c>
      <c r="K294" s="264"/>
      <c r="L294" s="265"/>
      <c r="M294" s="266" t="s">
        <v>1</v>
      </c>
      <c r="N294" s="267" t="s">
        <v>39</v>
      </c>
      <c r="O294" s="88"/>
      <c r="P294" s="249">
        <f>O294*H294</f>
        <v>0</v>
      </c>
      <c r="Q294" s="249">
        <v>6.0000000000000002E-05</v>
      </c>
      <c r="R294" s="249">
        <f>Q294*H294</f>
        <v>0.00012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377</v>
      </c>
      <c r="AT294" s="251" t="s">
        <v>339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1708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1707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33" customHeight="1">
      <c r="A296" s="35"/>
      <c r="B296" s="36"/>
      <c r="C296" s="239" t="s">
        <v>887</v>
      </c>
      <c r="D296" s="239" t="s">
        <v>278</v>
      </c>
      <c r="E296" s="240" t="s">
        <v>880</v>
      </c>
      <c r="F296" s="241" t="s">
        <v>881</v>
      </c>
      <c r="G296" s="242" t="s">
        <v>416</v>
      </c>
      <c r="H296" s="243">
        <v>4</v>
      </c>
      <c r="I296" s="244"/>
      <c r="J296" s="245">
        <f>ROUND(I296*H296,2)</f>
        <v>0</v>
      </c>
      <c r="K296" s="246"/>
      <c r="L296" s="41"/>
      <c r="M296" s="247" t="s">
        <v>1</v>
      </c>
      <c r="N296" s="248" t="s">
        <v>39</v>
      </c>
      <c r="O296" s="88"/>
      <c r="P296" s="249">
        <f>O296*H296</f>
        <v>0</v>
      </c>
      <c r="Q296" s="249">
        <v>0</v>
      </c>
      <c r="R296" s="249">
        <f>Q296*H296</f>
        <v>0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352</v>
      </c>
      <c r="AT296" s="251" t="s">
        <v>278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882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881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57" t="s">
        <v>891</v>
      </c>
      <c r="D298" s="257" t="s">
        <v>339</v>
      </c>
      <c r="E298" s="258" t="s">
        <v>884</v>
      </c>
      <c r="F298" s="259" t="s">
        <v>885</v>
      </c>
      <c r="G298" s="260" t="s">
        <v>416</v>
      </c>
      <c r="H298" s="261">
        <v>4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39</v>
      </c>
      <c r="O298" s="88"/>
      <c r="P298" s="249">
        <f>O298*H298</f>
        <v>0</v>
      </c>
      <c r="Q298" s="249">
        <v>1.0000000000000001E-05</v>
      </c>
      <c r="R298" s="249">
        <f>Q298*H298</f>
        <v>4.0000000000000003E-05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377</v>
      </c>
      <c r="AT298" s="251" t="s">
        <v>339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886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885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24.15" customHeight="1">
      <c r="A300" s="35"/>
      <c r="B300" s="36"/>
      <c r="C300" s="257" t="s">
        <v>895</v>
      </c>
      <c r="D300" s="257" t="s">
        <v>339</v>
      </c>
      <c r="E300" s="258" t="s">
        <v>888</v>
      </c>
      <c r="F300" s="259" t="s">
        <v>889</v>
      </c>
      <c r="G300" s="260" t="s">
        <v>342</v>
      </c>
      <c r="H300" s="261">
        <v>1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39</v>
      </c>
      <c r="O300" s="88"/>
      <c r="P300" s="249">
        <f>O300*H300</f>
        <v>0</v>
      </c>
      <c r="Q300" s="249">
        <v>1.0000000000000001E-05</v>
      </c>
      <c r="R300" s="249">
        <f>Q300*H300</f>
        <v>1.0000000000000001E-05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377</v>
      </c>
      <c r="AT300" s="251" t="s">
        <v>339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890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889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24.15" customHeight="1">
      <c r="A302" s="35"/>
      <c r="B302" s="36"/>
      <c r="C302" s="257" t="s">
        <v>899</v>
      </c>
      <c r="D302" s="257" t="s">
        <v>339</v>
      </c>
      <c r="E302" s="258" t="s">
        <v>892</v>
      </c>
      <c r="F302" s="259" t="s">
        <v>893</v>
      </c>
      <c r="G302" s="260" t="s">
        <v>342</v>
      </c>
      <c r="H302" s="261">
        <v>1</v>
      </c>
      <c r="I302" s="262"/>
      <c r="J302" s="263">
        <f>ROUND(I302*H302,2)</f>
        <v>0</v>
      </c>
      <c r="K302" s="264"/>
      <c r="L302" s="265"/>
      <c r="M302" s="266" t="s">
        <v>1</v>
      </c>
      <c r="N302" s="267" t="s">
        <v>39</v>
      </c>
      <c r="O302" s="88"/>
      <c r="P302" s="249">
        <f>O302*H302</f>
        <v>0</v>
      </c>
      <c r="Q302" s="249">
        <v>1.0000000000000001E-05</v>
      </c>
      <c r="R302" s="249">
        <f>Q302*H302</f>
        <v>1.0000000000000001E-05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377</v>
      </c>
      <c r="AT302" s="251" t="s">
        <v>339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894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893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24.15" customHeight="1">
      <c r="A304" s="35"/>
      <c r="B304" s="36"/>
      <c r="C304" s="257" t="s">
        <v>903</v>
      </c>
      <c r="D304" s="257" t="s">
        <v>339</v>
      </c>
      <c r="E304" s="258" t="s">
        <v>896</v>
      </c>
      <c r="F304" s="259" t="s">
        <v>897</v>
      </c>
      <c r="G304" s="260" t="s">
        <v>342</v>
      </c>
      <c r="H304" s="261">
        <v>2</v>
      </c>
      <c r="I304" s="262"/>
      <c r="J304" s="263">
        <f>ROUND(I304*H304,2)</f>
        <v>0</v>
      </c>
      <c r="K304" s="264"/>
      <c r="L304" s="265"/>
      <c r="M304" s="266" t="s">
        <v>1</v>
      </c>
      <c r="N304" s="267" t="s">
        <v>39</v>
      </c>
      <c r="O304" s="88"/>
      <c r="P304" s="249">
        <f>O304*H304</f>
        <v>0</v>
      </c>
      <c r="Q304" s="249">
        <v>1.0000000000000001E-05</v>
      </c>
      <c r="R304" s="249">
        <f>Q304*H304</f>
        <v>2.0000000000000002E-05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377</v>
      </c>
      <c r="AT304" s="251" t="s">
        <v>339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898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897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24.15" customHeight="1">
      <c r="A306" s="35"/>
      <c r="B306" s="36"/>
      <c r="C306" s="257" t="s">
        <v>908</v>
      </c>
      <c r="D306" s="257" t="s">
        <v>339</v>
      </c>
      <c r="E306" s="258" t="s">
        <v>900</v>
      </c>
      <c r="F306" s="259" t="s">
        <v>901</v>
      </c>
      <c r="G306" s="260" t="s">
        <v>342</v>
      </c>
      <c r="H306" s="261">
        <v>4</v>
      </c>
      <c r="I306" s="262"/>
      <c r="J306" s="263">
        <f>ROUND(I306*H306,2)</f>
        <v>0</v>
      </c>
      <c r="K306" s="264"/>
      <c r="L306" s="265"/>
      <c r="M306" s="266" t="s">
        <v>1</v>
      </c>
      <c r="N306" s="267" t="s">
        <v>39</v>
      </c>
      <c r="O306" s="88"/>
      <c r="P306" s="249">
        <f>O306*H306</f>
        <v>0</v>
      </c>
      <c r="Q306" s="249">
        <v>1.0000000000000001E-05</v>
      </c>
      <c r="R306" s="249">
        <f>Q306*H306</f>
        <v>4.0000000000000003E-05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377</v>
      </c>
      <c r="AT306" s="251" t="s">
        <v>339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902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901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33" customHeight="1">
      <c r="A308" s="35"/>
      <c r="B308" s="36"/>
      <c r="C308" s="239" t="s">
        <v>913</v>
      </c>
      <c r="D308" s="239" t="s">
        <v>278</v>
      </c>
      <c r="E308" s="240" t="s">
        <v>904</v>
      </c>
      <c r="F308" s="241" t="s">
        <v>905</v>
      </c>
      <c r="G308" s="242" t="s">
        <v>696</v>
      </c>
      <c r="H308" s="243">
        <v>1</v>
      </c>
      <c r="I308" s="244"/>
      <c r="J308" s="245">
        <f>ROUND(I308*H308,2)</f>
        <v>0</v>
      </c>
      <c r="K308" s="246"/>
      <c r="L308" s="41"/>
      <c r="M308" s="247" t="s">
        <v>1</v>
      </c>
      <c r="N308" s="248" t="s">
        <v>39</v>
      </c>
      <c r="O308" s="88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352</v>
      </c>
      <c r="AT308" s="251" t="s">
        <v>278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906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907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33" customHeight="1">
      <c r="A310" s="35"/>
      <c r="B310" s="36"/>
      <c r="C310" s="239" t="s">
        <v>917</v>
      </c>
      <c r="D310" s="239" t="s">
        <v>278</v>
      </c>
      <c r="E310" s="240" t="s">
        <v>909</v>
      </c>
      <c r="F310" s="241" t="s">
        <v>910</v>
      </c>
      <c r="G310" s="242" t="s">
        <v>416</v>
      </c>
      <c r="H310" s="243">
        <v>540</v>
      </c>
      <c r="I310" s="244"/>
      <c r="J310" s="245">
        <f>ROUND(I310*H310,2)</f>
        <v>0</v>
      </c>
      <c r="K310" s="246"/>
      <c r="L310" s="41"/>
      <c r="M310" s="247" t="s">
        <v>1</v>
      </c>
      <c r="N310" s="248" t="s">
        <v>39</v>
      </c>
      <c r="O310" s="88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352</v>
      </c>
      <c r="AT310" s="251" t="s">
        <v>278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911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912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57" t="s">
        <v>922</v>
      </c>
      <c r="D312" s="257" t="s">
        <v>339</v>
      </c>
      <c r="E312" s="258" t="s">
        <v>914</v>
      </c>
      <c r="F312" s="259" t="s">
        <v>915</v>
      </c>
      <c r="G312" s="260" t="s">
        <v>416</v>
      </c>
      <c r="H312" s="261">
        <v>540</v>
      </c>
      <c r="I312" s="262"/>
      <c r="J312" s="263">
        <f>ROUND(I312*H312,2)</f>
        <v>0</v>
      </c>
      <c r="K312" s="264"/>
      <c r="L312" s="265"/>
      <c r="M312" s="266" t="s">
        <v>1</v>
      </c>
      <c r="N312" s="267" t="s">
        <v>39</v>
      </c>
      <c r="O312" s="88"/>
      <c r="P312" s="249">
        <f>O312*H312</f>
        <v>0</v>
      </c>
      <c r="Q312" s="249">
        <v>0.00017000000000000001</v>
      </c>
      <c r="R312" s="249">
        <f>Q312*H312</f>
        <v>0.091800000000000007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377</v>
      </c>
      <c r="AT312" s="251" t="s">
        <v>339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916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915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33" customHeight="1">
      <c r="A314" s="35"/>
      <c r="B314" s="36"/>
      <c r="C314" s="239" t="s">
        <v>926</v>
      </c>
      <c r="D314" s="239" t="s">
        <v>278</v>
      </c>
      <c r="E314" s="240" t="s">
        <v>918</v>
      </c>
      <c r="F314" s="241" t="s">
        <v>919</v>
      </c>
      <c r="G314" s="242" t="s">
        <v>416</v>
      </c>
      <c r="H314" s="243">
        <v>100</v>
      </c>
      <c r="I314" s="244"/>
      <c r="J314" s="245">
        <f>ROUND(I314*H314,2)</f>
        <v>0</v>
      </c>
      <c r="K314" s="246"/>
      <c r="L314" s="41"/>
      <c r="M314" s="247" t="s">
        <v>1</v>
      </c>
      <c r="N314" s="248" t="s">
        <v>39</v>
      </c>
      <c r="O314" s="88"/>
      <c r="P314" s="249">
        <f>O314*H314</f>
        <v>0</v>
      </c>
      <c r="Q314" s="249">
        <v>0</v>
      </c>
      <c r="R314" s="249">
        <f>Q314*H314</f>
        <v>0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352</v>
      </c>
      <c r="AT314" s="251" t="s">
        <v>278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920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921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24.15" customHeight="1">
      <c r="A316" s="35"/>
      <c r="B316" s="36"/>
      <c r="C316" s="257" t="s">
        <v>930</v>
      </c>
      <c r="D316" s="257" t="s">
        <v>339</v>
      </c>
      <c r="E316" s="258" t="s">
        <v>923</v>
      </c>
      <c r="F316" s="259" t="s">
        <v>924</v>
      </c>
      <c r="G316" s="260" t="s">
        <v>416</v>
      </c>
      <c r="H316" s="261">
        <v>100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6.9999999999999994E-05</v>
      </c>
      <c r="R316" s="249">
        <f>Q316*H316</f>
        <v>0.0069999999999999993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925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924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33" customHeight="1">
      <c r="A318" s="35"/>
      <c r="B318" s="36"/>
      <c r="C318" s="239" t="s">
        <v>934</v>
      </c>
      <c r="D318" s="239" t="s">
        <v>278</v>
      </c>
      <c r="E318" s="240" t="s">
        <v>927</v>
      </c>
      <c r="F318" s="241" t="s">
        <v>928</v>
      </c>
      <c r="G318" s="242" t="s">
        <v>416</v>
      </c>
      <c r="H318" s="243">
        <v>69</v>
      </c>
      <c r="I318" s="244"/>
      <c r="J318" s="245">
        <f>ROUND(I318*H318,2)</f>
        <v>0</v>
      </c>
      <c r="K318" s="246"/>
      <c r="L318" s="41"/>
      <c r="M318" s="247" t="s">
        <v>1</v>
      </c>
      <c r="N318" s="248" t="s">
        <v>39</v>
      </c>
      <c r="O318" s="88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352</v>
      </c>
      <c r="AT318" s="251" t="s">
        <v>278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929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928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24.15" customHeight="1">
      <c r="A320" s="35"/>
      <c r="B320" s="36"/>
      <c r="C320" s="257" t="s">
        <v>938</v>
      </c>
      <c r="D320" s="257" t="s">
        <v>339</v>
      </c>
      <c r="E320" s="258" t="s">
        <v>931</v>
      </c>
      <c r="F320" s="259" t="s">
        <v>932</v>
      </c>
      <c r="G320" s="260" t="s">
        <v>416</v>
      </c>
      <c r="H320" s="261">
        <v>60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39</v>
      </c>
      <c r="O320" s="88"/>
      <c r="P320" s="249">
        <f>O320*H320</f>
        <v>0</v>
      </c>
      <c r="Q320" s="249">
        <v>6.9999999999999994E-05</v>
      </c>
      <c r="R320" s="249">
        <f>Q320*H320</f>
        <v>0.0041999999999999997</v>
      </c>
      <c r="S320" s="249">
        <v>0</v>
      </c>
      <c r="T320" s="25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377</v>
      </c>
      <c r="AT320" s="251" t="s">
        <v>339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933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932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37.8" customHeight="1">
      <c r="A322" s="35"/>
      <c r="B322" s="36"/>
      <c r="C322" s="257" t="s">
        <v>943</v>
      </c>
      <c r="D322" s="257" t="s">
        <v>339</v>
      </c>
      <c r="E322" s="258" t="s">
        <v>935</v>
      </c>
      <c r="F322" s="259" t="s">
        <v>936</v>
      </c>
      <c r="G322" s="260" t="s">
        <v>416</v>
      </c>
      <c r="H322" s="261">
        <v>9</v>
      </c>
      <c r="I322" s="262"/>
      <c r="J322" s="263">
        <f>ROUND(I322*H322,2)</f>
        <v>0</v>
      </c>
      <c r="K322" s="264"/>
      <c r="L322" s="265"/>
      <c r="M322" s="266" t="s">
        <v>1</v>
      </c>
      <c r="N322" s="267" t="s">
        <v>39</v>
      </c>
      <c r="O322" s="88"/>
      <c r="P322" s="249">
        <f>O322*H322</f>
        <v>0</v>
      </c>
      <c r="Q322" s="249">
        <v>6.9999999999999994E-05</v>
      </c>
      <c r="R322" s="249">
        <f>Q322*H322</f>
        <v>0.00062999999999999992</v>
      </c>
      <c r="S322" s="249">
        <v>0</v>
      </c>
      <c r="T322" s="25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377</v>
      </c>
      <c r="AT322" s="251" t="s">
        <v>339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937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936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24.15" customHeight="1">
      <c r="A324" s="35"/>
      <c r="B324" s="36"/>
      <c r="C324" s="239" t="s">
        <v>948</v>
      </c>
      <c r="D324" s="239" t="s">
        <v>278</v>
      </c>
      <c r="E324" s="240" t="s">
        <v>939</v>
      </c>
      <c r="F324" s="241" t="s">
        <v>940</v>
      </c>
      <c r="G324" s="242" t="s">
        <v>342</v>
      </c>
      <c r="H324" s="243">
        <v>1</v>
      </c>
      <c r="I324" s="244"/>
      <c r="J324" s="245">
        <f>ROUND(I324*H324,2)</f>
        <v>0</v>
      </c>
      <c r="K324" s="246"/>
      <c r="L324" s="41"/>
      <c r="M324" s="247" t="s">
        <v>1</v>
      </c>
      <c r="N324" s="248" t="s">
        <v>39</v>
      </c>
      <c r="O324" s="88"/>
      <c r="P324" s="249">
        <f>O324*H324</f>
        <v>0</v>
      </c>
      <c r="Q324" s="249">
        <v>0</v>
      </c>
      <c r="R324" s="249">
        <f>Q324*H324</f>
        <v>0</v>
      </c>
      <c r="S324" s="249">
        <v>5.0000000000000002E-05</v>
      </c>
      <c r="T324" s="250">
        <f>S324*H324</f>
        <v>5.0000000000000002E-05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352</v>
      </c>
      <c r="AT324" s="251" t="s">
        <v>278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941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942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37.8" customHeight="1">
      <c r="A326" s="35"/>
      <c r="B326" s="36"/>
      <c r="C326" s="239" t="s">
        <v>952</v>
      </c>
      <c r="D326" s="239" t="s">
        <v>278</v>
      </c>
      <c r="E326" s="240" t="s">
        <v>944</v>
      </c>
      <c r="F326" s="241" t="s">
        <v>945</v>
      </c>
      <c r="G326" s="242" t="s">
        <v>342</v>
      </c>
      <c r="H326" s="243">
        <v>1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5.0000000000000002E-05</v>
      </c>
      <c r="T326" s="250">
        <f>S326*H326</f>
        <v>5.0000000000000002E-05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946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947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21.75" customHeight="1">
      <c r="A328" s="35"/>
      <c r="B328" s="36"/>
      <c r="C328" s="239" t="s">
        <v>956</v>
      </c>
      <c r="D328" s="239" t="s">
        <v>278</v>
      </c>
      <c r="E328" s="240" t="s">
        <v>949</v>
      </c>
      <c r="F328" s="241" t="s">
        <v>950</v>
      </c>
      <c r="G328" s="242" t="s">
        <v>342</v>
      </c>
      <c r="H328" s="243">
        <v>1</v>
      </c>
      <c r="I328" s="244"/>
      <c r="J328" s="245">
        <f>ROUND(I328*H328,2)</f>
        <v>0</v>
      </c>
      <c r="K328" s="246"/>
      <c r="L328" s="41"/>
      <c r="M328" s="247" t="s">
        <v>1</v>
      </c>
      <c r="N328" s="248" t="s">
        <v>39</v>
      </c>
      <c r="O328" s="88"/>
      <c r="P328" s="249">
        <f>O328*H328</f>
        <v>0</v>
      </c>
      <c r="Q328" s="249">
        <v>0</v>
      </c>
      <c r="R328" s="249">
        <f>Q328*H328</f>
        <v>0</v>
      </c>
      <c r="S328" s="249">
        <v>5.0000000000000002E-05</v>
      </c>
      <c r="T328" s="250">
        <f>S328*H328</f>
        <v>5.0000000000000002E-05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352</v>
      </c>
      <c r="AT328" s="251" t="s">
        <v>278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951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950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16.5" customHeight="1">
      <c r="A330" s="35"/>
      <c r="B330" s="36"/>
      <c r="C330" s="257" t="s">
        <v>961</v>
      </c>
      <c r="D330" s="257" t="s">
        <v>339</v>
      </c>
      <c r="E330" s="258" t="s">
        <v>953</v>
      </c>
      <c r="F330" s="259" t="s">
        <v>954</v>
      </c>
      <c r="G330" s="260" t="s">
        <v>416</v>
      </c>
      <c r="H330" s="261">
        <v>1</v>
      </c>
      <c r="I330" s="262"/>
      <c r="J330" s="263">
        <f>ROUND(I330*H330,2)</f>
        <v>0</v>
      </c>
      <c r="K330" s="264"/>
      <c r="L330" s="265"/>
      <c r="M330" s="266" t="s">
        <v>1</v>
      </c>
      <c r="N330" s="267" t="s">
        <v>39</v>
      </c>
      <c r="O330" s="88"/>
      <c r="P330" s="249">
        <f>O330*H330</f>
        <v>0</v>
      </c>
      <c r="Q330" s="249">
        <v>6.9999999999999994E-05</v>
      </c>
      <c r="R330" s="249">
        <f>Q330*H330</f>
        <v>6.9999999999999994E-05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377</v>
      </c>
      <c r="AT330" s="251" t="s">
        <v>339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955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954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24.15" customHeight="1">
      <c r="A332" s="35"/>
      <c r="B332" s="36"/>
      <c r="C332" s="239" t="s">
        <v>965</v>
      </c>
      <c r="D332" s="239" t="s">
        <v>278</v>
      </c>
      <c r="E332" s="240" t="s">
        <v>957</v>
      </c>
      <c r="F332" s="241" t="s">
        <v>958</v>
      </c>
      <c r="G332" s="242" t="s">
        <v>342</v>
      </c>
      <c r="H332" s="243">
        <v>35</v>
      </c>
      <c r="I332" s="244"/>
      <c r="J332" s="245">
        <f>ROUND(I332*H332,2)</f>
        <v>0</v>
      </c>
      <c r="K332" s="246"/>
      <c r="L332" s="41"/>
      <c r="M332" s="247" t="s">
        <v>1</v>
      </c>
      <c r="N332" s="248" t="s">
        <v>39</v>
      </c>
      <c r="O332" s="8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352</v>
      </c>
      <c r="AT332" s="251" t="s">
        <v>278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959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960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16.5" customHeight="1">
      <c r="A334" s="35"/>
      <c r="B334" s="36"/>
      <c r="C334" s="257" t="s">
        <v>970</v>
      </c>
      <c r="D334" s="257" t="s">
        <v>339</v>
      </c>
      <c r="E334" s="258" t="s">
        <v>962</v>
      </c>
      <c r="F334" s="259" t="s">
        <v>963</v>
      </c>
      <c r="G334" s="260" t="s">
        <v>342</v>
      </c>
      <c r="H334" s="261">
        <v>35</v>
      </c>
      <c r="I334" s="262"/>
      <c r="J334" s="263">
        <f>ROUND(I334*H334,2)</f>
        <v>0</v>
      </c>
      <c r="K334" s="264"/>
      <c r="L334" s="265"/>
      <c r="M334" s="266" t="s">
        <v>1</v>
      </c>
      <c r="N334" s="267" t="s">
        <v>39</v>
      </c>
      <c r="O334" s="88"/>
      <c r="P334" s="249">
        <f>O334*H334</f>
        <v>0</v>
      </c>
      <c r="Q334" s="249">
        <v>9.0000000000000006E-05</v>
      </c>
      <c r="R334" s="249">
        <f>Q334*H334</f>
        <v>0.00315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377</v>
      </c>
      <c r="AT334" s="251" t="s">
        <v>339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964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963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2" customFormat="1" ht="21.75" customHeight="1">
      <c r="A336" s="35"/>
      <c r="B336" s="36"/>
      <c r="C336" s="239" t="s">
        <v>977</v>
      </c>
      <c r="D336" s="239" t="s">
        <v>278</v>
      </c>
      <c r="E336" s="240" t="s">
        <v>966</v>
      </c>
      <c r="F336" s="241" t="s">
        <v>967</v>
      </c>
      <c r="G336" s="242" t="s">
        <v>342</v>
      </c>
      <c r="H336" s="243">
        <v>1</v>
      </c>
      <c r="I336" s="244"/>
      <c r="J336" s="245">
        <f>ROUND(I336*H336,2)</f>
        <v>0</v>
      </c>
      <c r="K336" s="246"/>
      <c r="L336" s="41"/>
      <c r="M336" s="247" t="s">
        <v>1</v>
      </c>
      <c r="N336" s="248" t="s">
        <v>39</v>
      </c>
      <c r="O336" s="88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1" t="s">
        <v>352</v>
      </c>
      <c r="AT336" s="251" t="s">
        <v>278</v>
      </c>
      <c r="AU336" s="251" t="s">
        <v>276</v>
      </c>
      <c r="AY336" s="14" t="s">
        <v>275</v>
      </c>
      <c r="BE336" s="252">
        <f>IF(N336="základní",J336,0)</f>
        <v>0</v>
      </c>
      <c r="BF336" s="252">
        <f>IF(N336="snížená",J336,0)</f>
        <v>0</v>
      </c>
      <c r="BG336" s="252">
        <f>IF(N336="zákl. přenesená",J336,0)</f>
        <v>0</v>
      </c>
      <c r="BH336" s="252">
        <f>IF(N336="sníž. přenesená",J336,0)</f>
        <v>0</v>
      </c>
      <c r="BI336" s="252">
        <f>IF(N336="nulová",J336,0)</f>
        <v>0</v>
      </c>
      <c r="BJ336" s="14" t="s">
        <v>81</v>
      </c>
      <c r="BK336" s="252">
        <f>ROUND(I336*H336,2)</f>
        <v>0</v>
      </c>
      <c r="BL336" s="14" t="s">
        <v>352</v>
      </c>
      <c r="BM336" s="251" t="s">
        <v>968</v>
      </c>
    </row>
    <row r="337" s="2" customFormat="1">
      <c r="A337" s="35"/>
      <c r="B337" s="36"/>
      <c r="C337" s="37"/>
      <c r="D337" s="253" t="s">
        <v>284</v>
      </c>
      <c r="E337" s="37"/>
      <c r="F337" s="254" t="s">
        <v>969</v>
      </c>
      <c r="G337" s="37"/>
      <c r="H337" s="37"/>
      <c r="I337" s="206"/>
      <c r="J337" s="37"/>
      <c r="K337" s="37"/>
      <c r="L337" s="41"/>
      <c r="M337" s="255"/>
      <c r="N337" s="256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284</v>
      </c>
      <c r="AU337" s="14" t="s">
        <v>276</v>
      </c>
    </row>
    <row r="338" s="2" customFormat="1" ht="16.5" customHeight="1">
      <c r="A338" s="35"/>
      <c r="B338" s="36"/>
      <c r="C338" s="239" t="s">
        <v>982</v>
      </c>
      <c r="D338" s="239" t="s">
        <v>278</v>
      </c>
      <c r="E338" s="240" t="s">
        <v>971</v>
      </c>
      <c r="F338" s="241" t="s">
        <v>972</v>
      </c>
      <c r="G338" s="242" t="s">
        <v>973</v>
      </c>
      <c r="H338" s="243">
        <v>1</v>
      </c>
      <c r="I338" s="244"/>
      <c r="J338" s="245">
        <f>ROUND(I338*H338,2)</f>
        <v>0</v>
      </c>
      <c r="K338" s="246"/>
      <c r="L338" s="41"/>
      <c r="M338" s="247" t="s">
        <v>1</v>
      </c>
      <c r="N338" s="248" t="s">
        <v>39</v>
      </c>
      <c r="O338" s="88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1" t="s">
        <v>352</v>
      </c>
      <c r="AT338" s="251" t="s">
        <v>278</v>
      </c>
      <c r="AU338" s="251" t="s">
        <v>276</v>
      </c>
      <c r="AY338" s="14" t="s">
        <v>275</v>
      </c>
      <c r="BE338" s="252">
        <f>IF(N338="základní",J338,0)</f>
        <v>0</v>
      </c>
      <c r="BF338" s="252">
        <f>IF(N338="snížená",J338,0)</f>
        <v>0</v>
      </c>
      <c r="BG338" s="252">
        <f>IF(N338="zákl. přenesená",J338,0)</f>
        <v>0</v>
      </c>
      <c r="BH338" s="252">
        <f>IF(N338="sníž. přenesená",J338,0)</f>
        <v>0</v>
      </c>
      <c r="BI338" s="252">
        <f>IF(N338="nulová",J338,0)</f>
        <v>0</v>
      </c>
      <c r="BJ338" s="14" t="s">
        <v>81</v>
      </c>
      <c r="BK338" s="252">
        <f>ROUND(I338*H338,2)</f>
        <v>0</v>
      </c>
      <c r="BL338" s="14" t="s">
        <v>352</v>
      </c>
      <c r="BM338" s="251" t="s">
        <v>974</v>
      </c>
    </row>
    <row r="339" s="2" customFormat="1">
      <c r="A339" s="35"/>
      <c r="B339" s="36"/>
      <c r="C339" s="37"/>
      <c r="D339" s="253" t="s">
        <v>284</v>
      </c>
      <c r="E339" s="37"/>
      <c r="F339" s="254" t="s">
        <v>972</v>
      </c>
      <c r="G339" s="37"/>
      <c r="H339" s="37"/>
      <c r="I339" s="206"/>
      <c r="J339" s="37"/>
      <c r="K339" s="37"/>
      <c r="L339" s="41"/>
      <c r="M339" s="255"/>
      <c r="N339" s="256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284</v>
      </c>
      <c r="AU339" s="14" t="s">
        <v>276</v>
      </c>
    </row>
    <row r="340" s="12" customFormat="1" ht="20.88" customHeight="1">
      <c r="A340" s="12"/>
      <c r="B340" s="223"/>
      <c r="C340" s="224"/>
      <c r="D340" s="225" t="s">
        <v>73</v>
      </c>
      <c r="E340" s="237" t="s">
        <v>975</v>
      </c>
      <c r="F340" s="237" t="s">
        <v>1709</v>
      </c>
      <c r="G340" s="224"/>
      <c r="H340" s="224"/>
      <c r="I340" s="227"/>
      <c r="J340" s="238">
        <f>BK340</f>
        <v>0</v>
      </c>
      <c r="K340" s="224"/>
      <c r="L340" s="229"/>
      <c r="M340" s="230"/>
      <c r="N340" s="231"/>
      <c r="O340" s="231"/>
      <c r="P340" s="232">
        <f>SUM(P341:P376)</f>
        <v>0</v>
      </c>
      <c r="Q340" s="231"/>
      <c r="R340" s="232">
        <f>SUM(R341:R376)</f>
        <v>0.060590000000000005</v>
      </c>
      <c r="S340" s="231"/>
      <c r="T340" s="233">
        <f>SUM(T341:T376)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34" t="s">
        <v>83</v>
      </c>
      <c r="AT340" s="235" t="s">
        <v>73</v>
      </c>
      <c r="AU340" s="235" t="s">
        <v>83</v>
      </c>
      <c r="AY340" s="234" t="s">
        <v>275</v>
      </c>
      <c r="BK340" s="236">
        <f>SUM(BK341:BK376)</f>
        <v>0</v>
      </c>
    </row>
    <row r="341" s="2" customFormat="1" ht="33" customHeight="1">
      <c r="A341" s="35"/>
      <c r="B341" s="36"/>
      <c r="C341" s="239" t="s">
        <v>986</v>
      </c>
      <c r="D341" s="239" t="s">
        <v>278</v>
      </c>
      <c r="E341" s="240" t="s">
        <v>978</v>
      </c>
      <c r="F341" s="241" t="s">
        <v>979</v>
      </c>
      <c r="G341" s="242" t="s">
        <v>416</v>
      </c>
      <c r="H341" s="243">
        <v>80</v>
      </c>
      <c r="I341" s="244"/>
      <c r="J341" s="245">
        <f>ROUND(I341*H341,2)</f>
        <v>0</v>
      </c>
      <c r="K341" s="246"/>
      <c r="L341" s="41"/>
      <c r="M341" s="247" t="s">
        <v>1</v>
      </c>
      <c r="N341" s="248" t="s">
        <v>39</v>
      </c>
      <c r="O341" s="88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1" t="s">
        <v>352</v>
      </c>
      <c r="AT341" s="251" t="s">
        <v>278</v>
      </c>
      <c r="AU341" s="251" t="s">
        <v>276</v>
      </c>
      <c r="AY341" s="14" t="s">
        <v>275</v>
      </c>
      <c r="BE341" s="252">
        <f>IF(N341="základní",J341,0)</f>
        <v>0</v>
      </c>
      <c r="BF341" s="252">
        <f>IF(N341="snížená",J341,0)</f>
        <v>0</v>
      </c>
      <c r="BG341" s="252">
        <f>IF(N341="zákl. přenesená",J341,0)</f>
        <v>0</v>
      </c>
      <c r="BH341" s="252">
        <f>IF(N341="sníž. přenesená",J341,0)</f>
        <v>0</v>
      </c>
      <c r="BI341" s="252">
        <f>IF(N341="nulová",J341,0)</f>
        <v>0</v>
      </c>
      <c r="BJ341" s="14" t="s">
        <v>81</v>
      </c>
      <c r="BK341" s="252">
        <f>ROUND(I341*H341,2)</f>
        <v>0</v>
      </c>
      <c r="BL341" s="14" t="s">
        <v>352</v>
      </c>
      <c r="BM341" s="251" t="s">
        <v>980</v>
      </c>
    </row>
    <row r="342" s="2" customFormat="1">
      <c r="A342" s="35"/>
      <c r="B342" s="36"/>
      <c r="C342" s="37"/>
      <c r="D342" s="253" t="s">
        <v>284</v>
      </c>
      <c r="E342" s="37"/>
      <c r="F342" s="254" t="s">
        <v>981</v>
      </c>
      <c r="G342" s="37"/>
      <c r="H342" s="37"/>
      <c r="I342" s="206"/>
      <c r="J342" s="37"/>
      <c r="K342" s="37"/>
      <c r="L342" s="41"/>
      <c r="M342" s="255"/>
      <c r="N342" s="25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284</v>
      </c>
      <c r="AU342" s="14" t="s">
        <v>276</v>
      </c>
    </row>
    <row r="343" s="2" customFormat="1" ht="33" customHeight="1">
      <c r="A343" s="35"/>
      <c r="B343" s="36"/>
      <c r="C343" s="257" t="s">
        <v>991</v>
      </c>
      <c r="D343" s="257" t="s">
        <v>339</v>
      </c>
      <c r="E343" s="258" t="s">
        <v>983</v>
      </c>
      <c r="F343" s="259" t="s">
        <v>984</v>
      </c>
      <c r="G343" s="260" t="s">
        <v>416</v>
      </c>
      <c r="H343" s="261">
        <v>80</v>
      </c>
      <c r="I343" s="262"/>
      <c r="J343" s="263">
        <f>ROUND(I343*H343,2)</f>
        <v>0</v>
      </c>
      <c r="K343" s="264"/>
      <c r="L343" s="265"/>
      <c r="M343" s="266" t="s">
        <v>1</v>
      </c>
      <c r="N343" s="267" t="s">
        <v>39</v>
      </c>
      <c r="O343" s="88"/>
      <c r="P343" s="249">
        <f>O343*H343</f>
        <v>0</v>
      </c>
      <c r="Q343" s="249">
        <v>0.00052999999999999998</v>
      </c>
      <c r="R343" s="249">
        <f>Q343*H343</f>
        <v>0.0424</v>
      </c>
      <c r="S343" s="249">
        <v>0</v>
      </c>
      <c r="T343" s="25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1" t="s">
        <v>377</v>
      </c>
      <c r="AT343" s="251" t="s">
        <v>339</v>
      </c>
      <c r="AU343" s="251" t="s">
        <v>276</v>
      </c>
      <c r="AY343" s="14" t="s">
        <v>275</v>
      </c>
      <c r="BE343" s="252">
        <f>IF(N343="základní",J343,0)</f>
        <v>0</v>
      </c>
      <c r="BF343" s="252">
        <f>IF(N343="snížená",J343,0)</f>
        <v>0</v>
      </c>
      <c r="BG343" s="252">
        <f>IF(N343="zákl. přenesená",J343,0)</f>
        <v>0</v>
      </c>
      <c r="BH343" s="252">
        <f>IF(N343="sníž. přenesená",J343,0)</f>
        <v>0</v>
      </c>
      <c r="BI343" s="252">
        <f>IF(N343="nulová",J343,0)</f>
        <v>0</v>
      </c>
      <c r="BJ343" s="14" t="s">
        <v>81</v>
      </c>
      <c r="BK343" s="252">
        <f>ROUND(I343*H343,2)</f>
        <v>0</v>
      </c>
      <c r="BL343" s="14" t="s">
        <v>352</v>
      </c>
      <c r="BM343" s="251" t="s">
        <v>985</v>
      </c>
    </row>
    <row r="344" s="2" customFormat="1">
      <c r="A344" s="35"/>
      <c r="B344" s="36"/>
      <c r="C344" s="37"/>
      <c r="D344" s="253" t="s">
        <v>284</v>
      </c>
      <c r="E344" s="37"/>
      <c r="F344" s="254" t="s">
        <v>984</v>
      </c>
      <c r="G344" s="37"/>
      <c r="H344" s="37"/>
      <c r="I344" s="206"/>
      <c r="J344" s="37"/>
      <c r="K344" s="37"/>
      <c r="L344" s="41"/>
      <c r="M344" s="255"/>
      <c r="N344" s="25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284</v>
      </c>
      <c r="AU344" s="14" t="s">
        <v>276</v>
      </c>
    </row>
    <row r="345" s="2" customFormat="1" ht="37.8" customHeight="1">
      <c r="A345" s="35"/>
      <c r="B345" s="36"/>
      <c r="C345" s="239" t="s">
        <v>995</v>
      </c>
      <c r="D345" s="239" t="s">
        <v>278</v>
      </c>
      <c r="E345" s="240" t="s">
        <v>987</v>
      </c>
      <c r="F345" s="241" t="s">
        <v>988</v>
      </c>
      <c r="G345" s="242" t="s">
        <v>416</v>
      </c>
      <c r="H345" s="243">
        <v>80</v>
      </c>
      <c r="I345" s="244"/>
      <c r="J345" s="245">
        <f>ROUND(I345*H345,2)</f>
        <v>0</v>
      </c>
      <c r="K345" s="246"/>
      <c r="L345" s="41"/>
      <c r="M345" s="247" t="s">
        <v>1</v>
      </c>
      <c r="N345" s="248" t="s">
        <v>39</v>
      </c>
      <c r="O345" s="88"/>
      <c r="P345" s="249">
        <f>O345*H345</f>
        <v>0</v>
      </c>
      <c r="Q345" s="249">
        <v>0</v>
      </c>
      <c r="R345" s="249">
        <f>Q345*H345</f>
        <v>0</v>
      </c>
      <c r="S345" s="249">
        <v>0</v>
      </c>
      <c r="T345" s="25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1" t="s">
        <v>352</v>
      </c>
      <c r="AT345" s="251" t="s">
        <v>278</v>
      </c>
      <c r="AU345" s="251" t="s">
        <v>276</v>
      </c>
      <c r="AY345" s="14" t="s">
        <v>275</v>
      </c>
      <c r="BE345" s="252">
        <f>IF(N345="základní",J345,0)</f>
        <v>0</v>
      </c>
      <c r="BF345" s="252">
        <f>IF(N345="snížená",J345,0)</f>
        <v>0</v>
      </c>
      <c r="BG345" s="252">
        <f>IF(N345="zákl. přenesená",J345,0)</f>
        <v>0</v>
      </c>
      <c r="BH345" s="252">
        <f>IF(N345="sníž. přenesená",J345,0)</f>
        <v>0</v>
      </c>
      <c r="BI345" s="252">
        <f>IF(N345="nulová",J345,0)</f>
        <v>0</v>
      </c>
      <c r="BJ345" s="14" t="s">
        <v>81</v>
      </c>
      <c r="BK345" s="252">
        <f>ROUND(I345*H345,2)</f>
        <v>0</v>
      </c>
      <c r="BL345" s="14" t="s">
        <v>352</v>
      </c>
      <c r="BM345" s="251" t="s">
        <v>989</v>
      </c>
    </row>
    <row r="346" s="2" customFormat="1">
      <c r="A346" s="35"/>
      <c r="B346" s="36"/>
      <c r="C346" s="37"/>
      <c r="D346" s="253" t="s">
        <v>284</v>
      </c>
      <c r="E346" s="37"/>
      <c r="F346" s="254" t="s">
        <v>990</v>
      </c>
      <c r="G346" s="37"/>
      <c r="H346" s="37"/>
      <c r="I346" s="206"/>
      <c r="J346" s="37"/>
      <c r="K346" s="37"/>
      <c r="L346" s="41"/>
      <c r="M346" s="255"/>
      <c r="N346" s="25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284</v>
      </c>
      <c r="AU346" s="14" t="s">
        <v>276</v>
      </c>
    </row>
    <row r="347" s="2" customFormat="1" ht="33" customHeight="1">
      <c r="A347" s="35"/>
      <c r="B347" s="36"/>
      <c r="C347" s="257" t="s">
        <v>1000</v>
      </c>
      <c r="D347" s="257" t="s">
        <v>339</v>
      </c>
      <c r="E347" s="258" t="s">
        <v>992</v>
      </c>
      <c r="F347" s="259" t="s">
        <v>993</v>
      </c>
      <c r="G347" s="260" t="s">
        <v>416</v>
      </c>
      <c r="H347" s="261">
        <v>80</v>
      </c>
      <c r="I347" s="262"/>
      <c r="J347" s="263">
        <f>ROUND(I347*H347,2)</f>
        <v>0</v>
      </c>
      <c r="K347" s="264"/>
      <c r="L347" s="265"/>
      <c r="M347" s="266" t="s">
        <v>1</v>
      </c>
      <c r="N347" s="267" t="s">
        <v>39</v>
      </c>
      <c r="O347" s="88"/>
      <c r="P347" s="249">
        <f>O347*H347</f>
        <v>0</v>
      </c>
      <c r="Q347" s="249">
        <v>0.00011</v>
      </c>
      <c r="R347" s="249">
        <f>Q347*H347</f>
        <v>0.0088000000000000005</v>
      </c>
      <c r="S347" s="249">
        <v>0</v>
      </c>
      <c r="T347" s="25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1" t="s">
        <v>377</v>
      </c>
      <c r="AT347" s="251" t="s">
        <v>339</v>
      </c>
      <c r="AU347" s="251" t="s">
        <v>276</v>
      </c>
      <c r="AY347" s="14" t="s">
        <v>275</v>
      </c>
      <c r="BE347" s="252">
        <f>IF(N347="základní",J347,0)</f>
        <v>0</v>
      </c>
      <c r="BF347" s="252">
        <f>IF(N347="snížená",J347,0)</f>
        <v>0</v>
      </c>
      <c r="BG347" s="252">
        <f>IF(N347="zákl. přenesená",J347,0)</f>
        <v>0</v>
      </c>
      <c r="BH347" s="252">
        <f>IF(N347="sníž. přenesená",J347,0)</f>
        <v>0</v>
      </c>
      <c r="BI347" s="252">
        <f>IF(N347="nulová",J347,0)</f>
        <v>0</v>
      </c>
      <c r="BJ347" s="14" t="s">
        <v>81</v>
      </c>
      <c r="BK347" s="252">
        <f>ROUND(I347*H347,2)</f>
        <v>0</v>
      </c>
      <c r="BL347" s="14" t="s">
        <v>352</v>
      </c>
      <c r="BM347" s="251" t="s">
        <v>994</v>
      </c>
    </row>
    <row r="348" s="2" customFormat="1">
      <c r="A348" s="35"/>
      <c r="B348" s="36"/>
      <c r="C348" s="37"/>
      <c r="D348" s="253" t="s">
        <v>284</v>
      </c>
      <c r="E348" s="37"/>
      <c r="F348" s="254" t="s">
        <v>993</v>
      </c>
      <c r="G348" s="37"/>
      <c r="H348" s="37"/>
      <c r="I348" s="206"/>
      <c r="J348" s="37"/>
      <c r="K348" s="37"/>
      <c r="L348" s="41"/>
      <c r="M348" s="255"/>
      <c r="N348" s="256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284</v>
      </c>
      <c r="AU348" s="14" t="s">
        <v>276</v>
      </c>
    </row>
    <row r="349" s="2" customFormat="1" ht="24.15" customHeight="1">
      <c r="A349" s="35"/>
      <c r="B349" s="36"/>
      <c r="C349" s="239" t="s">
        <v>1004</v>
      </c>
      <c r="D349" s="239" t="s">
        <v>278</v>
      </c>
      <c r="E349" s="240" t="s">
        <v>996</v>
      </c>
      <c r="F349" s="241" t="s">
        <v>997</v>
      </c>
      <c r="G349" s="242" t="s">
        <v>342</v>
      </c>
      <c r="H349" s="243">
        <v>1</v>
      </c>
      <c r="I349" s="244"/>
      <c r="J349" s="245">
        <f>ROUND(I349*H349,2)</f>
        <v>0</v>
      </c>
      <c r="K349" s="246"/>
      <c r="L349" s="41"/>
      <c r="M349" s="247" t="s">
        <v>1</v>
      </c>
      <c r="N349" s="248" t="s">
        <v>39</v>
      </c>
      <c r="O349" s="88"/>
      <c r="P349" s="249">
        <f>O349*H349</f>
        <v>0</v>
      </c>
      <c r="Q349" s="249">
        <v>0</v>
      </c>
      <c r="R349" s="249">
        <f>Q349*H349</f>
        <v>0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51" t="s">
        <v>352</v>
      </c>
      <c r="AT349" s="251" t="s">
        <v>278</v>
      </c>
      <c r="AU349" s="251" t="s">
        <v>276</v>
      </c>
      <c r="AY349" s="14" t="s">
        <v>275</v>
      </c>
      <c r="BE349" s="252">
        <f>IF(N349="základní",J349,0)</f>
        <v>0</v>
      </c>
      <c r="BF349" s="252">
        <f>IF(N349="snížená",J349,0)</f>
        <v>0</v>
      </c>
      <c r="BG349" s="252">
        <f>IF(N349="zákl. přenesená",J349,0)</f>
        <v>0</v>
      </c>
      <c r="BH349" s="252">
        <f>IF(N349="sníž. přenesená",J349,0)</f>
        <v>0</v>
      </c>
      <c r="BI349" s="252">
        <f>IF(N349="nulová",J349,0)</f>
        <v>0</v>
      </c>
      <c r="BJ349" s="14" t="s">
        <v>81</v>
      </c>
      <c r="BK349" s="252">
        <f>ROUND(I349*H349,2)</f>
        <v>0</v>
      </c>
      <c r="BL349" s="14" t="s">
        <v>352</v>
      </c>
      <c r="BM349" s="251" t="s">
        <v>998</v>
      </c>
    </row>
    <row r="350" s="2" customFormat="1">
      <c r="A350" s="35"/>
      <c r="B350" s="36"/>
      <c r="C350" s="37"/>
      <c r="D350" s="253" t="s">
        <v>284</v>
      </c>
      <c r="E350" s="37"/>
      <c r="F350" s="254" t="s">
        <v>999</v>
      </c>
      <c r="G350" s="37"/>
      <c r="H350" s="37"/>
      <c r="I350" s="206"/>
      <c r="J350" s="37"/>
      <c r="K350" s="37"/>
      <c r="L350" s="41"/>
      <c r="M350" s="255"/>
      <c r="N350" s="256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284</v>
      </c>
      <c r="AU350" s="14" t="s">
        <v>276</v>
      </c>
    </row>
    <row r="351" s="2" customFormat="1" ht="24.15" customHeight="1">
      <c r="A351" s="35"/>
      <c r="B351" s="36"/>
      <c r="C351" s="257" t="s">
        <v>1009</v>
      </c>
      <c r="D351" s="257" t="s">
        <v>339</v>
      </c>
      <c r="E351" s="258" t="s">
        <v>1001</v>
      </c>
      <c r="F351" s="259" t="s">
        <v>1002</v>
      </c>
      <c r="G351" s="260" t="s">
        <v>342</v>
      </c>
      <c r="H351" s="261">
        <v>1</v>
      </c>
      <c r="I351" s="262"/>
      <c r="J351" s="263">
        <f>ROUND(I351*H351,2)</f>
        <v>0</v>
      </c>
      <c r="K351" s="264"/>
      <c r="L351" s="265"/>
      <c r="M351" s="266" t="s">
        <v>1</v>
      </c>
      <c r="N351" s="267" t="s">
        <v>39</v>
      </c>
      <c r="O351" s="88"/>
      <c r="P351" s="249">
        <f>O351*H351</f>
        <v>0</v>
      </c>
      <c r="Q351" s="249">
        <v>0.0010499999999999999</v>
      </c>
      <c r="R351" s="249">
        <f>Q351*H351</f>
        <v>0.0010499999999999999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1" t="s">
        <v>377</v>
      </c>
      <c r="AT351" s="251" t="s">
        <v>339</v>
      </c>
      <c r="AU351" s="251" t="s">
        <v>276</v>
      </c>
      <c r="AY351" s="14" t="s">
        <v>275</v>
      </c>
      <c r="BE351" s="252">
        <f>IF(N351="základní",J351,0)</f>
        <v>0</v>
      </c>
      <c r="BF351" s="252">
        <f>IF(N351="snížená",J351,0)</f>
        <v>0</v>
      </c>
      <c r="BG351" s="252">
        <f>IF(N351="zákl. přenesená",J351,0)</f>
        <v>0</v>
      </c>
      <c r="BH351" s="252">
        <f>IF(N351="sníž. přenesená",J351,0)</f>
        <v>0</v>
      </c>
      <c r="BI351" s="252">
        <f>IF(N351="nulová",J351,0)</f>
        <v>0</v>
      </c>
      <c r="BJ351" s="14" t="s">
        <v>81</v>
      </c>
      <c r="BK351" s="252">
        <f>ROUND(I351*H351,2)</f>
        <v>0</v>
      </c>
      <c r="BL351" s="14" t="s">
        <v>352</v>
      </c>
      <c r="BM351" s="251" t="s">
        <v>1003</v>
      </c>
    </row>
    <row r="352" s="2" customFormat="1">
      <c r="A352" s="35"/>
      <c r="B352" s="36"/>
      <c r="C352" s="37"/>
      <c r="D352" s="253" t="s">
        <v>284</v>
      </c>
      <c r="E352" s="37"/>
      <c r="F352" s="254" t="s">
        <v>1002</v>
      </c>
      <c r="G352" s="37"/>
      <c r="H352" s="37"/>
      <c r="I352" s="206"/>
      <c r="J352" s="37"/>
      <c r="K352" s="37"/>
      <c r="L352" s="41"/>
      <c r="M352" s="255"/>
      <c r="N352" s="25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284</v>
      </c>
      <c r="AU352" s="14" t="s">
        <v>276</v>
      </c>
    </row>
    <row r="353" s="2" customFormat="1" ht="33" customHeight="1">
      <c r="A353" s="35"/>
      <c r="B353" s="36"/>
      <c r="C353" s="239" t="s">
        <v>1013</v>
      </c>
      <c r="D353" s="239" t="s">
        <v>278</v>
      </c>
      <c r="E353" s="240" t="s">
        <v>1005</v>
      </c>
      <c r="F353" s="241" t="s">
        <v>1006</v>
      </c>
      <c r="G353" s="242" t="s">
        <v>342</v>
      </c>
      <c r="H353" s="243">
        <v>1</v>
      </c>
      <c r="I353" s="244"/>
      <c r="J353" s="245">
        <f>ROUND(I353*H353,2)</f>
        <v>0</v>
      </c>
      <c r="K353" s="246"/>
      <c r="L353" s="41"/>
      <c r="M353" s="247" t="s">
        <v>1</v>
      </c>
      <c r="N353" s="248" t="s">
        <v>39</v>
      </c>
      <c r="O353" s="88"/>
      <c r="P353" s="249">
        <f>O353*H353</f>
        <v>0</v>
      </c>
      <c r="Q353" s="249">
        <v>0</v>
      </c>
      <c r="R353" s="249">
        <f>Q353*H353</f>
        <v>0</v>
      </c>
      <c r="S353" s="249">
        <v>0</v>
      </c>
      <c r="T353" s="25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1" t="s">
        <v>352</v>
      </c>
      <c r="AT353" s="251" t="s">
        <v>278</v>
      </c>
      <c r="AU353" s="251" t="s">
        <v>276</v>
      </c>
      <c r="AY353" s="14" t="s">
        <v>275</v>
      </c>
      <c r="BE353" s="252">
        <f>IF(N353="základní",J353,0)</f>
        <v>0</v>
      </c>
      <c r="BF353" s="252">
        <f>IF(N353="snížená",J353,0)</f>
        <v>0</v>
      </c>
      <c r="BG353" s="252">
        <f>IF(N353="zákl. přenesená",J353,0)</f>
        <v>0</v>
      </c>
      <c r="BH353" s="252">
        <f>IF(N353="sníž. přenesená",J353,0)</f>
        <v>0</v>
      </c>
      <c r="BI353" s="252">
        <f>IF(N353="nulová",J353,0)</f>
        <v>0</v>
      </c>
      <c r="BJ353" s="14" t="s">
        <v>81</v>
      </c>
      <c r="BK353" s="252">
        <f>ROUND(I353*H353,2)</f>
        <v>0</v>
      </c>
      <c r="BL353" s="14" t="s">
        <v>352</v>
      </c>
      <c r="BM353" s="251" t="s">
        <v>1007</v>
      </c>
    </row>
    <row r="354" s="2" customFormat="1">
      <c r="A354" s="35"/>
      <c r="B354" s="36"/>
      <c r="C354" s="37"/>
      <c r="D354" s="253" t="s">
        <v>284</v>
      </c>
      <c r="E354" s="37"/>
      <c r="F354" s="254" t="s">
        <v>1008</v>
      </c>
      <c r="G354" s="37"/>
      <c r="H354" s="37"/>
      <c r="I354" s="206"/>
      <c r="J354" s="37"/>
      <c r="K354" s="37"/>
      <c r="L354" s="41"/>
      <c r="M354" s="255"/>
      <c r="N354" s="25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284</v>
      </c>
      <c r="AU354" s="14" t="s">
        <v>276</v>
      </c>
    </row>
    <row r="355" s="2" customFormat="1" ht="24.15" customHeight="1">
      <c r="A355" s="35"/>
      <c r="B355" s="36"/>
      <c r="C355" s="257" t="s">
        <v>1018</v>
      </c>
      <c r="D355" s="257" t="s">
        <v>339</v>
      </c>
      <c r="E355" s="258" t="s">
        <v>1010</v>
      </c>
      <c r="F355" s="259" t="s">
        <v>1011</v>
      </c>
      <c r="G355" s="260" t="s">
        <v>696</v>
      </c>
      <c r="H355" s="261">
        <v>1</v>
      </c>
      <c r="I355" s="262"/>
      <c r="J355" s="263">
        <f>ROUND(I355*H355,2)</f>
        <v>0</v>
      </c>
      <c r="K355" s="264"/>
      <c r="L355" s="265"/>
      <c r="M355" s="266" t="s">
        <v>1</v>
      </c>
      <c r="N355" s="267" t="s">
        <v>39</v>
      </c>
      <c r="O355" s="88"/>
      <c r="P355" s="249">
        <f>O355*H355</f>
        <v>0</v>
      </c>
      <c r="Q355" s="249">
        <v>0.00059999999999999995</v>
      </c>
      <c r="R355" s="249">
        <f>Q355*H355</f>
        <v>0.00059999999999999995</v>
      </c>
      <c r="S355" s="249">
        <v>0</v>
      </c>
      <c r="T355" s="25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1" t="s">
        <v>377</v>
      </c>
      <c r="AT355" s="251" t="s">
        <v>339</v>
      </c>
      <c r="AU355" s="251" t="s">
        <v>276</v>
      </c>
      <c r="AY355" s="14" t="s">
        <v>275</v>
      </c>
      <c r="BE355" s="252">
        <f>IF(N355="základní",J355,0)</f>
        <v>0</v>
      </c>
      <c r="BF355" s="252">
        <f>IF(N355="snížená",J355,0)</f>
        <v>0</v>
      </c>
      <c r="BG355" s="252">
        <f>IF(N355="zákl. přenesená",J355,0)</f>
        <v>0</v>
      </c>
      <c r="BH355" s="252">
        <f>IF(N355="sníž. přenesená",J355,0)</f>
        <v>0</v>
      </c>
      <c r="BI355" s="252">
        <f>IF(N355="nulová",J355,0)</f>
        <v>0</v>
      </c>
      <c r="BJ355" s="14" t="s">
        <v>81</v>
      </c>
      <c r="BK355" s="252">
        <f>ROUND(I355*H355,2)</f>
        <v>0</v>
      </c>
      <c r="BL355" s="14" t="s">
        <v>352</v>
      </c>
      <c r="BM355" s="251" t="s">
        <v>1012</v>
      </c>
    </row>
    <row r="356" s="2" customFormat="1">
      <c r="A356" s="35"/>
      <c r="B356" s="36"/>
      <c r="C356" s="37"/>
      <c r="D356" s="253" t="s">
        <v>284</v>
      </c>
      <c r="E356" s="37"/>
      <c r="F356" s="254" t="s">
        <v>1011</v>
      </c>
      <c r="G356" s="37"/>
      <c r="H356" s="37"/>
      <c r="I356" s="206"/>
      <c r="J356" s="37"/>
      <c r="K356" s="37"/>
      <c r="L356" s="41"/>
      <c r="M356" s="255"/>
      <c r="N356" s="256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284</v>
      </c>
      <c r="AU356" s="14" t="s">
        <v>276</v>
      </c>
    </row>
    <row r="357" s="2" customFormat="1" ht="21.75" customHeight="1">
      <c r="A357" s="35"/>
      <c r="B357" s="36"/>
      <c r="C357" s="239" t="s">
        <v>1022</v>
      </c>
      <c r="D357" s="239" t="s">
        <v>278</v>
      </c>
      <c r="E357" s="240" t="s">
        <v>1014</v>
      </c>
      <c r="F357" s="241" t="s">
        <v>1015</v>
      </c>
      <c r="G357" s="242" t="s">
        <v>342</v>
      </c>
      <c r="H357" s="243">
        <v>12</v>
      </c>
      <c r="I357" s="244"/>
      <c r="J357" s="245">
        <f>ROUND(I357*H357,2)</f>
        <v>0</v>
      </c>
      <c r="K357" s="246"/>
      <c r="L357" s="41"/>
      <c r="M357" s="247" t="s">
        <v>1</v>
      </c>
      <c r="N357" s="248" t="s">
        <v>39</v>
      </c>
      <c r="O357" s="88"/>
      <c r="P357" s="249">
        <f>O357*H357</f>
        <v>0</v>
      </c>
      <c r="Q357" s="249">
        <v>0</v>
      </c>
      <c r="R357" s="249">
        <f>Q357*H357</f>
        <v>0</v>
      </c>
      <c r="S357" s="249">
        <v>0</v>
      </c>
      <c r="T357" s="25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1" t="s">
        <v>352</v>
      </c>
      <c r="AT357" s="251" t="s">
        <v>278</v>
      </c>
      <c r="AU357" s="251" t="s">
        <v>276</v>
      </c>
      <c r="AY357" s="14" t="s">
        <v>275</v>
      </c>
      <c r="BE357" s="252">
        <f>IF(N357="základní",J357,0)</f>
        <v>0</v>
      </c>
      <c r="BF357" s="252">
        <f>IF(N357="snížená",J357,0)</f>
        <v>0</v>
      </c>
      <c r="BG357" s="252">
        <f>IF(N357="zákl. přenesená",J357,0)</f>
        <v>0</v>
      </c>
      <c r="BH357" s="252">
        <f>IF(N357="sníž. přenesená",J357,0)</f>
        <v>0</v>
      </c>
      <c r="BI357" s="252">
        <f>IF(N357="nulová",J357,0)</f>
        <v>0</v>
      </c>
      <c r="BJ357" s="14" t="s">
        <v>81</v>
      </c>
      <c r="BK357" s="252">
        <f>ROUND(I357*H357,2)</f>
        <v>0</v>
      </c>
      <c r="BL357" s="14" t="s">
        <v>352</v>
      </c>
      <c r="BM357" s="251" t="s">
        <v>1016</v>
      </c>
    </row>
    <row r="358" s="2" customFormat="1">
      <c r="A358" s="35"/>
      <c r="B358" s="36"/>
      <c r="C358" s="37"/>
      <c r="D358" s="253" t="s">
        <v>284</v>
      </c>
      <c r="E358" s="37"/>
      <c r="F358" s="254" t="s">
        <v>1017</v>
      </c>
      <c r="G358" s="37"/>
      <c r="H358" s="37"/>
      <c r="I358" s="206"/>
      <c r="J358" s="37"/>
      <c r="K358" s="37"/>
      <c r="L358" s="41"/>
      <c r="M358" s="255"/>
      <c r="N358" s="256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284</v>
      </c>
      <c r="AU358" s="14" t="s">
        <v>276</v>
      </c>
    </row>
    <row r="359" s="2" customFormat="1" ht="16.5" customHeight="1">
      <c r="A359" s="35"/>
      <c r="B359" s="36"/>
      <c r="C359" s="257" t="s">
        <v>1027</v>
      </c>
      <c r="D359" s="257" t="s">
        <v>339</v>
      </c>
      <c r="E359" s="258" t="s">
        <v>1019</v>
      </c>
      <c r="F359" s="259" t="s">
        <v>1020</v>
      </c>
      <c r="G359" s="260" t="s">
        <v>342</v>
      </c>
      <c r="H359" s="261">
        <v>12</v>
      </c>
      <c r="I359" s="262"/>
      <c r="J359" s="263">
        <f>ROUND(I359*H359,2)</f>
        <v>0</v>
      </c>
      <c r="K359" s="264"/>
      <c r="L359" s="265"/>
      <c r="M359" s="266" t="s">
        <v>1</v>
      </c>
      <c r="N359" s="267" t="s">
        <v>39</v>
      </c>
      <c r="O359" s="88"/>
      <c r="P359" s="249">
        <f>O359*H359</f>
        <v>0</v>
      </c>
      <c r="Q359" s="249">
        <v>1.0000000000000001E-05</v>
      </c>
      <c r="R359" s="249">
        <f>Q359*H359</f>
        <v>0.00012000000000000002</v>
      </c>
      <c r="S359" s="249">
        <v>0</v>
      </c>
      <c r="T359" s="25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1" t="s">
        <v>377</v>
      </c>
      <c r="AT359" s="251" t="s">
        <v>339</v>
      </c>
      <c r="AU359" s="251" t="s">
        <v>276</v>
      </c>
      <c r="AY359" s="14" t="s">
        <v>275</v>
      </c>
      <c r="BE359" s="252">
        <f>IF(N359="základní",J359,0)</f>
        <v>0</v>
      </c>
      <c r="BF359" s="252">
        <f>IF(N359="snížená",J359,0)</f>
        <v>0</v>
      </c>
      <c r="BG359" s="252">
        <f>IF(N359="zákl. přenesená",J359,0)</f>
        <v>0</v>
      </c>
      <c r="BH359" s="252">
        <f>IF(N359="sníž. přenesená",J359,0)</f>
        <v>0</v>
      </c>
      <c r="BI359" s="252">
        <f>IF(N359="nulová",J359,0)</f>
        <v>0</v>
      </c>
      <c r="BJ359" s="14" t="s">
        <v>81</v>
      </c>
      <c r="BK359" s="252">
        <f>ROUND(I359*H359,2)</f>
        <v>0</v>
      </c>
      <c r="BL359" s="14" t="s">
        <v>352</v>
      </c>
      <c r="BM359" s="251" t="s">
        <v>1021</v>
      </c>
    </row>
    <row r="360" s="2" customFormat="1">
      <c r="A360" s="35"/>
      <c r="B360" s="36"/>
      <c r="C360" s="37"/>
      <c r="D360" s="253" t="s">
        <v>284</v>
      </c>
      <c r="E360" s="37"/>
      <c r="F360" s="254" t="s">
        <v>1020</v>
      </c>
      <c r="G360" s="37"/>
      <c r="H360" s="37"/>
      <c r="I360" s="206"/>
      <c r="J360" s="37"/>
      <c r="K360" s="37"/>
      <c r="L360" s="41"/>
      <c r="M360" s="255"/>
      <c r="N360" s="256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284</v>
      </c>
      <c r="AU360" s="14" t="s">
        <v>276</v>
      </c>
    </row>
    <row r="361" s="2" customFormat="1" ht="24.15" customHeight="1">
      <c r="A361" s="35"/>
      <c r="B361" s="36"/>
      <c r="C361" s="239" t="s">
        <v>1031</v>
      </c>
      <c r="D361" s="239" t="s">
        <v>278</v>
      </c>
      <c r="E361" s="240" t="s">
        <v>1023</v>
      </c>
      <c r="F361" s="241" t="s">
        <v>1024</v>
      </c>
      <c r="G361" s="242" t="s">
        <v>416</v>
      </c>
      <c r="H361" s="243">
        <v>4</v>
      </c>
      <c r="I361" s="244"/>
      <c r="J361" s="245">
        <f>ROUND(I361*H361,2)</f>
        <v>0</v>
      </c>
      <c r="K361" s="246"/>
      <c r="L361" s="41"/>
      <c r="M361" s="247" t="s">
        <v>1</v>
      </c>
      <c r="N361" s="248" t="s">
        <v>39</v>
      </c>
      <c r="O361" s="88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352</v>
      </c>
      <c r="AT361" s="251" t="s">
        <v>278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1025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1026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16.5" customHeight="1">
      <c r="A363" s="35"/>
      <c r="B363" s="36"/>
      <c r="C363" s="257" t="s">
        <v>1035</v>
      </c>
      <c r="D363" s="257" t="s">
        <v>339</v>
      </c>
      <c r="E363" s="258" t="s">
        <v>1028</v>
      </c>
      <c r="F363" s="259" t="s">
        <v>1029</v>
      </c>
      <c r="G363" s="260" t="s">
        <v>416</v>
      </c>
      <c r="H363" s="261">
        <v>4</v>
      </c>
      <c r="I363" s="262"/>
      <c r="J363" s="263">
        <f>ROUND(I363*H363,2)</f>
        <v>0</v>
      </c>
      <c r="K363" s="264"/>
      <c r="L363" s="265"/>
      <c r="M363" s="266" t="s">
        <v>1</v>
      </c>
      <c r="N363" s="267" t="s">
        <v>39</v>
      </c>
      <c r="O363" s="88"/>
      <c r="P363" s="249">
        <f>O363*H363</f>
        <v>0</v>
      </c>
      <c r="Q363" s="249">
        <v>0.00054000000000000001</v>
      </c>
      <c r="R363" s="249">
        <f>Q363*H363</f>
        <v>0.00216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377</v>
      </c>
      <c r="AT363" s="251" t="s">
        <v>339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1030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1029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24.15" customHeight="1">
      <c r="A365" s="35"/>
      <c r="B365" s="36"/>
      <c r="C365" s="257" t="s">
        <v>1039</v>
      </c>
      <c r="D365" s="257" t="s">
        <v>339</v>
      </c>
      <c r="E365" s="258" t="s">
        <v>1032</v>
      </c>
      <c r="F365" s="259" t="s">
        <v>1033</v>
      </c>
      <c r="G365" s="260" t="s">
        <v>342</v>
      </c>
      <c r="H365" s="261">
        <v>2</v>
      </c>
      <c r="I365" s="262"/>
      <c r="J365" s="263">
        <f>ROUND(I365*H365,2)</f>
        <v>0</v>
      </c>
      <c r="K365" s="264"/>
      <c r="L365" s="265"/>
      <c r="M365" s="266" t="s">
        <v>1</v>
      </c>
      <c r="N365" s="267" t="s">
        <v>39</v>
      </c>
      <c r="O365" s="88"/>
      <c r="P365" s="249">
        <f>O365*H365</f>
        <v>0</v>
      </c>
      <c r="Q365" s="249">
        <v>1.0000000000000001E-05</v>
      </c>
      <c r="R365" s="249">
        <f>Q365*H365</f>
        <v>2.0000000000000002E-05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377</v>
      </c>
      <c r="AT365" s="251" t="s">
        <v>339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1034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1033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24.15" customHeight="1">
      <c r="A367" s="35"/>
      <c r="B367" s="36"/>
      <c r="C367" s="257" t="s">
        <v>1044</v>
      </c>
      <c r="D367" s="257" t="s">
        <v>339</v>
      </c>
      <c r="E367" s="258" t="s">
        <v>1036</v>
      </c>
      <c r="F367" s="259" t="s">
        <v>1037</v>
      </c>
      <c r="G367" s="260" t="s">
        <v>342</v>
      </c>
      <c r="H367" s="261">
        <v>2</v>
      </c>
      <c r="I367" s="262"/>
      <c r="J367" s="263">
        <f>ROUND(I367*H367,2)</f>
        <v>0</v>
      </c>
      <c r="K367" s="264"/>
      <c r="L367" s="265"/>
      <c r="M367" s="266" t="s">
        <v>1</v>
      </c>
      <c r="N367" s="267" t="s">
        <v>39</v>
      </c>
      <c r="O367" s="88"/>
      <c r="P367" s="249">
        <f>O367*H367</f>
        <v>0</v>
      </c>
      <c r="Q367" s="249">
        <v>1.0000000000000001E-05</v>
      </c>
      <c r="R367" s="249">
        <f>Q367*H367</f>
        <v>2.0000000000000002E-05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377</v>
      </c>
      <c r="AT367" s="251" t="s">
        <v>339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1038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1037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21.75" customHeight="1">
      <c r="A369" s="35"/>
      <c r="B369" s="36"/>
      <c r="C369" s="239" t="s">
        <v>1048</v>
      </c>
      <c r="D369" s="239" t="s">
        <v>278</v>
      </c>
      <c r="E369" s="240" t="s">
        <v>1040</v>
      </c>
      <c r="F369" s="241" t="s">
        <v>1041</v>
      </c>
      <c r="G369" s="242" t="s">
        <v>416</v>
      </c>
      <c r="H369" s="243">
        <v>2</v>
      </c>
      <c r="I369" s="244"/>
      <c r="J369" s="245">
        <f>ROUND(I369*H369,2)</f>
        <v>0</v>
      </c>
      <c r="K369" s="246"/>
      <c r="L369" s="41"/>
      <c r="M369" s="247" t="s">
        <v>1</v>
      </c>
      <c r="N369" s="248" t="s">
        <v>39</v>
      </c>
      <c r="O369" s="88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352</v>
      </c>
      <c r="AT369" s="251" t="s">
        <v>278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1042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1043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24.15" customHeight="1">
      <c r="A371" s="35"/>
      <c r="B371" s="36"/>
      <c r="C371" s="257" t="s">
        <v>1050</v>
      </c>
      <c r="D371" s="257" t="s">
        <v>339</v>
      </c>
      <c r="E371" s="258" t="s">
        <v>1045</v>
      </c>
      <c r="F371" s="259" t="s">
        <v>1046</v>
      </c>
      <c r="G371" s="260" t="s">
        <v>342</v>
      </c>
      <c r="H371" s="261">
        <v>2</v>
      </c>
      <c r="I371" s="262"/>
      <c r="J371" s="263">
        <f>ROUND(I371*H371,2)</f>
        <v>0</v>
      </c>
      <c r="K371" s="264"/>
      <c r="L371" s="265"/>
      <c r="M371" s="266" t="s">
        <v>1</v>
      </c>
      <c r="N371" s="267" t="s">
        <v>39</v>
      </c>
      <c r="O371" s="88"/>
      <c r="P371" s="249">
        <f>O371*H371</f>
        <v>0</v>
      </c>
      <c r="Q371" s="249">
        <v>1.0000000000000001E-05</v>
      </c>
      <c r="R371" s="249">
        <f>Q371*H371</f>
        <v>2.0000000000000002E-05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377</v>
      </c>
      <c r="AT371" s="251" t="s">
        <v>339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1047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1046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2" customFormat="1" ht="24.15" customHeight="1">
      <c r="A373" s="35"/>
      <c r="B373" s="36"/>
      <c r="C373" s="239" t="s">
        <v>1054</v>
      </c>
      <c r="D373" s="239" t="s">
        <v>278</v>
      </c>
      <c r="E373" s="240" t="s">
        <v>957</v>
      </c>
      <c r="F373" s="241" t="s">
        <v>958</v>
      </c>
      <c r="G373" s="242" t="s">
        <v>342</v>
      </c>
      <c r="H373" s="243">
        <v>60</v>
      </c>
      <c r="I373" s="244"/>
      <c r="J373" s="245">
        <f>ROUND(I373*H373,2)</f>
        <v>0</v>
      </c>
      <c r="K373" s="246"/>
      <c r="L373" s="41"/>
      <c r="M373" s="247" t="s">
        <v>1</v>
      </c>
      <c r="N373" s="248" t="s">
        <v>39</v>
      </c>
      <c r="O373" s="88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352</v>
      </c>
      <c r="AT373" s="251" t="s">
        <v>278</v>
      </c>
      <c r="AU373" s="251" t="s">
        <v>276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1049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960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276</v>
      </c>
    </row>
    <row r="375" s="2" customFormat="1" ht="16.5" customHeight="1">
      <c r="A375" s="35"/>
      <c r="B375" s="36"/>
      <c r="C375" s="257" t="s">
        <v>1059</v>
      </c>
      <c r="D375" s="257" t="s">
        <v>339</v>
      </c>
      <c r="E375" s="258" t="s">
        <v>962</v>
      </c>
      <c r="F375" s="259" t="s">
        <v>963</v>
      </c>
      <c r="G375" s="260" t="s">
        <v>342</v>
      </c>
      <c r="H375" s="261">
        <v>60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39</v>
      </c>
      <c r="O375" s="88"/>
      <c r="P375" s="249">
        <f>O375*H375</f>
        <v>0</v>
      </c>
      <c r="Q375" s="249">
        <v>9.0000000000000006E-05</v>
      </c>
      <c r="R375" s="249">
        <f>Q375*H375</f>
        <v>0.0054000000000000003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377</v>
      </c>
      <c r="AT375" s="251" t="s">
        <v>339</v>
      </c>
      <c r="AU375" s="251" t="s">
        <v>276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1542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963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276</v>
      </c>
    </row>
    <row r="377" s="12" customFormat="1" ht="20.88" customHeight="1">
      <c r="A377" s="12"/>
      <c r="B377" s="223"/>
      <c r="C377" s="224"/>
      <c r="D377" s="225" t="s">
        <v>73</v>
      </c>
      <c r="E377" s="237" t="s">
        <v>1067</v>
      </c>
      <c r="F377" s="237" t="s">
        <v>1068</v>
      </c>
      <c r="G377" s="224"/>
      <c r="H377" s="224"/>
      <c r="I377" s="227"/>
      <c r="J377" s="238">
        <f>BK377</f>
        <v>0</v>
      </c>
      <c r="K377" s="224"/>
      <c r="L377" s="229"/>
      <c r="M377" s="230"/>
      <c r="N377" s="231"/>
      <c r="O377" s="231"/>
      <c r="P377" s="232">
        <f>SUM(P378:P421)</f>
        <v>0</v>
      </c>
      <c r="Q377" s="231"/>
      <c r="R377" s="232">
        <f>SUM(R378:R421)</f>
        <v>0.079210000000000003</v>
      </c>
      <c r="S377" s="231"/>
      <c r="T377" s="233">
        <f>SUM(T378:T421)</f>
        <v>0.078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34" t="s">
        <v>83</v>
      </c>
      <c r="AT377" s="235" t="s">
        <v>73</v>
      </c>
      <c r="AU377" s="235" t="s">
        <v>83</v>
      </c>
      <c r="AY377" s="234" t="s">
        <v>275</v>
      </c>
      <c r="BK377" s="236">
        <f>SUM(BK378:BK421)</f>
        <v>0</v>
      </c>
    </row>
    <row r="378" s="2" customFormat="1" ht="24.15" customHeight="1">
      <c r="A378" s="35"/>
      <c r="B378" s="36"/>
      <c r="C378" s="257" t="s">
        <v>1063</v>
      </c>
      <c r="D378" s="257" t="s">
        <v>339</v>
      </c>
      <c r="E378" s="258" t="s">
        <v>1070</v>
      </c>
      <c r="F378" s="259" t="s">
        <v>1071</v>
      </c>
      <c r="G378" s="260" t="s">
        <v>342</v>
      </c>
      <c r="H378" s="261">
        <v>2</v>
      </c>
      <c r="I378" s="262"/>
      <c r="J378" s="263">
        <f>ROUND(I378*H378,2)</f>
        <v>0</v>
      </c>
      <c r="K378" s="264"/>
      <c r="L378" s="265"/>
      <c r="M378" s="266" t="s">
        <v>1</v>
      </c>
      <c r="N378" s="267" t="s">
        <v>39</v>
      </c>
      <c r="O378" s="88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51" t="s">
        <v>377</v>
      </c>
      <c r="AT378" s="251" t="s">
        <v>339</v>
      </c>
      <c r="AU378" s="251" t="s">
        <v>276</v>
      </c>
      <c r="AY378" s="14" t="s">
        <v>275</v>
      </c>
      <c r="BE378" s="252">
        <f>IF(N378="základní",J378,0)</f>
        <v>0</v>
      </c>
      <c r="BF378" s="252">
        <f>IF(N378="snížená",J378,0)</f>
        <v>0</v>
      </c>
      <c r="BG378" s="252">
        <f>IF(N378="zákl. přenesená",J378,0)</f>
        <v>0</v>
      </c>
      <c r="BH378" s="252">
        <f>IF(N378="sníž. přenesená",J378,0)</f>
        <v>0</v>
      </c>
      <c r="BI378" s="252">
        <f>IF(N378="nulová",J378,0)</f>
        <v>0</v>
      </c>
      <c r="BJ378" s="14" t="s">
        <v>81</v>
      </c>
      <c r="BK378" s="252">
        <f>ROUND(I378*H378,2)</f>
        <v>0</v>
      </c>
      <c r="BL378" s="14" t="s">
        <v>352</v>
      </c>
      <c r="BM378" s="251" t="s">
        <v>1072</v>
      </c>
    </row>
    <row r="379" s="2" customFormat="1">
      <c r="A379" s="35"/>
      <c r="B379" s="36"/>
      <c r="C379" s="37"/>
      <c r="D379" s="253" t="s">
        <v>284</v>
      </c>
      <c r="E379" s="37"/>
      <c r="F379" s="254" t="s">
        <v>1071</v>
      </c>
      <c r="G379" s="37"/>
      <c r="H379" s="37"/>
      <c r="I379" s="206"/>
      <c r="J379" s="37"/>
      <c r="K379" s="37"/>
      <c r="L379" s="41"/>
      <c r="M379" s="255"/>
      <c r="N379" s="256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284</v>
      </c>
      <c r="AU379" s="14" t="s">
        <v>276</v>
      </c>
    </row>
    <row r="380" s="2" customFormat="1" ht="33" customHeight="1">
      <c r="A380" s="35"/>
      <c r="B380" s="36"/>
      <c r="C380" s="239" t="s">
        <v>1069</v>
      </c>
      <c r="D380" s="239" t="s">
        <v>278</v>
      </c>
      <c r="E380" s="240" t="s">
        <v>729</v>
      </c>
      <c r="F380" s="241" t="s">
        <v>730</v>
      </c>
      <c r="G380" s="242" t="s">
        <v>342</v>
      </c>
      <c r="H380" s="243">
        <v>2</v>
      </c>
      <c r="I380" s="244"/>
      <c r="J380" s="245">
        <f>ROUND(I380*H380,2)</f>
        <v>0</v>
      </c>
      <c r="K380" s="246"/>
      <c r="L380" s="41"/>
      <c r="M380" s="247" t="s">
        <v>1</v>
      </c>
      <c r="N380" s="248" t="s">
        <v>39</v>
      </c>
      <c r="O380" s="88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51" t="s">
        <v>352</v>
      </c>
      <c r="AT380" s="251" t="s">
        <v>278</v>
      </c>
      <c r="AU380" s="251" t="s">
        <v>276</v>
      </c>
      <c r="AY380" s="14" t="s">
        <v>275</v>
      </c>
      <c r="BE380" s="252">
        <f>IF(N380="základní",J380,0)</f>
        <v>0</v>
      </c>
      <c r="BF380" s="252">
        <f>IF(N380="snížená",J380,0)</f>
        <v>0</v>
      </c>
      <c r="BG380" s="252">
        <f>IF(N380="zákl. přenesená",J380,0)</f>
        <v>0</v>
      </c>
      <c r="BH380" s="252">
        <f>IF(N380="sníž. přenesená",J380,0)</f>
        <v>0</v>
      </c>
      <c r="BI380" s="252">
        <f>IF(N380="nulová",J380,0)</f>
        <v>0</v>
      </c>
      <c r="BJ380" s="14" t="s">
        <v>81</v>
      </c>
      <c r="BK380" s="252">
        <f>ROUND(I380*H380,2)</f>
        <v>0</v>
      </c>
      <c r="BL380" s="14" t="s">
        <v>352</v>
      </c>
      <c r="BM380" s="251" t="s">
        <v>1074</v>
      </c>
    </row>
    <row r="381" s="2" customFormat="1">
      <c r="A381" s="35"/>
      <c r="B381" s="36"/>
      <c r="C381" s="37"/>
      <c r="D381" s="253" t="s">
        <v>284</v>
      </c>
      <c r="E381" s="37"/>
      <c r="F381" s="254" t="s">
        <v>730</v>
      </c>
      <c r="G381" s="37"/>
      <c r="H381" s="37"/>
      <c r="I381" s="206"/>
      <c r="J381" s="37"/>
      <c r="K381" s="37"/>
      <c r="L381" s="41"/>
      <c r="M381" s="255"/>
      <c r="N381" s="25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284</v>
      </c>
      <c r="AU381" s="14" t="s">
        <v>276</v>
      </c>
    </row>
    <row r="382" s="2" customFormat="1" ht="33" customHeight="1">
      <c r="A382" s="35"/>
      <c r="B382" s="36"/>
      <c r="C382" s="239" t="s">
        <v>1073</v>
      </c>
      <c r="D382" s="239" t="s">
        <v>278</v>
      </c>
      <c r="E382" s="240" t="s">
        <v>1076</v>
      </c>
      <c r="F382" s="241" t="s">
        <v>1077</v>
      </c>
      <c r="G382" s="242" t="s">
        <v>342</v>
      </c>
      <c r="H382" s="243">
        <v>20</v>
      </c>
      <c r="I382" s="244"/>
      <c r="J382" s="245">
        <f>ROUND(I382*H382,2)</f>
        <v>0</v>
      </c>
      <c r="K382" s="246"/>
      <c r="L382" s="41"/>
      <c r="M382" s="247" t="s">
        <v>1</v>
      </c>
      <c r="N382" s="248" t="s">
        <v>39</v>
      </c>
      <c r="O382" s="88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1" t="s">
        <v>352</v>
      </c>
      <c r="AT382" s="251" t="s">
        <v>278</v>
      </c>
      <c r="AU382" s="251" t="s">
        <v>276</v>
      </c>
      <c r="AY382" s="14" t="s">
        <v>275</v>
      </c>
      <c r="BE382" s="252">
        <f>IF(N382="základní",J382,0)</f>
        <v>0</v>
      </c>
      <c r="BF382" s="252">
        <f>IF(N382="snížená",J382,0)</f>
        <v>0</v>
      </c>
      <c r="BG382" s="252">
        <f>IF(N382="zákl. přenesená",J382,0)</f>
        <v>0</v>
      </c>
      <c r="BH382" s="252">
        <f>IF(N382="sníž. přenesená",J382,0)</f>
        <v>0</v>
      </c>
      <c r="BI382" s="252">
        <f>IF(N382="nulová",J382,0)</f>
        <v>0</v>
      </c>
      <c r="BJ382" s="14" t="s">
        <v>81</v>
      </c>
      <c r="BK382" s="252">
        <f>ROUND(I382*H382,2)</f>
        <v>0</v>
      </c>
      <c r="BL382" s="14" t="s">
        <v>352</v>
      </c>
      <c r="BM382" s="251" t="s">
        <v>1078</v>
      </c>
    </row>
    <row r="383" s="2" customFormat="1">
      <c r="A383" s="35"/>
      <c r="B383" s="36"/>
      <c r="C383" s="37"/>
      <c r="D383" s="253" t="s">
        <v>284</v>
      </c>
      <c r="E383" s="37"/>
      <c r="F383" s="254" t="s">
        <v>1079</v>
      </c>
      <c r="G383" s="37"/>
      <c r="H383" s="37"/>
      <c r="I383" s="206"/>
      <c r="J383" s="37"/>
      <c r="K383" s="37"/>
      <c r="L383" s="41"/>
      <c r="M383" s="255"/>
      <c r="N383" s="25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284</v>
      </c>
      <c r="AU383" s="14" t="s">
        <v>276</v>
      </c>
    </row>
    <row r="384" s="2" customFormat="1" ht="76.35" customHeight="1">
      <c r="A384" s="35"/>
      <c r="B384" s="36"/>
      <c r="C384" s="257" t="s">
        <v>1075</v>
      </c>
      <c r="D384" s="257" t="s">
        <v>339</v>
      </c>
      <c r="E384" s="258" t="s">
        <v>1543</v>
      </c>
      <c r="F384" s="259" t="s">
        <v>1544</v>
      </c>
      <c r="G384" s="260" t="s">
        <v>342</v>
      </c>
      <c r="H384" s="261">
        <v>8</v>
      </c>
      <c r="I384" s="262"/>
      <c r="J384" s="263">
        <f>ROUND(I384*H384,2)</f>
        <v>0</v>
      </c>
      <c r="K384" s="264"/>
      <c r="L384" s="265"/>
      <c r="M384" s="266" t="s">
        <v>1</v>
      </c>
      <c r="N384" s="267" t="s">
        <v>39</v>
      </c>
      <c r="O384" s="88"/>
      <c r="P384" s="249">
        <f>O384*H384</f>
        <v>0</v>
      </c>
      <c r="Q384" s="249">
        <v>0.0025500000000000002</v>
      </c>
      <c r="R384" s="249">
        <f>Q384*H384</f>
        <v>0.020400000000000001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377</v>
      </c>
      <c r="AT384" s="251" t="s">
        <v>339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1545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1546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66.75" customHeight="1">
      <c r="A386" s="35"/>
      <c r="B386" s="36"/>
      <c r="C386" s="257" t="s">
        <v>1080</v>
      </c>
      <c r="D386" s="257" t="s">
        <v>339</v>
      </c>
      <c r="E386" s="258" t="s">
        <v>1081</v>
      </c>
      <c r="F386" s="259" t="s">
        <v>1082</v>
      </c>
      <c r="G386" s="260" t="s">
        <v>342</v>
      </c>
      <c r="H386" s="261">
        <v>12</v>
      </c>
      <c r="I386" s="262"/>
      <c r="J386" s="263">
        <f>ROUND(I386*H386,2)</f>
        <v>0</v>
      </c>
      <c r="K386" s="264"/>
      <c r="L386" s="265"/>
      <c r="M386" s="266" t="s">
        <v>1</v>
      </c>
      <c r="N386" s="267" t="s">
        <v>39</v>
      </c>
      <c r="O386" s="88"/>
      <c r="P386" s="249">
        <f>O386*H386</f>
        <v>0</v>
      </c>
      <c r="Q386" s="249">
        <v>0.0025500000000000002</v>
      </c>
      <c r="R386" s="249">
        <f>Q386*H386</f>
        <v>0.030600000000000002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377</v>
      </c>
      <c r="AT386" s="251" t="s">
        <v>339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1083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1084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24.15" customHeight="1">
      <c r="A388" s="35"/>
      <c r="B388" s="36"/>
      <c r="C388" s="239" t="s">
        <v>1085</v>
      </c>
      <c r="D388" s="239" t="s">
        <v>278</v>
      </c>
      <c r="E388" s="240" t="s">
        <v>1086</v>
      </c>
      <c r="F388" s="241" t="s">
        <v>1087</v>
      </c>
      <c r="G388" s="242" t="s">
        <v>342</v>
      </c>
      <c r="H388" s="243">
        <v>20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1088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1089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24.15" customHeight="1">
      <c r="A390" s="35"/>
      <c r="B390" s="36"/>
      <c r="C390" s="257" t="s">
        <v>1090</v>
      </c>
      <c r="D390" s="257" t="s">
        <v>339</v>
      </c>
      <c r="E390" s="258" t="s">
        <v>1091</v>
      </c>
      <c r="F390" s="259" t="s">
        <v>1092</v>
      </c>
      <c r="G390" s="260" t="s">
        <v>342</v>
      </c>
      <c r="H390" s="261">
        <v>20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39</v>
      </c>
      <c r="O390" s="88"/>
      <c r="P390" s="249">
        <f>O390*H390</f>
        <v>0</v>
      </c>
      <c r="Q390" s="249">
        <v>0.00014999999999999999</v>
      </c>
      <c r="R390" s="249">
        <f>Q390*H390</f>
        <v>0.0029999999999999996</v>
      </c>
      <c r="S390" s="249">
        <v>0</v>
      </c>
      <c r="T390" s="25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377</v>
      </c>
      <c r="AT390" s="251" t="s">
        <v>339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1093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1092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24.15" customHeight="1">
      <c r="A392" s="35"/>
      <c r="B392" s="36"/>
      <c r="C392" s="239" t="s">
        <v>1094</v>
      </c>
      <c r="D392" s="239" t="s">
        <v>278</v>
      </c>
      <c r="E392" s="240" t="s">
        <v>1710</v>
      </c>
      <c r="F392" s="241" t="s">
        <v>1711</v>
      </c>
      <c r="G392" s="242" t="s">
        <v>342</v>
      </c>
      <c r="H392" s="243">
        <v>1</v>
      </c>
      <c r="I392" s="244"/>
      <c r="J392" s="245">
        <f>ROUND(I392*H392,2)</f>
        <v>0</v>
      </c>
      <c r="K392" s="246"/>
      <c r="L392" s="41"/>
      <c r="M392" s="247" t="s">
        <v>1</v>
      </c>
      <c r="N392" s="248" t="s">
        <v>39</v>
      </c>
      <c r="O392" s="88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352</v>
      </c>
      <c r="AT392" s="251" t="s">
        <v>278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1712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1713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24.15" customHeight="1">
      <c r="A394" s="35"/>
      <c r="B394" s="36"/>
      <c r="C394" s="257" t="s">
        <v>1099</v>
      </c>
      <c r="D394" s="257" t="s">
        <v>339</v>
      </c>
      <c r="E394" s="258" t="s">
        <v>1714</v>
      </c>
      <c r="F394" s="259" t="s">
        <v>1715</v>
      </c>
      <c r="G394" s="260" t="s">
        <v>342</v>
      </c>
      <c r="H394" s="261">
        <v>1</v>
      </c>
      <c r="I394" s="262"/>
      <c r="J394" s="263">
        <f>ROUND(I394*H394,2)</f>
        <v>0</v>
      </c>
      <c r="K394" s="264"/>
      <c r="L394" s="265"/>
      <c r="M394" s="266" t="s">
        <v>1</v>
      </c>
      <c r="N394" s="267" t="s">
        <v>39</v>
      </c>
      <c r="O394" s="88"/>
      <c r="P394" s="249">
        <f>O394*H394</f>
        <v>0</v>
      </c>
      <c r="Q394" s="249">
        <v>4.0000000000000003E-05</v>
      </c>
      <c r="R394" s="249">
        <f>Q394*H394</f>
        <v>4.0000000000000003E-05</v>
      </c>
      <c r="S394" s="249">
        <v>0</v>
      </c>
      <c r="T394" s="25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377</v>
      </c>
      <c r="AT394" s="251" t="s">
        <v>339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1716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1715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2" customFormat="1" ht="24.15" customHeight="1">
      <c r="A396" s="35"/>
      <c r="B396" s="36"/>
      <c r="C396" s="239" t="s">
        <v>1103</v>
      </c>
      <c r="D396" s="239" t="s">
        <v>278</v>
      </c>
      <c r="E396" s="240" t="s">
        <v>1095</v>
      </c>
      <c r="F396" s="241" t="s">
        <v>1096</v>
      </c>
      <c r="G396" s="242" t="s">
        <v>342</v>
      </c>
      <c r="H396" s="243">
        <v>1</v>
      </c>
      <c r="I396" s="244"/>
      <c r="J396" s="245">
        <f>ROUND(I396*H396,2)</f>
        <v>0</v>
      </c>
      <c r="K396" s="246"/>
      <c r="L396" s="41"/>
      <c r="M396" s="247" t="s">
        <v>1</v>
      </c>
      <c r="N396" s="248" t="s">
        <v>39</v>
      </c>
      <c r="O396" s="88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1" t="s">
        <v>352</v>
      </c>
      <c r="AT396" s="251" t="s">
        <v>278</v>
      </c>
      <c r="AU396" s="251" t="s">
        <v>276</v>
      </c>
      <c r="AY396" s="14" t="s">
        <v>275</v>
      </c>
      <c r="BE396" s="252">
        <f>IF(N396="základní",J396,0)</f>
        <v>0</v>
      </c>
      <c r="BF396" s="252">
        <f>IF(N396="snížená",J396,0)</f>
        <v>0</v>
      </c>
      <c r="BG396" s="252">
        <f>IF(N396="zákl. přenesená",J396,0)</f>
        <v>0</v>
      </c>
      <c r="BH396" s="252">
        <f>IF(N396="sníž. přenesená",J396,0)</f>
        <v>0</v>
      </c>
      <c r="BI396" s="252">
        <f>IF(N396="nulová",J396,0)</f>
        <v>0</v>
      </c>
      <c r="BJ396" s="14" t="s">
        <v>81</v>
      </c>
      <c r="BK396" s="252">
        <f>ROUND(I396*H396,2)</f>
        <v>0</v>
      </c>
      <c r="BL396" s="14" t="s">
        <v>352</v>
      </c>
      <c r="BM396" s="251" t="s">
        <v>1097</v>
      </c>
    </row>
    <row r="397" s="2" customFormat="1">
      <c r="A397" s="35"/>
      <c r="B397" s="36"/>
      <c r="C397" s="37"/>
      <c r="D397" s="253" t="s">
        <v>284</v>
      </c>
      <c r="E397" s="37"/>
      <c r="F397" s="254" t="s">
        <v>1098</v>
      </c>
      <c r="G397" s="37"/>
      <c r="H397" s="37"/>
      <c r="I397" s="206"/>
      <c r="J397" s="37"/>
      <c r="K397" s="37"/>
      <c r="L397" s="41"/>
      <c r="M397" s="255"/>
      <c r="N397" s="256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284</v>
      </c>
      <c r="AU397" s="14" t="s">
        <v>276</v>
      </c>
    </row>
    <row r="398" s="2" customFormat="1" ht="21.75" customHeight="1">
      <c r="A398" s="35"/>
      <c r="B398" s="36"/>
      <c r="C398" s="257" t="s">
        <v>1107</v>
      </c>
      <c r="D398" s="257" t="s">
        <v>339</v>
      </c>
      <c r="E398" s="258" t="s">
        <v>1100</v>
      </c>
      <c r="F398" s="259" t="s">
        <v>1101</v>
      </c>
      <c r="G398" s="260" t="s">
        <v>342</v>
      </c>
      <c r="H398" s="261">
        <v>1</v>
      </c>
      <c r="I398" s="262"/>
      <c r="J398" s="263">
        <f>ROUND(I398*H398,2)</f>
        <v>0</v>
      </c>
      <c r="K398" s="264"/>
      <c r="L398" s="265"/>
      <c r="M398" s="266" t="s">
        <v>1</v>
      </c>
      <c r="N398" s="267" t="s">
        <v>39</v>
      </c>
      <c r="O398" s="88"/>
      <c r="P398" s="249">
        <f>O398*H398</f>
        <v>0</v>
      </c>
      <c r="Q398" s="249">
        <v>4.0000000000000003E-05</v>
      </c>
      <c r="R398" s="249">
        <f>Q398*H398</f>
        <v>4.0000000000000003E-05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377</v>
      </c>
      <c r="AT398" s="251" t="s">
        <v>339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1102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1101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24.15" customHeight="1">
      <c r="A400" s="35"/>
      <c r="B400" s="36"/>
      <c r="C400" s="239" t="s">
        <v>1112</v>
      </c>
      <c r="D400" s="239" t="s">
        <v>278</v>
      </c>
      <c r="E400" s="240" t="s">
        <v>1547</v>
      </c>
      <c r="F400" s="241" t="s">
        <v>1548</v>
      </c>
      <c r="G400" s="242" t="s">
        <v>342</v>
      </c>
      <c r="H400" s="243">
        <v>3</v>
      </c>
      <c r="I400" s="244"/>
      <c r="J400" s="245">
        <f>ROUND(I400*H400,2)</f>
        <v>0</v>
      </c>
      <c r="K400" s="246"/>
      <c r="L400" s="41"/>
      <c r="M400" s="247" t="s">
        <v>1</v>
      </c>
      <c r="N400" s="248" t="s">
        <v>39</v>
      </c>
      <c r="O400" s="88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352</v>
      </c>
      <c r="AT400" s="251" t="s">
        <v>278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1549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1550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21.75" customHeight="1">
      <c r="A402" s="35"/>
      <c r="B402" s="36"/>
      <c r="C402" s="257" t="s">
        <v>1116</v>
      </c>
      <c r="D402" s="257" t="s">
        <v>339</v>
      </c>
      <c r="E402" s="258" t="s">
        <v>1551</v>
      </c>
      <c r="F402" s="259" t="s">
        <v>1552</v>
      </c>
      <c r="G402" s="260" t="s">
        <v>342</v>
      </c>
      <c r="H402" s="261">
        <v>3</v>
      </c>
      <c r="I402" s="262"/>
      <c r="J402" s="263">
        <f>ROUND(I402*H402,2)</f>
        <v>0</v>
      </c>
      <c r="K402" s="264"/>
      <c r="L402" s="265"/>
      <c r="M402" s="266" t="s">
        <v>1</v>
      </c>
      <c r="N402" s="267" t="s">
        <v>39</v>
      </c>
      <c r="O402" s="88"/>
      <c r="P402" s="249">
        <f>O402*H402</f>
        <v>0</v>
      </c>
      <c r="Q402" s="249">
        <v>4.0000000000000003E-05</v>
      </c>
      <c r="R402" s="249">
        <f>Q402*H402</f>
        <v>0.00012000000000000002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377</v>
      </c>
      <c r="AT402" s="251" t="s">
        <v>339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1553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1552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33" customHeight="1">
      <c r="A404" s="35"/>
      <c r="B404" s="36"/>
      <c r="C404" s="239" t="s">
        <v>1118</v>
      </c>
      <c r="D404" s="239" t="s">
        <v>278</v>
      </c>
      <c r="E404" s="240" t="s">
        <v>1717</v>
      </c>
      <c r="F404" s="241" t="s">
        <v>1718</v>
      </c>
      <c r="G404" s="242" t="s">
        <v>342</v>
      </c>
      <c r="H404" s="243">
        <v>1</v>
      </c>
      <c r="I404" s="244"/>
      <c r="J404" s="245">
        <f>ROUND(I404*H404,2)</f>
        <v>0</v>
      </c>
      <c r="K404" s="246"/>
      <c r="L404" s="41"/>
      <c r="M404" s="247" t="s">
        <v>1</v>
      </c>
      <c r="N404" s="248" t="s">
        <v>39</v>
      </c>
      <c r="O404" s="88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352</v>
      </c>
      <c r="AT404" s="251" t="s">
        <v>278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1719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1720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24.15" customHeight="1">
      <c r="A406" s="35"/>
      <c r="B406" s="36"/>
      <c r="C406" s="257" t="s">
        <v>1120</v>
      </c>
      <c r="D406" s="257" t="s">
        <v>339</v>
      </c>
      <c r="E406" s="258" t="s">
        <v>1721</v>
      </c>
      <c r="F406" s="259" t="s">
        <v>1722</v>
      </c>
      <c r="G406" s="260" t="s">
        <v>342</v>
      </c>
      <c r="H406" s="261">
        <v>1</v>
      </c>
      <c r="I406" s="262"/>
      <c r="J406" s="263">
        <f>ROUND(I406*H406,2)</f>
        <v>0</v>
      </c>
      <c r="K406" s="264"/>
      <c r="L406" s="265"/>
      <c r="M406" s="266" t="s">
        <v>1</v>
      </c>
      <c r="N406" s="267" t="s">
        <v>39</v>
      </c>
      <c r="O406" s="88"/>
      <c r="P406" s="249">
        <f>O406*H406</f>
        <v>0</v>
      </c>
      <c r="Q406" s="249">
        <v>5.0000000000000002E-05</v>
      </c>
      <c r="R406" s="249">
        <f>Q406*H406</f>
        <v>5.0000000000000002E-05</v>
      </c>
      <c r="S406" s="249">
        <v>0</v>
      </c>
      <c r="T406" s="25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377</v>
      </c>
      <c r="AT406" s="251" t="s">
        <v>339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1723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1722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2" customFormat="1" ht="24.15" customHeight="1">
      <c r="A408" s="35"/>
      <c r="B408" s="36"/>
      <c r="C408" s="257" t="s">
        <v>1127</v>
      </c>
      <c r="D408" s="257" t="s">
        <v>339</v>
      </c>
      <c r="E408" s="258" t="s">
        <v>1315</v>
      </c>
      <c r="F408" s="259" t="s">
        <v>1316</v>
      </c>
      <c r="G408" s="260" t="s">
        <v>342</v>
      </c>
      <c r="H408" s="261">
        <v>4</v>
      </c>
      <c r="I408" s="262"/>
      <c r="J408" s="263">
        <f>ROUND(I408*H408,2)</f>
        <v>0</v>
      </c>
      <c r="K408" s="264"/>
      <c r="L408" s="265"/>
      <c r="M408" s="266" t="s">
        <v>1</v>
      </c>
      <c r="N408" s="267" t="s">
        <v>39</v>
      </c>
      <c r="O408" s="88"/>
      <c r="P408" s="249">
        <f>O408*H408</f>
        <v>0</v>
      </c>
      <c r="Q408" s="249">
        <v>1.0000000000000001E-05</v>
      </c>
      <c r="R408" s="249">
        <f>Q408*H408</f>
        <v>4.0000000000000003E-05</v>
      </c>
      <c r="S408" s="249">
        <v>0</v>
      </c>
      <c r="T408" s="250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51" t="s">
        <v>377</v>
      </c>
      <c r="AT408" s="251" t="s">
        <v>339</v>
      </c>
      <c r="AU408" s="251" t="s">
        <v>276</v>
      </c>
      <c r="AY408" s="14" t="s">
        <v>275</v>
      </c>
      <c r="BE408" s="252">
        <f>IF(N408="základní",J408,0)</f>
        <v>0</v>
      </c>
      <c r="BF408" s="252">
        <f>IF(N408="snížená",J408,0)</f>
        <v>0</v>
      </c>
      <c r="BG408" s="252">
        <f>IF(N408="zákl. přenesená",J408,0)</f>
        <v>0</v>
      </c>
      <c r="BH408" s="252">
        <f>IF(N408="sníž. přenesená",J408,0)</f>
        <v>0</v>
      </c>
      <c r="BI408" s="252">
        <f>IF(N408="nulová",J408,0)</f>
        <v>0</v>
      </c>
      <c r="BJ408" s="14" t="s">
        <v>81</v>
      </c>
      <c r="BK408" s="252">
        <f>ROUND(I408*H408,2)</f>
        <v>0</v>
      </c>
      <c r="BL408" s="14" t="s">
        <v>352</v>
      </c>
      <c r="BM408" s="251" t="s">
        <v>1554</v>
      </c>
    </row>
    <row r="409" s="2" customFormat="1">
      <c r="A409" s="35"/>
      <c r="B409" s="36"/>
      <c r="C409" s="37"/>
      <c r="D409" s="253" t="s">
        <v>284</v>
      </c>
      <c r="E409" s="37"/>
      <c r="F409" s="254" t="s">
        <v>1316</v>
      </c>
      <c r="G409" s="37"/>
      <c r="H409" s="37"/>
      <c r="I409" s="206"/>
      <c r="J409" s="37"/>
      <c r="K409" s="37"/>
      <c r="L409" s="41"/>
      <c r="M409" s="255"/>
      <c r="N409" s="256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284</v>
      </c>
      <c r="AU409" s="14" t="s">
        <v>276</v>
      </c>
    </row>
    <row r="410" s="2" customFormat="1" ht="24.15" customHeight="1">
      <c r="A410" s="35"/>
      <c r="B410" s="36"/>
      <c r="C410" s="257" t="s">
        <v>1129</v>
      </c>
      <c r="D410" s="257" t="s">
        <v>339</v>
      </c>
      <c r="E410" s="258" t="s">
        <v>1104</v>
      </c>
      <c r="F410" s="259" t="s">
        <v>1105</v>
      </c>
      <c r="G410" s="260" t="s">
        <v>342</v>
      </c>
      <c r="H410" s="261">
        <v>1</v>
      </c>
      <c r="I410" s="262"/>
      <c r="J410" s="263">
        <f>ROUND(I410*H410,2)</f>
        <v>0</v>
      </c>
      <c r="K410" s="264"/>
      <c r="L410" s="265"/>
      <c r="M410" s="266" t="s">
        <v>1</v>
      </c>
      <c r="N410" s="267" t="s">
        <v>39</v>
      </c>
      <c r="O410" s="88"/>
      <c r="P410" s="249">
        <f>O410*H410</f>
        <v>0</v>
      </c>
      <c r="Q410" s="249">
        <v>2.0000000000000002E-05</v>
      </c>
      <c r="R410" s="249">
        <f>Q410*H410</f>
        <v>2.0000000000000002E-05</v>
      </c>
      <c r="S410" s="249">
        <v>0</v>
      </c>
      <c r="T410" s="25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51" t="s">
        <v>377</v>
      </c>
      <c r="AT410" s="251" t="s">
        <v>339</v>
      </c>
      <c r="AU410" s="251" t="s">
        <v>276</v>
      </c>
      <c r="AY410" s="14" t="s">
        <v>275</v>
      </c>
      <c r="BE410" s="252">
        <f>IF(N410="základní",J410,0)</f>
        <v>0</v>
      </c>
      <c r="BF410" s="252">
        <f>IF(N410="snížená",J410,0)</f>
        <v>0</v>
      </c>
      <c r="BG410" s="252">
        <f>IF(N410="zákl. přenesená",J410,0)</f>
        <v>0</v>
      </c>
      <c r="BH410" s="252">
        <f>IF(N410="sníž. přenesená",J410,0)</f>
        <v>0</v>
      </c>
      <c r="BI410" s="252">
        <f>IF(N410="nulová",J410,0)</f>
        <v>0</v>
      </c>
      <c r="BJ410" s="14" t="s">
        <v>81</v>
      </c>
      <c r="BK410" s="252">
        <f>ROUND(I410*H410,2)</f>
        <v>0</v>
      </c>
      <c r="BL410" s="14" t="s">
        <v>352</v>
      </c>
      <c r="BM410" s="251" t="s">
        <v>1106</v>
      </c>
    </row>
    <row r="411" s="2" customFormat="1">
      <c r="A411" s="35"/>
      <c r="B411" s="36"/>
      <c r="C411" s="37"/>
      <c r="D411" s="253" t="s">
        <v>284</v>
      </c>
      <c r="E411" s="37"/>
      <c r="F411" s="254" t="s">
        <v>1105</v>
      </c>
      <c r="G411" s="37"/>
      <c r="H411" s="37"/>
      <c r="I411" s="206"/>
      <c r="J411" s="37"/>
      <c r="K411" s="37"/>
      <c r="L411" s="41"/>
      <c r="M411" s="255"/>
      <c r="N411" s="256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284</v>
      </c>
      <c r="AU411" s="14" t="s">
        <v>276</v>
      </c>
    </row>
    <row r="412" s="2" customFormat="1" ht="24.15" customHeight="1">
      <c r="A412" s="35"/>
      <c r="B412" s="36"/>
      <c r="C412" s="239" t="s">
        <v>1131</v>
      </c>
      <c r="D412" s="239" t="s">
        <v>278</v>
      </c>
      <c r="E412" s="240" t="s">
        <v>1108</v>
      </c>
      <c r="F412" s="241" t="s">
        <v>1109</v>
      </c>
      <c r="G412" s="242" t="s">
        <v>416</v>
      </c>
      <c r="H412" s="243">
        <v>170</v>
      </c>
      <c r="I412" s="244"/>
      <c r="J412" s="245">
        <f>ROUND(I412*H412,2)</f>
        <v>0</v>
      </c>
      <c r="K412" s="246"/>
      <c r="L412" s="41"/>
      <c r="M412" s="247" t="s">
        <v>1</v>
      </c>
      <c r="N412" s="248" t="s">
        <v>39</v>
      </c>
      <c r="O412" s="88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51" t="s">
        <v>352</v>
      </c>
      <c r="AT412" s="251" t="s">
        <v>278</v>
      </c>
      <c r="AU412" s="251" t="s">
        <v>276</v>
      </c>
      <c r="AY412" s="14" t="s">
        <v>275</v>
      </c>
      <c r="BE412" s="252">
        <f>IF(N412="základní",J412,0)</f>
        <v>0</v>
      </c>
      <c r="BF412" s="252">
        <f>IF(N412="snížená",J412,0)</f>
        <v>0</v>
      </c>
      <c r="BG412" s="252">
        <f>IF(N412="zákl. přenesená",J412,0)</f>
        <v>0</v>
      </c>
      <c r="BH412" s="252">
        <f>IF(N412="sníž. přenesená",J412,0)</f>
        <v>0</v>
      </c>
      <c r="BI412" s="252">
        <f>IF(N412="nulová",J412,0)</f>
        <v>0</v>
      </c>
      <c r="BJ412" s="14" t="s">
        <v>81</v>
      </c>
      <c r="BK412" s="252">
        <f>ROUND(I412*H412,2)</f>
        <v>0</v>
      </c>
      <c r="BL412" s="14" t="s">
        <v>352</v>
      </c>
      <c r="BM412" s="251" t="s">
        <v>1110</v>
      </c>
    </row>
    <row r="413" s="2" customFormat="1">
      <c r="A413" s="35"/>
      <c r="B413" s="36"/>
      <c r="C413" s="37"/>
      <c r="D413" s="253" t="s">
        <v>284</v>
      </c>
      <c r="E413" s="37"/>
      <c r="F413" s="254" t="s">
        <v>1111</v>
      </c>
      <c r="G413" s="37"/>
      <c r="H413" s="37"/>
      <c r="I413" s="206"/>
      <c r="J413" s="37"/>
      <c r="K413" s="37"/>
      <c r="L413" s="41"/>
      <c r="M413" s="255"/>
      <c r="N413" s="256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284</v>
      </c>
      <c r="AU413" s="14" t="s">
        <v>276</v>
      </c>
    </row>
    <row r="414" s="2" customFormat="1" ht="24.15" customHeight="1">
      <c r="A414" s="35"/>
      <c r="B414" s="36"/>
      <c r="C414" s="257" t="s">
        <v>1136</v>
      </c>
      <c r="D414" s="257" t="s">
        <v>339</v>
      </c>
      <c r="E414" s="258" t="s">
        <v>1113</v>
      </c>
      <c r="F414" s="259" t="s">
        <v>1114</v>
      </c>
      <c r="G414" s="260" t="s">
        <v>416</v>
      </c>
      <c r="H414" s="261">
        <v>170</v>
      </c>
      <c r="I414" s="262"/>
      <c r="J414" s="263">
        <f>ROUND(I414*H414,2)</f>
        <v>0</v>
      </c>
      <c r="K414" s="264"/>
      <c r="L414" s="265"/>
      <c r="M414" s="266" t="s">
        <v>1</v>
      </c>
      <c r="N414" s="267" t="s">
        <v>39</v>
      </c>
      <c r="O414" s="88"/>
      <c r="P414" s="249">
        <f>O414*H414</f>
        <v>0</v>
      </c>
      <c r="Q414" s="249">
        <v>0.00012</v>
      </c>
      <c r="R414" s="249">
        <f>Q414*H414</f>
        <v>0.020400000000000001</v>
      </c>
      <c r="S414" s="249">
        <v>0</v>
      </c>
      <c r="T414" s="250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51" t="s">
        <v>377</v>
      </c>
      <c r="AT414" s="251" t="s">
        <v>339</v>
      </c>
      <c r="AU414" s="251" t="s">
        <v>276</v>
      </c>
      <c r="AY414" s="14" t="s">
        <v>275</v>
      </c>
      <c r="BE414" s="252">
        <f>IF(N414="základní",J414,0)</f>
        <v>0</v>
      </c>
      <c r="BF414" s="252">
        <f>IF(N414="snížená",J414,0)</f>
        <v>0</v>
      </c>
      <c r="BG414" s="252">
        <f>IF(N414="zákl. přenesená",J414,0)</f>
        <v>0</v>
      </c>
      <c r="BH414" s="252">
        <f>IF(N414="sníž. přenesená",J414,0)</f>
        <v>0</v>
      </c>
      <c r="BI414" s="252">
        <f>IF(N414="nulová",J414,0)</f>
        <v>0</v>
      </c>
      <c r="BJ414" s="14" t="s">
        <v>81</v>
      </c>
      <c r="BK414" s="252">
        <f>ROUND(I414*H414,2)</f>
        <v>0</v>
      </c>
      <c r="BL414" s="14" t="s">
        <v>352</v>
      </c>
      <c r="BM414" s="251" t="s">
        <v>1115</v>
      </c>
    </row>
    <row r="415" s="2" customFormat="1">
      <c r="A415" s="35"/>
      <c r="B415" s="36"/>
      <c r="C415" s="37"/>
      <c r="D415" s="253" t="s">
        <v>284</v>
      </c>
      <c r="E415" s="37"/>
      <c r="F415" s="254" t="s">
        <v>1114</v>
      </c>
      <c r="G415" s="37"/>
      <c r="H415" s="37"/>
      <c r="I415" s="206"/>
      <c r="J415" s="37"/>
      <c r="K415" s="37"/>
      <c r="L415" s="41"/>
      <c r="M415" s="255"/>
      <c r="N415" s="256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284</v>
      </c>
      <c r="AU415" s="14" t="s">
        <v>276</v>
      </c>
    </row>
    <row r="416" s="2" customFormat="1" ht="24.15" customHeight="1">
      <c r="A416" s="35"/>
      <c r="B416" s="36"/>
      <c r="C416" s="239" t="s">
        <v>1140</v>
      </c>
      <c r="D416" s="239" t="s">
        <v>278</v>
      </c>
      <c r="E416" s="240" t="s">
        <v>957</v>
      </c>
      <c r="F416" s="241" t="s">
        <v>958</v>
      </c>
      <c r="G416" s="242" t="s">
        <v>342</v>
      </c>
      <c r="H416" s="243">
        <v>50</v>
      </c>
      <c r="I416" s="244"/>
      <c r="J416" s="245">
        <f>ROUND(I416*H416,2)</f>
        <v>0</v>
      </c>
      <c r="K416" s="246"/>
      <c r="L416" s="41"/>
      <c r="M416" s="247" t="s">
        <v>1</v>
      </c>
      <c r="N416" s="248" t="s">
        <v>39</v>
      </c>
      <c r="O416" s="88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51" t="s">
        <v>352</v>
      </c>
      <c r="AT416" s="251" t="s">
        <v>278</v>
      </c>
      <c r="AU416" s="251" t="s">
        <v>276</v>
      </c>
      <c r="AY416" s="14" t="s">
        <v>275</v>
      </c>
      <c r="BE416" s="252">
        <f>IF(N416="základní",J416,0)</f>
        <v>0</v>
      </c>
      <c r="BF416" s="252">
        <f>IF(N416="snížená",J416,0)</f>
        <v>0</v>
      </c>
      <c r="BG416" s="252">
        <f>IF(N416="zákl. přenesená",J416,0)</f>
        <v>0</v>
      </c>
      <c r="BH416" s="252">
        <f>IF(N416="sníž. přenesená",J416,0)</f>
        <v>0</v>
      </c>
      <c r="BI416" s="252">
        <f>IF(N416="nulová",J416,0)</f>
        <v>0</v>
      </c>
      <c r="BJ416" s="14" t="s">
        <v>81</v>
      </c>
      <c r="BK416" s="252">
        <f>ROUND(I416*H416,2)</f>
        <v>0</v>
      </c>
      <c r="BL416" s="14" t="s">
        <v>352</v>
      </c>
      <c r="BM416" s="251" t="s">
        <v>1117</v>
      </c>
    </row>
    <row r="417" s="2" customFormat="1">
      <c r="A417" s="35"/>
      <c r="B417" s="36"/>
      <c r="C417" s="37"/>
      <c r="D417" s="253" t="s">
        <v>284</v>
      </c>
      <c r="E417" s="37"/>
      <c r="F417" s="254" t="s">
        <v>960</v>
      </c>
      <c r="G417" s="37"/>
      <c r="H417" s="37"/>
      <c r="I417" s="206"/>
      <c r="J417" s="37"/>
      <c r="K417" s="37"/>
      <c r="L417" s="41"/>
      <c r="M417" s="255"/>
      <c r="N417" s="256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284</v>
      </c>
      <c r="AU417" s="14" t="s">
        <v>276</v>
      </c>
    </row>
    <row r="418" s="2" customFormat="1" ht="16.5" customHeight="1">
      <c r="A418" s="35"/>
      <c r="B418" s="36"/>
      <c r="C418" s="257" t="s">
        <v>1142</v>
      </c>
      <c r="D418" s="257" t="s">
        <v>339</v>
      </c>
      <c r="E418" s="258" t="s">
        <v>962</v>
      </c>
      <c r="F418" s="259" t="s">
        <v>963</v>
      </c>
      <c r="G418" s="260" t="s">
        <v>342</v>
      </c>
      <c r="H418" s="261">
        <v>50</v>
      </c>
      <c r="I418" s="262"/>
      <c r="J418" s="263">
        <f>ROUND(I418*H418,2)</f>
        <v>0</v>
      </c>
      <c r="K418" s="264"/>
      <c r="L418" s="265"/>
      <c r="M418" s="266" t="s">
        <v>1</v>
      </c>
      <c r="N418" s="267" t="s">
        <v>39</v>
      </c>
      <c r="O418" s="88"/>
      <c r="P418" s="249">
        <f>O418*H418</f>
        <v>0</v>
      </c>
      <c r="Q418" s="249">
        <v>9.0000000000000006E-05</v>
      </c>
      <c r="R418" s="249">
        <f>Q418*H418</f>
        <v>0.0045000000000000005</v>
      </c>
      <c r="S418" s="249">
        <v>0</v>
      </c>
      <c r="T418" s="250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51" t="s">
        <v>377</v>
      </c>
      <c r="AT418" s="251" t="s">
        <v>339</v>
      </c>
      <c r="AU418" s="251" t="s">
        <v>276</v>
      </c>
      <c r="AY418" s="14" t="s">
        <v>275</v>
      </c>
      <c r="BE418" s="252">
        <f>IF(N418="základní",J418,0)</f>
        <v>0</v>
      </c>
      <c r="BF418" s="252">
        <f>IF(N418="snížená",J418,0)</f>
        <v>0</v>
      </c>
      <c r="BG418" s="252">
        <f>IF(N418="zákl. přenesená",J418,0)</f>
        <v>0</v>
      </c>
      <c r="BH418" s="252">
        <f>IF(N418="sníž. přenesená",J418,0)</f>
        <v>0</v>
      </c>
      <c r="BI418" s="252">
        <f>IF(N418="nulová",J418,0)</f>
        <v>0</v>
      </c>
      <c r="BJ418" s="14" t="s">
        <v>81</v>
      </c>
      <c r="BK418" s="252">
        <f>ROUND(I418*H418,2)</f>
        <v>0</v>
      </c>
      <c r="BL418" s="14" t="s">
        <v>352</v>
      </c>
      <c r="BM418" s="251" t="s">
        <v>1119</v>
      </c>
    </row>
    <row r="419" s="2" customFormat="1">
      <c r="A419" s="35"/>
      <c r="B419" s="36"/>
      <c r="C419" s="37"/>
      <c r="D419" s="253" t="s">
        <v>284</v>
      </c>
      <c r="E419" s="37"/>
      <c r="F419" s="254" t="s">
        <v>963</v>
      </c>
      <c r="G419" s="37"/>
      <c r="H419" s="37"/>
      <c r="I419" s="206"/>
      <c r="J419" s="37"/>
      <c r="K419" s="37"/>
      <c r="L419" s="41"/>
      <c r="M419" s="255"/>
      <c r="N419" s="256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284</v>
      </c>
      <c r="AU419" s="14" t="s">
        <v>276</v>
      </c>
    </row>
    <row r="420" s="2" customFormat="1" ht="24.15" customHeight="1">
      <c r="A420" s="35"/>
      <c r="B420" s="36"/>
      <c r="C420" s="239" t="s">
        <v>1144</v>
      </c>
      <c r="D420" s="239" t="s">
        <v>278</v>
      </c>
      <c r="E420" s="240" t="s">
        <v>1121</v>
      </c>
      <c r="F420" s="241" t="s">
        <v>1122</v>
      </c>
      <c r="G420" s="242" t="s">
        <v>342</v>
      </c>
      <c r="H420" s="243">
        <v>26</v>
      </c>
      <c r="I420" s="244"/>
      <c r="J420" s="245">
        <f>ROUND(I420*H420,2)</f>
        <v>0</v>
      </c>
      <c r="K420" s="246"/>
      <c r="L420" s="41"/>
      <c r="M420" s="247" t="s">
        <v>1</v>
      </c>
      <c r="N420" s="248" t="s">
        <v>39</v>
      </c>
      <c r="O420" s="88"/>
      <c r="P420" s="249">
        <f>O420*H420</f>
        <v>0</v>
      </c>
      <c r="Q420" s="249">
        <v>0</v>
      </c>
      <c r="R420" s="249">
        <f>Q420*H420</f>
        <v>0</v>
      </c>
      <c r="S420" s="249">
        <v>0.0030000000000000001</v>
      </c>
      <c r="T420" s="250">
        <f>S420*H420</f>
        <v>0.078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51" t="s">
        <v>352</v>
      </c>
      <c r="AT420" s="251" t="s">
        <v>278</v>
      </c>
      <c r="AU420" s="251" t="s">
        <v>276</v>
      </c>
      <c r="AY420" s="14" t="s">
        <v>275</v>
      </c>
      <c r="BE420" s="252">
        <f>IF(N420="základní",J420,0)</f>
        <v>0</v>
      </c>
      <c r="BF420" s="252">
        <f>IF(N420="snížená",J420,0)</f>
        <v>0</v>
      </c>
      <c r="BG420" s="252">
        <f>IF(N420="zákl. přenesená",J420,0)</f>
        <v>0</v>
      </c>
      <c r="BH420" s="252">
        <f>IF(N420="sníž. přenesená",J420,0)</f>
        <v>0</v>
      </c>
      <c r="BI420" s="252">
        <f>IF(N420="nulová",J420,0)</f>
        <v>0</v>
      </c>
      <c r="BJ420" s="14" t="s">
        <v>81</v>
      </c>
      <c r="BK420" s="252">
        <f>ROUND(I420*H420,2)</f>
        <v>0</v>
      </c>
      <c r="BL420" s="14" t="s">
        <v>352</v>
      </c>
      <c r="BM420" s="251" t="s">
        <v>1123</v>
      </c>
    </row>
    <row r="421" s="2" customFormat="1">
      <c r="A421" s="35"/>
      <c r="B421" s="36"/>
      <c r="C421" s="37"/>
      <c r="D421" s="253" t="s">
        <v>284</v>
      </c>
      <c r="E421" s="37"/>
      <c r="F421" s="254" t="s">
        <v>1124</v>
      </c>
      <c r="G421" s="37"/>
      <c r="H421" s="37"/>
      <c r="I421" s="206"/>
      <c r="J421" s="37"/>
      <c r="K421" s="37"/>
      <c r="L421" s="41"/>
      <c r="M421" s="255"/>
      <c r="N421" s="256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284</v>
      </c>
      <c r="AU421" s="14" t="s">
        <v>276</v>
      </c>
    </row>
    <row r="422" s="12" customFormat="1" ht="20.88" customHeight="1">
      <c r="A422" s="12"/>
      <c r="B422" s="223"/>
      <c r="C422" s="224"/>
      <c r="D422" s="225" t="s">
        <v>73</v>
      </c>
      <c r="E422" s="237" t="s">
        <v>1125</v>
      </c>
      <c r="F422" s="237" t="s">
        <v>1126</v>
      </c>
      <c r="G422" s="224"/>
      <c r="H422" s="224"/>
      <c r="I422" s="227"/>
      <c r="J422" s="238">
        <f>BK422</f>
        <v>0</v>
      </c>
      <c r="K422" s="224"/>
      <c r="L422" s="229"/>
      <c r="M422" s="230"/>
      <c r="N422" s="231"/>
      <c r="O422" s="231"/>
      <c r="P422" s="232">
        <f>SUM(P423:P446)</f>
        <v>0</v>
      </c>
      <c r="Q422" s="231"/>
      <c r="R422" s="232">
        <f>SUM(R423:R446)</f>
        <v>0.015010000000000001</v>
      </c>
      <c r="S422" s="231"/>
      <c r="T422" s="233">
        <f>SUM(T423:T446)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34" t="s">
        <v>83</v>
      </c>
      <c r="AT422" s="235" t="s">
        <v>73</v>
      </c>
      <c r="AU422" s="235" t="s">
        <v>83</v>
      </c>
      <c r="AY422" s="234" t="s">
        <v>275</v>
      </c>
      <c r="BK422" s="236">
        <f>SUM(BK423:BK446)</f>
        <v>0</v>
      </c>
    </row>
    <row r="423" s="2" customFormat="1" ht="33" customHeight="1">
      <c r="A423" s="35"/>
      <c r="B423" s="36"/>
      <c r="C423" s="239" t="s">
        <v>1149</v>
      </c>
      <c r="D423" s="239" t="s">
        <v>278</v>
      </c>
      <c r="E423" s="240" t="s">
        <v>729</v>
      </c>
      <c r="F423" s="241" t="s">
        <v>730</v>
      </c>
      <c r="G423" s="242" t="s">
        <v>342</v>
      </c>
      <c r="H423" s="243">
        <v>1</v>
      </c>
      <c r="I423" s="244"/>
      <c r="J423" s="245">
        <f>ROUND(I423*H423,2)</f>
        <v>0</v>
      </c>
      <c r="K423" s="246"/>
      <c r="L423" s="41"/>
      <c r="M423" s="247" t="s">
        <v>1</v>
      </c>
      <c r="N423" s="248" t="s">
        <v>39</v>
      </c>
      <c r="O423" s="8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352</v>
      </c>
      <c r="AT423" s="251" t="s">
        <v>278</v>
      </c>
      <c r="AU423" s="251" t="s">
        <v>276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1128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730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276</v>
      </c>
    </row>
    <row r="425" s="2" customFormat="1" ht="24.15" customHeight="1">
      <c r="A425" s="35"/>
      <c r="B425" s="36"/>
      <c r="C425" s="257" t="s">
        <v>1154</v>
      </c>
      <c r="D425" s="257" t="s">
        <v>339</v>
      </c>
      <c r="E425" s="258" t="s">
        <v>1070</v>
      </c>
      <c r="F425" s="259" t="s">
        <v>1071</v>
      </c>
      <c r="G425" s="260" t="s">
        <v>342</v>
      </c>
      <c r="H425" s="261">
        <v>1</v>
      </c>
      <c r="I425" s="262"/>
      <c r="J425" s="263">
        <f>ROUND(I425*H425,2)</f>
        <v>0</v>
      </c>
      <c r="K425" s="264"/>
      <c r="L425" s="265"/>
      <c r="M425" s="266" t="s">
        <v>1</v>
      </c>
      <c r="N425" s="267" t="s">
        <v>39</v>
      </c>
      <c r="O425" s="88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377</v>
      </c>
      <c r="AT425" s="251" t="s">
        <v>339</v>
      </c>
      <c r="AU425" s="251" t="s">
        <v>276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1130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1071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276</v>
      </c>
    </row>
    <row r="427" s="2" customFormat="1" ht="24.15" customHeight="1">
      <c r="A427" s="35"/>
      <c r="B427" s="36"/>
      <c r="C427" s="239" t="s">
        <v>1156</v>
      </c>
      <c r="D427" s="239" t="s">
        <v>278</v>
      </c>
      <c r="E427" s="240" t="s">
        <v>1132</v>
      </c>
      <c r="F427" s="241" t="s">
        <v>1133</v>
      </c>
      <c r="G427" s="242" t="s">
        <v>416</v>
      </c>
      <c r="H427" s="243">
        <v>70</v>
      </c>
      <c r="I427" s="244"/>
      <c r="J427" s="245">
        <f>ROUND(I427*H427,2)</f>
        <v>0</v>
      </c>
      <c r="K427" s="246"/>
      <c r="L427" s="41"/>
      <c r="M427" s="247" t="s">
        <v>1</v>
      </c>
      <c r="N427" s="248" t="s">
        <v>39</v>
      </c>
      <c r="O427" s="88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352</v>
      </c>
      <c r="AT427" s="251" t="s">
        <v>278</v>
      </c>
      <c r="AU427" s="251" t="s">
        <v>276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1134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1135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276</v>
      </c>
    </row>
    <row r="429" s="2" customFormat="1" ht="33" customHeight="1">
      <c r="A429" s="35"/>
      <c r="B429" s="36"/>
      <c r="C429" s="257" t="s">
        <v>1158</v>
      </c>
      <c r="D429" s="257" t="s">
        <v>339</v>
      </c>
      <c r="E429" s="258" t="s">
        <v>1137</v>
      </c>
      <c r="F429" s="259" t="s">
        <v>1138</v>
      </c>
      <c r="G429" s="260" t="s">
        <v>416</v>
      </c>
      <c r="H429" s="261">
        <v>70</v>
      </c>
      <c r="I429" s="262"/>
      <c r="J429" s="263">
        <f>ROUND(I429*H429,2)</f>
        <v>0</v>
      </c>
      <c r="K429" s="264"/>
      <c r="L429" s="265"/>
      <c r="M429" s="266" t="s">
        <v>1</v>
      </c>
      <c r="N429" s="267" t="s">
        <v>39</v>
      </c>
      <c r="O429" s="88"/>
      <c r="P429" s="249">
        <f>O429*H429</f>
        <v>0</v>
      </c>
      <c r="Q429" s="249">
        <v>0.00016000000000000001</v>
      </c>
      <c r="R429" s="249">
        <f>Q429*H429</f>
        <v>0.011200000000000002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377</v>
      </c>
      <c r="AT429" s="251" t="s">
        <v>339</v>
      </c>
      <c r="AU429" s="251" t="s">
        <v>276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1139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1138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276</v>
      </c>
    </row>
    <row r="431" s="2" customFormat="1" ht="24.15" customHeight="1">
      <c r="A431" s="35"/>
      <c r="B431" s="36"/>
      <c r="C431" s="239" t="s">
        <v>1162</v>
      </c>
      <c r="D431" s="239" t="s">
        <v>278</v>
      </c>
      <c r="E431" s="240" t="s">
        <v>1108</v>
      </c>
      <c r="F431" s="241" t="s">
        <v>1109</v>
      </c>
      <c r="G431" s="242" t="s">
        <v>416</v>
      </c>
      <c r="H431" s="243">
        <v>25</v>
      </c>
      <c r="I431" s="244"/>
      <c r="J431" s="245">
        <f>ROUND(I431*H431,2)</f>
        <v>0</v>
      </c>
      <c r="K431" s="246"/>
      <c r="L431" s="41"/>
      <c r="M431" s="247" t="s">
        <v>1</v>
      </c>
      <c r="N431" s="248" t="s">
        <v>39</v>
      </c>
      <c r="O431" s="88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352</v>
      </c>
      <c r="AT431" s="251" t="s">
        <v>278</v>
      </c>
      <c r="AU431" s="251" t="s">
        <v>276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1141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1111</v>
      </c>
      <c r="G432" s="37"/>
      <c r="H432" s="37"/>
      <c r="I432" s="206"/>
      <c r="J432" s="37"/>
      <c r="K432" s="37"/>
      <c r="L432" s="41"/>
      <c r="M432" s="255"/>
      <c r="N432" s="25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276</v>
      </c>
    </row>
    <row r="433" s="2" customFormat="1" ht="24.15" customHeight="1">
      <c r="A433" s="35"/>
      <c r="B433" s="36"/>
      <c r="C433" s="257" t="s">
        <v>1170</v>
      </c>
      <c r="D433" s="257" t="s">
        <v>339</v>
      </c>
      <c r="E433" s="258" t="s">
        <v>1113</v>
      </c>
      <c r="F433" s="259" t="s">
        <v>1114</v>
      </c>
      <c r="G433" s="260" t="s">
        <v>416</v>
      </c>
      <c r="H433" s="261">
        <v>25</v>
      </c>
      <c r="I433" s="262"/>
      <c r="J433" s="263">
        <f>ROUND(I433*H433,2)</f>
        <v>0</v>
      </c>
      <c r="K433" s="264"/>
      <c r="L433" s="265"/>
      <c r="M433" s="266" t="s">
        <v>1</v>
      </c>
      <c r="N433" s="267" t="s">
        <v>39</v>
      </c>
      <c r="O433" s="88"/>
      <c r="P433" s="249">
        <f>O433*H433</f>
        <v>0</v>
      </c>
      <c r="Q433" s="249">
        <v>0.00012</v>
      </c>
      <c r="R433" s="249">
        <f>Q433*H433</f>
        <v>0.0030000000000000001</v>
      </c>
      <c r="S433" s="249">
        <v>0</v>
      </c>
      <c r="T433" s="25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51" t="s">
        <v>377</v>
      </c>
      <c r="AT433" s="251" t="s">
        <v>339</v>
      </c>
      <c r="AU433" s="251" t="s">
        <v>276</v>
      </c>
      <c r="AY433" s="14" t="s">
        <v>275</v>
      </c>
      <c r="BE433" s="252">
        <f>IF(N433="základní",J433,0)</f>
        <v>0</v>
      </c>
      <c r="BF433" s="252">
        <f>IF(N433="snížená",J433,0)</f>
        <v>0</v>
      </c>
      <c r="BG433" s="252">
        <f>IF(N433="zákl. přenesená",J433,0)</f>
        <v>0</v>
      </c>
      <c r="BH433" s="252">
        <f>IF(N433="sníž. přenesená",J433,0)</f>
        <v>0</v>
      </c>
      <c r="BI433" s="252">
        <f>IF(N433="nulová",J433,0)</f>
        <v>0</v>
      </c>
      <c r="BJ433" s="14" t="s">
        <v>81</v>
      </c>
      <c r="BK433" s="252">
        <f>ROUND(I433*H433,2)</f>
        <v>0</v>
      </c>
      <c r="BL433" s="14" t="s">
        <v>352</v>
      </c>
      <c r="BM433" s="251" t="s">
        <v>1143</v>
      </c>
    </row>
    <row r="434" s="2" customFormat="1">
      <c r="A434" s="35"/>
      <c r="B434" s="36"/>
      <c r="C434" s="37"/>
      <c r="D434" s="253" t="s">
        <v>284</v>
      </c>
      <c r="E434" s="37"/>
      <c r="F434" s="254" t="s">
        <v>1114</v>
      </c>
      <c r="G434" s="37"/>
      <c r="H434" s="37"/>
      <c r="I434" s="206"/>
      <c r="J434" s="37"/>
      <c r="K434" s="37"/>
      <c r="L434" s="41"/>
      <c r="M434" s="255"/>
      <c r="N434" s="256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284</v>
      </c>
      <c r="AU434" s="14" t="s">
        <v>276</v>
      </c>
    </row>
    <row r="435" s="2" customFormat="1" ht="33" customHeight="1">
      <c r="A435" s="35"/>
      <c r="B435" s="36"/>
      <c r="C435" s="239" t="s">
        <v>1174</v>
      </c>
      <c r="D435" s="239" t="s">
        <v>278</v>
      </c>
      <c r="E435" s="240" t="s">
        <v>1145</v>
      </c>
      <c r="F435" s="241" t="s">
        <v>1146</v>
      </c>
      <c r="G435" s="242" t="s">
        <v>342</v>
      </c>
      <c r="H435" s="243">
        <v>4</v>
      </c>
      <c r="I435" s="244"/>
      <c r="J435" s="245">
        <f>ROUND(I435*H435,2)</f>
        <v>0</v>
      </c>
      <c r="K435" s="246"/>
      <c r="L435" s="41"/>
      <c r="M435" s="247" t="s">
        <v>1</v>
      </c>
      <c r="N435" s="248" t="s">
        <v>39</v>
      </c>
      <c r="O435" s="8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51" t="s">
        <v>352</v>
      </c>
      <c r="AT435" s="251" t="s">
        <v>278</v>
      </c>
      <c r="AU435" s="251" t="s">
        <v>276</v>
      </c>
      <c r="AY435" s="14" t="s">
        <v>275</v>
      </c>
      <c r="BE435" s="252">
        <f>IF(N435="základní",J435,0)</f>
        <v>0</v>
      </c>
      <c r="BF435" s="252">
        <f>IF(N435="snížená",J435,0)</f>
        <v>0</v>
      </c>
      <c r="BG435" s="252">
        <f>IF(N435="zákl. přenesená",J435,0)</f>
        <v>0</v>
      </c>
      <c r="BH435" s="252">
        <f>IF(N435="sníž. přenesená",J435,0)</f>
        <v>0</v>
      </c>
      <c r="BI435" s="252">
        <f>IF(N435="nulová",J435,0)</f>
        <v>0</v>
      </c>
      <c r="BJ435" s="14" t="s">
        <v>81</v>
      </c>
      <c r="BK435" s="252">
        <f>ROUND(I435*H435,2)</f>
        <v>0</v>
      </c>
      <c r="BL435" s="14" t="s">
        <v>352</v>
      </c>
      <c r="BM435" s="251" t="s">
        <v>1147</v>
      </c>
    </row>
    <row r="436" s="2" customFormat="1">
      <c r="A436" s="35"/>
      <c r="B436" s="36"/>
      <c r="C436" s="37"/>
      <c r="D436" s="253" t="s">
        <v>284</v>
      </c>
      <c r="E436" s="37"/>
      <c r="F436" s="254" t="s">
        <v>1148</v>
      </c>
      <c r="G436" s="37"/>
      <c r="H436" s="37"/>
      <c r="I436" s="206"/>
      <c r="J436" s="37"/>
      <c r="K436" s="37"/>
      <c r="L436" s="41"/>
      <c r="M436" s="255"/>
      <c r="N436" s="256"/>
      <c r="O436" s="88"/>
      <c r="P436" s="88"/>
      <c r="Q436" s="88"/>
      <c r="R436" s="88"/>
      <c r="S436" s="88"/>
      <c r="T436" s="89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284</v>
      </c>
      <c r="AU436" s="14" t="s">
        <v>276</v>
      </c>
    </row>
    <row r="437" s="2" customFormat="1" ht="33" customHeight="1">
      <c r="A437" s="35"/>
      <c r="B437" s="36"/>
      <c r="C437" s="257" t="s">
        <v>1178</v>
      </c>
      <c r="D437" s="257" t="s">
        <v>339</v>
      </c>
      <c r="E437" s="258" t="s">
        <v>1150</v>
      </c>
      <c r="F437" s="259" t="s">
        <v>1151</v>
      </c>
      <c r="G437" s="260" t="s">
        <v>342</v>
      </c>
      <c r="H437" s="261">
        <v>4</v>
      </c>
      <c r="I437" s="262"/>
      <c r="J437" s="263">
        <f>ROUND(I437*H437,2)</f>
        <v>0</v>
      </c>
      <c r="K437" s="264"/>
      <c r="L437" s="265"/>
      <c r="M437" s="266" t="s">
        <v>1</v>
      </c>
      <c r="N437" s="267" t="s">
        <v>39</v>
      </c>
      <c r="O437" s="88"/>
      <c r="P437" s="249">
        <f>O437*H437</f>
        <v>0</v>
      </c>
      <c r="Q437" s="249">
        <v>3.0000000000000001E-05</v>
      </c>
      <c r="R437" s="249">
        <f>Q437*H437</f>
        <v>0.00012</v>
      </c>
      <c r="S437" s="249">
        <v>0</v>
      </c>
      <c r="T437" s="25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51" t="s">
        <v>377</v>
      </c>
      <c r="AT437" s="251" t="s">
        <v>339</v>
      </c>
      <c r="AU437" s="251" t="s">
        <v>276</v>
      </c>
      <c r="AY437" s="14" t="s">
        <v>275</v>
      </c>
      <c r="BE437" s="252">
        <f>IF(N437="základní",J437,0)</f>
        <v>0</v>
      </c>
      <c r="BF437" s="252">
        <f>IF(N437="snížená",J437,0)</f>
        <v>0</v>
      </c>
      <c r="BG437" s="252">
        <f>IF(N437="zákl. přenesená",J437,0)</f>
        <v>0</v>
      </c>
      <c r="BH437" s="252">
        <f>IF(N437="sníž. přenesená",J437,0)</f>
        <v>0</v>
      </c>
      <c r="BI437" s="252">
        <f>IF(N437="nulová",J437,0)</f>
        <v>0</v>
      </c>
      <c r="BJ437" s="14" t="s">
        <v>81</v>
      </c>
      <c r="BK437" s="252">
        <f>ROUND(I437*H437,2)</f>
        <v>0</v>
      </c>
      <c r="BL437" s="14" t="s">
        <v>352</v>
      </c>
      <c r="BM437" s="251" t="s">
        <v>1152</v>
      </c>
    </row>
    <row r="438" s="2" customFormat="1">
      <c r="A438" s="35"/>
      <c r="B438" s="36"/>
      <c r="C438" s="37"/>
      <c r="D438" s="253" t="s">
        <v>284</v>
      </c>
      <c r="E438" s="37"/>
      <c r="F438" s="254" t="s">
        <v>1153</v>
      </c>
      <c r="G438" s="37"/>
      <c r="H438" s="37"/>
      <c r="I438" s="206"/>
      <c r="J438" s="37"/>
      <c r="K438" s="37"/>
      <c r="L438" s="41"/>
      <c r="M438" s="255"/>
      <c r="N438" s="256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284</v>
      </c>
      <c r="AU438" s="14" t="s">
        <v>276</v>
      </c>
    </row>
    <row r="439" s="2" customFormat="1" ht="24.15" customHeight="1">
      <c r="A439" s="35"/>
      <c r="B439" s="36"/>
      <c r="C439" s="239" t="s">
        <v>1182</v>
      </c>
      <c r="D439" s="239" t="s">
        <v>278</v>
      </c>
      <c r="E439" s="240" t="s">
        <v>1086</v>
      </c>
      <c r="F439" s="241" t="s">
        <v>1087</v>
      </c>
      <c r="G439" s="242" t="s">
        <v>342</v>
      </c>
      <c r="H439" s="243">
        <v>4</v>
      </c>
      <c r="I439" s="244"/>
      <c r="J439" s="245">
        <f>ROUND(I439*H439,2)</f>
        <v>0</v>
      </c>
      <c r="K439" s="246"/>
      <c r="L439" s="41"/>
      <c r="M439" s="247" t="s">
        <v>1</v>
      </c>
      <c r="N439" s="248" t="s">
        <v>39</v>
      </c>
      <c r="O439" s="88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352</v>
      </c>
      <c r="AT439" s="251" t="s">
        <v>278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1155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1089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57" t="s">
        <v>1186</v>
      </c>
      <c r="D441" s="257" t="s">
        <v>339</v>
      </c>
      <c r="E441" s="258" t="s">
        <v>1091</v>
      </c>
      <c r="F441" s="259" t="s">
        <v>1092</v>
      </c>
      <c r="G441" s="260" t="s">
        <v>342</v>
      </c>
      <c r="H441" s="261">
        <v>4</v>
      </c>
      <c r="I441" s="262"/>
      <c r="J441" s="263">
        <f>ROUND(I441*H441,2)</f>
        <v>0</v>
      </c>
      <c r="K441" s="264"/>
      <c r="L441" s="265"/>
      <c r="M441" s="266" t="s">
        <v>1</v>
      </c>
      <c r="N441" s="267" t="s">
        <v>39</v>
      </c>
      <c r="O441" s="88"/>
      <c r="P441" s="249">
        <f>O441*H441</f>
        <v>0</v>
      </c>
      <c r="Q441" s="249">
        <v>0.00014999999999999999</v>
      </c>
      <c r="R441" s="249">
        <f>Q441*H441</f>
        <v>0.00059999999999999995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377</v>
      </c>
      <c r="AT441" s="251" t="s">
        <v>339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1157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1092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39" t="s">
        <v>1190</v>
      </c>
      <c r="D443" s="239" t="s">
        <v>278</v>
      </c>
      <c r="E443" s="240" t="s">
        <v>1159</v>
      </c>
      <c r="F443" s="241" t="s">
        <v>1160</v>
      </c>
      <c r="G443" s="242" t="s">
        <v>342</v>
      </c>
      <c r="H443" s="243">
        <v>3</v>
      </c>
      <c r="I443" s="244"/>
      <c r="J443" s="245">
        <f>ROUND(I443*H443,2)</f>
        <v>0</v>
      </c>
      <c r="K443" s="246"/>
      <c r="L443" s="41"/>
      <c r="M443" s="247" t="s">
        <v>1</v>
      </c>
      <c r="N443" s="248" t="s">
        <v>39</v>
      </c>
      <c r="O443" s="8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352</v>
      </c>
      <c r="AT443" s="251" t="s">
        <v>278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1161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1160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2" customFormat="1" ht="24.15" customHeight="1">
      <c r="A445" s="35"/>
      <c r="B445" s="36"/>
      <c r="C445" s="257" t="s">
        <v>1194</v>
      </c>
      <c r="D445" s="257" t="s">
        <v>339</v>
      </c>
      <c r="E445" s="258" t="s">
        <v>1163</v>
      </c>
      <c r="F445" s="259" t="s">
        <v>1164</v>
      </c>
      <c r="G445" s="260" t="s">
        <v>342</v>
      </c>
      <c r="H445" s="261">
        <v>3</v>
      </c>
      <c r="I445" s="262"/>
      <c r="J445" s="263">
        <f>ROUND(I445*H445,2)</f>
        <v>0</v>
      </c>
      <c r="K445" s="264"/>
      <c r="L445" s="265"/>
      <c r="M445" s="266" t="s">
        <v>1</v>
      </c>
      <c r="N445" s="267" t="s">
        <v>39</v>
      </c>
      <c r="O445" s="88"/>
      <c r="P445" s="249">
        <f>O445*H445</f>
        <v>0</v>
      </c>
      <c r="Q445" s="249">
        <v>3.0000000000000001E-05</v>
      </c>
      <c r="R445" s="249">
        <f>Q445*H445</f>
        <v>9.0000000000000006E-05</v>
      </c>
      <c r="S445" s="249">
        <v>0</v>
      </c>
      <c r="T445" s="25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51" t="s">
        <v>377</v>
      </c>
      <c r="AT445" s="251" t="s">
        <v>339</v>
      </c>
      <c r="AU445" s="251" t="s">
        <v>276</v>
      </c>
      <c r="AY445" s="14" t="s">
        <v>275</v>
      </c>
      <c r="BE445" s="252">
        <f>IF(N445="základní",J445,0)</f>
        <v>0</v>
      </c>
      <c r="BF445" s="252">
        <f>IF(N445="snížená",J445,0)</f>
        <v>0</v>
      </c>
      <c r="BG445" s="252">
        <f>IF(N445="zákl. přenesená",J445,0)</f>
        <v>0</v>
      </c>
      <c r="BH445" s="252">
        <f>IF(N445="sníž. přenesená",J445,0)</f>
        <v>0</v>
      </c>
      <c r="BI445" s="252">
        <f>IF(N445="nulová",J445,0)</f>
        <v>0</v>
      </c>
      <c r="BJ445" s="14" t="s">
        <v>81</v>
      </c>
      <c r="BK445" s="252">
        <f>ROUND(I445*H445,2)</f>
        <v>0</v>
      </c>
      <c r="BL445" s="14" t="s">
        <v>352</v>
      </c>
      <c r="BM445" s="251" t="s">
        <v>1165</v>
      </c>
    </row>
    <row r="446" s="2" customFormat="1">
      <c r="A446" s="35"/>
      <c r="B446" s="36"/>
      <c r="C446" s="37"/>
      <c r="D446" s="253" t="s">
        <v>284</v>
      </c>
      <c r="E446" s="37"/>
      <c r="F446" s="254" t="s">
        <v>1164</v>
      </c>
      <c r="G446" s="37"/>
      <c r="H446" s="37"/>
      <c r="I446" s="206"/>
      <c r="J446" s="37"/>
      <c r="K446" s="37"/>
      <c r="L446" s="41"/>
      <c r="M446" s="255"/>
      <c r="N446" s="25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284</v>
      </c>
      <c r="AU446" s="14" t="s">
        <v>276</v>
      </c>
    </row>
    <row r="447" s="12" customFormat="1" ht="22.8" customHeight="1">
      <c r="A447" s="12"/>
      <c r="B447" s="223"/>
      <c r="C447" s="224"/>
      <c r="D447" s="225" t="s">
        <v>73</v>
      </c>
      <c r="E447" s="237" t="s">
        <v>1166</v>
      </c>
      <c r="F447" s="237" t="s">
        <v>1167</v>
      </c>
      <c r="G447" s="224"/>
      <c r="H447" s="224"/>
      <c r="I447" s="227"/>
      <c r="J447" s="238">
        <f>BK447</f>
        <v>0</v>
      </c>
      <c r="K447" s="224"/>
      <c r="L447" s="229"/>
      <c r="M447" s="230"/>
      <c r="N447" s="231"/>
      <c r="O447" s="231"/>
      <c r="P447" s="232">
        <f>P448+P543</f>
        <v>0</v>
      </c>
      <c r="Q447" s="231"/>
      <c r="R447" s="232">
        <f>R448+R543</f>
        <v>0.068900000000000003</v>
      </c>
      <c r="S447" s="231"/>
      <c r="T447" s="233">
        <f>T448+T543</f>
        <v>0.0075999999999999991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34" t="s">
        <v>83</v>
      </c>
      <c r="AT447" s="235" t="s">
        <v>73</v>
      </c>
      <c r="AU447" s="235" t="s">
        <v>81</v>
      </c>
      <c r="AY447" s="234" t="s">
        <v>275</v>
      </c>
      <c r="BK447" s="236">
        <f>BK448+BK543</f>
        <v>0</v>
      </c>
    </row>
    <row r="448" s="12" customFormat="1" ht="20.88" customHeight="1">
      <c r="A448" s="12"/>
      <c r="B448" s="223"/>
      <c r="C448" s="224"/>
      <c r="D448" s="225" t="s">
        <v>73</v>
      </c>
      <c r="E448" s="237" t="s">
        <v>1168</v>
      </c>
      <c r="F448" s="237" t="s">
        <v>1169</v>
      </c>
      <c r="G448" s="224"/>
      <c r="H448" s="224"/>
      <c r="I448" s="227"/>
      <c r="J448" s="238">
        <f>BK448</f>
        <v>0</v>
      </c>
      <c r="K448" s="224"/>
      <c r="L448" s="229"/>
      <c r="M448" s="230"/>
      <c r="N448" s="231"/>
      <c r="O448" s="231"/>
      <c r="P448" s="232">
        <f>SUM(P449:P542)</f>
        <v>0</v>
      </c>
      <c r="Q448" s="231"/>
      <c r="R448" s="232">
        <f>SUM(R449:R542)</f>
        <v>0.064899999999999999</v>
      </c>
      <c r="S448" s="231"/>
      <c r="T448" s="233">
        <f>SUM(T449:T542)</f>
        <v>0.0075999999999999991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34" t="s">
        <v>83</v>
      </c>
      <c r="AT448" s="235" t="s">
        <v>73</v>
      </c>
      <c r="AU448" s="235" t="s">
        <v>83</v>
      </c>
      <c r="AY448" s="234" t="s">
        <v>275</v>
      </c>
      <c r="BK448" s="236">
        <f>SUM(BK449:BK542)</f>
        <v>0</v>
      </c>
    </row>
    <row r="449" s="2" customFormat="1" ht="24.15" customHeight="1">
      <c r="A449" s="35"/>
      <c r="B449" s="36"/>
      <c r="C449" s="239" t="s">
        <v>1198</v>
      </c>
      <c r="D449" s="239" t="s">
        <v>278</v>
      </c>
      <c r="E449" s="240" t="s">
        <v>1171</v>
      </c>
      <c r="F449" s="241" t="s">
        <v>1172</v>
      </c>
      <c r="G449" s="242" t="s">
        <v>342</v>
      </c>
      <c r="H449" s="243">
        <v>23</v>
      </c>
      <c r="I449" s="244"/>
      <c r="J449" s="245">
        <f>ROUND(I449*H449,2)</f>
        <v>0</v>
      </c>
      <c r="K449" s="246"/>
      <c r="L449" s="41"/>
      <c r="M449" s="247" t="s">
        <v>1</v>
      </c>
      <c r="N449" s="248" t="s">
        <v>39</v>
      </c>
      <c r="O449" s="88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352</v>
      </c>
      <c r="AT449" s="251" t="s">
        <v>278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1173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1172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24.15" customHeight="1">
      <c r="A451" s="35"/>
      <c r="B451" s="36"/>
      <c r="C451" s="257" t="s">
        <v>1202</v>
      </c>
      <c r="D451" s="257" t="s">
        <v>339</v>
      </c>
      <c r="E451" s="258" t="s">
        <v>1175</v>
      </c>
      <c r="F451" s="259" t="s">
        <v>1176</v>
      </c>
      <c r="G451" s="260" t="s">
        <v>342</v>
      </c>
      <c r="H451" s="261">
        <v>23</v>
      </c>
      <c r="I451" s="262"/>
      <c r="J451" s="263">
        <f>ROUND(I451*H451,2)</f>
        <v>0</v>
      </c>
      <c r="K451" s="264"/>
      <c r="L451" s="265"/>
      <c r="M451" s="266" t="s">
        <v>1</v>
      </c>
      <c r="N451" s="267" t="s">
        <v>39</v>
      </c>
      <c r="O451" s="88"/>
      <c r="P451" s="249">
        <f>O451*H451</f>
        <v>0</v>
      </c>
      <c r="Q451" s="249">
        <v>2.0000000000000002E-05</v>
      </c>
      <c r="R451" s="249">
        <f>Q451*H451</f>
        <v>0.00046000000000000001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377</v>
      </c>
      <c r="AT451" s="251" t="s">
        <v>339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1177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1176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24.15" customHeight="1">
      <c r="A453" s="35"/>
      <c r="B453" s="36"/>
      <c r="C453" s="239" t="s">
        <v>1206</v>
      </c>
      <c r="D453" s="239" t="s">
        <v>278</v>
      </c>
      <c r="E453" s="240" t="s">
        <v>1179</v>
      </c>
      <c r="F453" s="241" t="s">
        <v>1180</v>
      </c>
      <c r="G453" s="242" t="s">
        <v>342</v>
      </c>
      <c r="H453" s="243">
        <v>46</v>
      </c>
      <c r="I453" s="244"/>
      <c r="J453" s="245">
        <f>ROUND(I453*H453,2)</f>
        <v>0</v>
      </c>
      <c r="K453" s="246"/>
      <c r="L453" s="41"/>
      <c r="M453" s="247" t="s">
        <v>1</v>
      </c>
      <c r="N453" s="248" t="s">
        <v>39</v>
      </c>
      <c r="O453" s="88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352</v>
      </c>
      <c r="AT453" s="251" t="s">
        <v>278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1181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1180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39" t="s">
        <v>1210</v>
      </c>
      <c r="D455" s="239" t="s">
        <v>278</v>
      </c>
      <c r="E455" s="240" t="s">
        <v>1183</v>
      </c>
      <c r="F455" s="241" t="s">
        <v>1184</v>
      </c>
      <c r="G455" s="242" t="s">
        <v>342</v>
      </c>
      <c r="H455" s="243">
        <v>5</v>
      </c>
      <c r="I455" s="244"/>
      <c r="J455" s="245">
        <f>ROUND(I455*H455,2)</f>
        <v>0</v>
      </c>
      <c r="K455" s="246"/>
      <c r="L455" s="41"/>
      <c r="M455" s="247" t="s">
        <v>1</v>
      </c>
      <c r="N455" s="248" t="s">
        <v>39</v>
      </c>
      <c r="O455" s="88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352</v>
      </c>
      <c r="AT455" s="251" t="s">
        <v>278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1185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1184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24.15" customHeight="1">
      <c r="A457" s="35"/>
      <c r="B457" s="36"/>
      <c r="C457" s="257" t="s">
        <v>1215</v>
      </c>
      <c r="D457" s="257" t="s">
        <v>339</v>
      </c>
      <c r="E457" s="258" t="s">
        <v>1187</v>
      </c>
      <c r="F457" s="259" t="s">
        <v>1188</v>
      </c>
      <c r="G457" s="260" t="s">
        <v>342</v>
      </c>
      <c r="H457" s="261">
        <v>1</v>
      </c>
      <c r="I457" s="262"/>
      <c r="J457" s="263">
        <f>ROUND(I457*H457,2)</f>
        <v>0</v>
      </c>
      <c r="K457" s="264"/>
      <c r="L457" s="265"/>
      <c r="M457" s="266" t="s">
        <v>1</v>
      </c>
      <c r="N457" s="267" t="s">
        <v>39</v>
      </c>
      <c r="O457" s="88"/>
      <c r="P457" s="249">
        <f>O457*H457</f>
        <v>0</v>
      </c>
      <c r="Q457" s="249">
        <v>0.00010000000000000001</v>
      </c>
      <c r="R457" s="249">
        <f>Q457*H457</f>
        <v>0.00010000000000000001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377</v>
      </c>
      <c r="AT457" s="251" t="s">
        <v>339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1189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1188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24.15" customHeight="1">
      <c r="A459" s="35"/>
      <c r="B459" s="36"/>
      <c r="C459" s="257" t="s">
        <v>1220</v>
      </c>
      <c r="D459" s="257" t="s">
        <v>339</v>
      </c>
      <c r="E459" s="258" t="s">
        <v>1191</v>
      </c>
      <c r="F459" s="259" t="s">
        <v>1192</v>
      </c>
      <c r="G459" s="260" t="s">
        <v>342</v>
      </c>
      <c r="H459" s="261">
        <v>4</v>
      </c>
      <c r="I459" s="262"/>
      <c r="J459" s="263">
        <f>ROUND(I459*H459,2)</f>
        <v>0</v>
      </c>
      <c r="K459" s="264"/>
      <c r="L459" s="265"/>
      <c r="M459" s="266" t="s">
        <v>1</v>
      </c>
      <c r="N459" s="267" t="s">
        <v>39</v>
      </c>
      <c r="O459" s="88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377</v>
      </c>
      <c r="AT459" s="251" t="s">
        <v>339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1193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1192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24.15" customHeight="1">
      <c r="A461" s="35"/>
      <c r="B461" s="36"/>
      <c r="C461" s="239" t="s">
        <v>1224</v>
      </c>
      <c r="D461" s="239" t="s">
        <v>278</v>
      </c>
      <c r="E461" s="240" t="s">
        <v>1195</v>
      </c>
      <c r="F461" s="241" t="s">
        <v>1196</v>
      </c>
      <c r="G461" s="242" t="s">
        <v>342</v>
      </c>
      <c r="H461" s="243">
        <v>9</v>
      </c>
      <c r="I461" s="244"/>
      <c r="J461" s="245">
        <f>ROUND(I461*H461,2)</f>
        <v>0</v>
      </c>
      <c r="K461" s="246"/>
      <c r="L461" s="41"/>
      <c r="M461" s="247" t="s">
        <v>1</v>
      </c>
      <c r="N461" s="248" t="s">
        <v>39</v>
      </c>
      <c r="O461" s="88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352</v>
      </c>
      <c r="AT461" s="251" t="s">
        <v>278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1197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1196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2" customFormat="1" ht="33" customHeight="1">
      <c r="A463" s="35"/>
      <c r="B463" s="36"/>
      <c r="C463" s="257" t="s">
        <v>1228</v>
      </c>
      <c r="D463" s="257" t="s">
        <v>339</v>
      </c>
      <c r="E463" s="258" t="s">
        <v>1199</v>
      </c>
      <c r="F463" s="259" t="s">
        <v>1200</v>
      </c>
      <c r="G463" s="260" t="s">
        <v>342</v>
      </c>
      <c r="H463" s="261">
        <v>9</v>
      </c>
      <c r="I463" s="262"/>
      <c r="J463" s="263">
        <f>ROUND(I463*H463,2)</f>
        <v>0</v>
      </c>
      <c r="K463" s="264"/>
      <c r="L463" s="265"/>
      <c r="M463" s="266" t="s">
        <v>1</v>
      </c>
      <c r="N463" s="267" t="s">
        <v>39</v>
      </c>
      <c r="O463" s="88"/>
      <c r="P463" s="249">
        <f>O463*H463</f>
        <v>0</v>
      </c>
      <c r="Q463" s="249">
        <v>0.00010000000000000001</v>
      </c>
      <c r="R463" s="249">
        <f>Q463*H463</f>
        <v>0.00090000000000000008</v>
      </c>
      <c r="S463" s="249">
        <v>0</v>
      </c>
      <c r="T463" s="25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51" t="s">
        <v>377</v>
      </c>
      <c r="AT463" s="251" t="s">
        <v>339</v>
      </c>
      <c r="AU463" s="251" t="s">
        <v>276</v>
      </c>
      <c r="AY463" s="14" t="s">
        <v>275</v>
      </c>
      <c r="BE463" s="252">
        <f>IF(N463="základní",J463,0)</f>
        <v>0</v>
      </c>
      <c r="BF463" s="252">
        <f>IF(N463="snížená",J463,0)</f>
        <v>0</v>
      </c>
      <c r="BG463" s="252">
        <f>IF(N463="zákl. přenesená",J463,0)</f>
        <v>0</v>
      </c>
      <c r="BH463" s="252">
        <f>IF(N463="sníž. přenesená",J463,0)</f>
        <v>0</v>
      </c>
      <c r="BI463" s="252">
        <f>IF(N463="nulová",J463,0)</f>
        <v>0</v>
      </c>
      <c r="BJ463" s="14" t="s">
        <v>81</v>
      </c>
      <c r="BK463" s="252">
        <f>ROUND(I463*H463,2)</f>
        <v>0</v>
      </c>
      <c r="BL463" s="14" t="s">
        <v>352</v>
      </c>
      <c r="BM463" s="251" t="s">
        <v>1201</v>
      </c>
    </row>
    <row r="464" s="2" customFormat="1">
      <c r="A464" s="35"/>
      <c r="B464" s="36"/>
      <c r="C464" s="37"/>
      <c r="D464" s="253" t="s">
        <v>284</v>
      </c>
      <c r="E464" s="37"/>
      <c r="F464" s="254" t="s">
        <v>1200</v>
      </c>
      <c r="G464" s="37"/>
      <c r="H464" s="37"/>
      <c r="I464" s="206"/>
      <c r="J464" s="37"/>
      <c r="K464" s="37"/>
      <c r="L464" s="41"/>
      <c r="M464" s="255"/>
      <c r="N464" s="256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284</v>
      </c>
      <c r="AU464" s="14" t="s">
        <v>276</v>
      </c>
    </row>
    <row r="465" s="2" customFormat="1" ht="24.15" customHeight="1">
      <c r="A465" s="35"/>
      <c r="B465" s="36"/>
      <c r="C465" s="239" t="s">
        <v>1232</v>
      </c>
      <c r="D465" s="239" t="s">
        <v>278</v>
      </c>
      <c r="E465" s="240" t="s">
        <v>1203</v>
      </c>
      <c r="F465" s="241" t="s">
        <v>1204</v>
      </c>
      <c r="G465" s="242" t="s">
        <v>416</v>
      </c>
      <c r="H465" s="243">
        <v>690</v>
      </c>
      <c r="I465" s="244"/>
      <c r="J465" s="245">
        <f>ROUND(I465*H465,2)</f>
        <v>0</v>
      </c>
      <c r="K465" s="246"/>
      <c r="L465" s="41"/>
      <c r="M465" s="247" t="s">
        <v>1</v>
      </c>
      <c r="N465" s="248" t="s">
        <v>39</v>
      </c>
      <c r="O465" s="88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352</v>
      </c>
      <c r="AT465" s="251" t="s">
        <v>278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1205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1204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24.15" customHeight="1">
      <c r="A467" s="35"/>
      <c r="B467" s="36"/>
      <c r="C467" s="257" t="s">
        <v>1237</v>
      </c>
      <c r="D467" s="257" t="s">
        <v>339</v>
      </c>
      <c r="E467" s="258" t="s">
        <v>1207</v>
      </c>
      <c r="F467" s="259" t="s">
        <v>1208</v>
      </c>
      <c r="G467" s="260" t="s">
        <v>416</v>
      </c>
      <c r="H467" s="261">
        <v>690</v>
      </c>
      <c r="I467" s="262"/>
      <c r="J467" s="263">
        <f>ROUND(I467*H467,2)</f>
        <v>0</v>
      </c>
      <c r="K467" s="264"/>
      <c r="L467" s="265"/>
      <c r="M467" s="266" t="s">
        <v>1</v>
      </c>
      <c r="N467" s="267" t="s">
        <v>39</v>
      </c>
      <c r="O467" s="88"/>
      <c r="P467" s="249">
        <f>O467*H467</f>
        <v>0</v>
      </c>
      <c r="Q467" s="249">
        <v>4.0000000000000003E-05</v>
      </c>
      <c r="R467" s="249">
        <f>Q467*H467</f>
        <v>0.027600000000000003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377</v>
      </c>
      <c r="AT467" s="251" t="s">
        <v>339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1209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1208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24.15" customHeight="1">
      <c r="A469" s="35"/>
      <c r="B469" s="36"/>
      <c r="C469" s="239" t="s">
        <v>1241</v>
      </c>
      <c r="D469" s="239" t="s">
        <v>278</v>
      </c>
      <c r="E469" s="240" t="s">
        <v>1211</v>
      </c>
      <c r="F469" s="241" t="s">
        <v>1212</v>
      </c>
      <c r="G469" s="242" t="s">
        <v>342</v>
      </c>
      <c r="H469" s="243">
        <v>23</v>
      </c>
      <c r="I469" s="244"/>
      <c r="J469" s="245">
        <f>ROUND(I469*H469,2)</f>
        <v>0</v>
      </c>
      <c r="K469" s="246"/>
      <c r="L469" s="41"/>
      <c r="M469" s="247" t="s">
        <v>1</v>
      </c>
      <c r="N469" s="248" t="s">
        <v>39</v>
      </c>
      <c r="O469" s="88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352</v>
      </c>
      <c r="AT469" s="251" t="s">
        <v>278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1213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1214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16.5" customHeight="1">
      <c r="A471" s="35"/>
      <c r="B471" s="36"/>
      <c r="C471" s="239" t="s">
        <v>1245</v>
      </c>
      <c r="D471" s="239" t="s">
        <v>278</v>
      </c>
      <c r="E471" s="240" t="s">
        <v>1216</v>
      </c>
      <c r="F471" s="241" t="s">
        <v>1217</v>
      </c>
      <c r="G471" s="242" t="s">
        <v>342</v>
      </c>
      <c r="H471" s="243">
        <v>2</v>
      </c>
      <c r="I471" s="244"/>
      <c r="J471" s="245">
        <f>ROUND(I471*H471,2)</f>
        <v>0</v>
      </c>
      <c r="K471" s="246"/>
      <c r="L471" s="41"/>
      <c r="M471" s="247" t="s">
        <v>1</v>
      </c>
      <c r="N471" s="248" t="s">
        <v>39</v>
      </c>
      <c r="O471" s="88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352</v>
      </c>
      <c r="AT471" s="251" t="s">
        <v>278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1218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1219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24.15" customHeight="1">
      <c r="A473" s="35"/>
      <c r="B473" s="36"/>
      <c r="C473" s="257" t="s">
        <v>1250</v>
      </c>
      <c r="D473" s="257" t="s">
        <v>339</v>
      </c>
      <c r="E473" s="258" t="s">
        <v>1221</v>
      </c>
      <c r="F473" s="259" t="s">
        <v>1222</v>
      </c>
      <c r="G473" s="260" t="s">
        <v>342</v>
      </c>
      <c r="H473" s="261">
        <v>2</v>
      </c>
      <c r="I473" s="262"/>
      <c r="J473" s="263">
        <f>ROUND(I473*H473,2)</f>
        <v>0</v>
      </c>
      <c r="K473" s="264"/>
      <c r="L473" s="265"/>
      <c r="M473" s="266" t="s">
        <v>1</v>
      </c>
      <c r="N473" s="267" t="s">
        <v>39</v>
      </c>
      <c r="O473" s="88"/>
      <c r="P473" s="249">
        <f>O473*H473</f>
        <v>0</v>
      </c>
      <c r="Q473" s="249">
        <v>0.00010000000000000001</v>
      </c>
      <c r="R473" s="249">
        <f>Q473*H473</f>
        <v>0.00020000000000000001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377</v>
      </c>
      <c r="AT473" s="251" t="s">
        <v>339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1223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1222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33" customHeight="1">
      <c r="A475" s="35"/>
      <c r="B475" s="36"/>
      <c r="C475" s="239" t="s">
        <v>1252</v>
      </c>
      <c r="D475" s="239" t="s">
        <v>278</v>
      </c>
      <c r="E475" s="240" t="s">
        <v>1233</v>
      </c>
      <c r="F475" s="241" t="s">
        <v>1234</v>
      </c>
      <c r="G475" s="242" t="s">
        <v>973</v>
      </c>
      <c r="H475" s="243">
        <v>1</v>
      </c>
      <c r="I475" s="244"/>
      <c r="J475" s="245">
        <f>ROUND(I475*H475,2)</f>
        <v>0</v>
      </c>
      <c r="K475" s="246"/>
      <c r="L475" s="41"/>
      <c r="M475" s="247" t="s">
        <v>1</v>
      </c>
      <c r="N475" s="248" t="s">
        <v>39</v>
      </c>
      <c r="O475" s="8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352</v>
      </c>
      <c r="AT475" s="251" t="s">
        <v>278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1235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1236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24.15" customHeight="1">
      <c r="A477" s="35"/>
      <c r="B477" s="36"/>
      <c r="C477" s="239" t="s">
        <v>1257</v>
      </c>
      <c r="D477" s="239" t="s">
        <v>278</v>
      </c>
      <c r="E477" s="240" t="s">
        <v>1238</v>
      </c>
      <c r="F477" s="241" t="s">
        <v>1239</v>
      </c>
      <c r="G477" s="242" t="s">
        <v>342</v>
      </c>
      <c r="H477" s="243">
        <v>1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1240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1239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24.15" customHeight="1">
      <c r="A479" s="35"/>
      <c r="B479" s="36"/>
      <c r="C479" s="257" t="s">
        <v>1262</v>
      </c>
      <c r="D479" s="257" t="s">
        <v>339</v>
      </c>
      <c r="E479" s="258" t="s">
        <v>1242</v>
      </c>
      <c r="F479" s="259" t="s">
        <v>1243</v>
      </c>
      <c r="G479" s="260" t="s">
        <v>342</v>
      </c>
      <c r="H479" s="261">
        <v>1</v>
      </c>
      <c r="I479" s="262"/>
      <c r="J479" s="263">
        <f>ROUND(I479*H479,2)</f>
        <v>0</v>
      </c>
      <c r="K479" s="264"/>
      <c r="L479" s="265"/>
      <c r="M479" s="266" t="s">
        <v>1</v>
      </c>
      <c r="N479" s="267" t="s">
        <v>39</v>
      </c>
      <c r="O479" s="88"/>
      <c r="P479" s="249">
        <f>O479*H479</f>
        <v>0</v>
      </c>
      <c r="Q479" s="249">
        <v>0.00010000000000000001</v>
      </c>
      <c r="R479" s="249">
        <f>Q479*H479</f>
        <v>0.00010000000000000001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377</v>
      </c>
      <c r="AT479" s="251" t="s">
        <v>339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1244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1243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1.75" customHeight="1">
      <c r="A481" s="35"/>
      <c r="B481" s="36"/>
      <c r="C481" s="239" t="s">
        <v>1266</v>
      </c>
      <c r="D481" s="239" t="s">
        <v>278</v>
      </c>
      <c r="E481" s="240" t="s">
        <v>1246</v>
      </c>
      <c r="F481" s="241" t="s">
        <v>1247</v>
      </c>
      <c r="G481" s="242" t="s">
        <v>342</v>
      </c>
      <c r="H481" s="243">
        <v>25</v>
      </c>
      <c r="I481" s="244"/>
      <c r="J481" s="245">
        <f>ROUND(I481*H481,2)</f>
        <v>0</v>
      </c>
      <c r="K481" s="246"/>
      <c r="L481" s="41"/>
      <c r="M481" s="247" t="s">
        <v>1</v>
      </c>
      <c r="N481" s="248" t="s">
        <v>39</v>
      </c>
      <c r="O481" s="88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352</v>
      </c>
      <c r="AT481" s="251" t="s">
        <v>278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1248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1249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16.5" customHeight="1">
      <c r="A483" s="35"/>
      <c r="B483" s="36"/>
      <c r="C483" s="257" t="s">
        <v>1268</v>
      </c>
      <c r="D483" s="257" t="s">
        <v>339</v>
      </c>
      <c r="E483" s="258" t="s">
        <v>962</v>
      </c>
      <c r="F483" s="259" t="s">
        <v>963</v>
      </c>
      <c r="G483" s="260" t="s">
        <v>342</v>
      </c>
      <c r="H483" s="261">
        <v>25</v>
      </c>
      <c r="I483" s="262"/>
      <c r="J483" s="263">
        <f>ROUND(I483*H483,2)</f>
        <v>0</v>
      </c>
      <c r="K483" s="264"/>
      <c r="L483" s="265"/>
      <c r="M483" s="266" t="s">
        <v>1</v>
      </c>
      <c r="N483" s="267" t="s">
        <v>39</v>
      </c>
      <c r="O483" s="88"/>
      <c r="P483" s="249">
        <f>O483*H483</f>
        <v>0</v>
      </c>
      <c r="Q483" s="249">
        <v>9.0000000000000006E-05</v>
      </c>
      <c r="R483" s="249">
        <f>Q483*H483</f>
        <v>0.0022500000000000003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377</v>
      </c>
      <c r="AT483" s="251" t="s">
        <v>339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1251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963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24.15" customHeight="1">
      <c r="A485" s="35"/>
      <c r="B485" s="36"/>
      <c r="C485" s="239" t="s">
        <v>1273</v>
      </c>
      <c r="D485" s="239" t="s">
        <v>278</v>
      </c>
      <c r="E485" s="240" t="s">
        <v>1253</v>
      </c>
      <c r="F485" s="241" t="s">
        <v>1254</v>
      </c>
      <c r="G485" s="242" t="s">
        <v>416</v>
      </c>
      <c r="H485" s="243">
        <v>250</v>
      </c>
      <c r="I485" s="244"/>
      <c r="J485" s="245">
        <f>ROUND(I485*H485,2)</f>
        <v>0</v>
      </c>
      <c r="K485" s="246"/>
      <c r="L485" s="41"/>
      <c r="M485" s="247" t="s">
        <v>1</v>
      </c>
      <c r="N485" s="248" t="s">
        <v>39</v>
      </c>
      <c r="O485" s="88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352</v>
      </c>
      <c r="AT485" s="251" t="s">
        <v>278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1255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1256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24.15" customHeight="1">
      <c r="A487" s="35"/>
      <c r="B487" s="36"/>
      <c r="C487" s="239" t="s">
        <v>1278</v>
      </c>
      <c r="D487" s="239" t="s">
        <v>278</v>
      </c>
      <c r="E487" s="240" t="s">
        <v>1258</v>
      </c>
      <c r="F487" s="241" t="s">
        <v>1259</v>
      </c>
      <c r="G487" s="242" t="s">
        <v>416</v>
      </c>
      <c r="H487" s="243">
        <v>35</v>
      </c>
      <c r="I487" s="244"/>
      <c r="J487" s="245">
        <f>ROUND(I487*H487,2)</f>
        <v>0</v>
      </c>
      <c r="K487" s="246"/>
      <c r="L487" s="41"/>
      <c r="M487" s="247" t="s">
        <v>1</v>
      </c>
      <c r="N487" s="248" t="s">
        <v>39</v>
      </c>
      <c r="O487" s="88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352</v>
      </c>
      <c r="AT487" s="251" t="s">
        <v>278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1260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1261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57" t="s">
        <v>1282</v>
      </c>
      <c r="D489" s="257" t="s">
        <v>339</v>
      </c>
      <c r="E489" s="258" t="s">
        <v>1263</v>
      </c>
      <c r="F489" s="259" t="s">
        <v>1264</v>
      </c>
      <c r="G489" s="260" t="s">
        <v>416</v>
      </c>
      <c r="H489" s="261">
        <v>140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39</v>
      </c>
      <c r="O489" s="88"/>
      <c r="P489" s="249">
        <f>O489*H489</f>
        <v>0</v>
      </c>
      <c r="Q489" s="249">
        <v>6.9999999999999994E-05</v>
      </c>
      <c r="R489" s="249">
        <f>Q489*H489</f>
        <v>0.0097999999999999997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377</v>
      </c>
      <c r="AT489" s="251" t="s">
        <v>339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1265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1264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24.15" customHeight="1">
      <c r="A491" s="35"/>
      <c r="B491" s="36"/>
      <c r="C491" s="257" t="s">
        <v>1286</v>
      </c>
      <c r="D491" s="257" t="s">
        <v>339</v>
      </c>
      <c r="E491" s="258" t="s">
        <v>1415</v>
      </c>
      <c r="F491" s="259" t="s">
        <v>1416</v>
      </c>
      <c r="G491" s="260" t="s">
        <v>416</v>
      </c>
      <c r="H491" s="261">
        <v>20</v>
      </c>
      <c r="I491" s="262"/>
      <c r="J491" s="263">
        <f>ROUND(I491*H491,2)</f>
        <v>0</v>
      </c>
      <c r="K491" s="264"/>
      <c r="L491" s="265"/>
      <c r="M491" s="266" t="s">
        <v>1</v>
      </c>
      <c r="N491" s="267" t="s">
        <v>39</v>
      </c>
      <c r="O491" s="88"/>
      <c r="P491" s="249">
        <f>O491*H491</f>
        <v>0</v>
      </c>
      <c r="Q491" s="249">
        <v>6.9999999999999994E-05</v>
      </c>
      <c r="R491" s="249">
        <f>Q491*H491</f>
        <v>0.0013999999999999998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377</v>
      </c>
      <c r="AT491" s="251" t="s">
        <v>339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1555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1416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57" t="s">
        <v>1290</v>
      </c>
      <c r="D493" s="257" t="s">
        <v>339</v>
      </c>
      <c r="E493" s="258" t="s">
        <v>931</v>
      </c>
      <c r="F493" s="259" t="s">
        <v>932</v>
      </c>
      <c r="G493" s="260" t="s">
        <v>416</v>
      </c>
      <c r="H493" s="261">
        <v>125</v>
      </c>
      <c r="I493" s="262"/>
      <c r="J493" s="263">
        <f>ROUND(I493*H493,2)</f>
        <v>0</v>
      </c>
      <c r="K493" s="264"/>
      <c r="L493" s="265"/>
      <c r="M493" s="266" t="s">
        <v>1</v>
      </c>
      <c r="N493" s="267" t="s">
        <v>39</v>
      </c>
      <c r="O493" s="88"/>
      <c r="P493" s="249">
        <f>O493*H493</f>
        <v>0</v>
      </c>
      <c r="Q493" s="249">
        <v>6.9999999999999994E-05</v>
      </c>
      <c r="R493" s="249">
        <f>Q493*H493</f>
        <v>0.0087499999999999991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377</v>
      </c>
      <c r="AT493" s="251" t="s">
        <v>339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1267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932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39" t="s">
        <v>1295</v>
      </c>
      <c r="D495" s="239" t="s">
        <v>278</v>
      </c>
      <c r="E495" s="240" t="s">
        <v>1269</v>
      </c>
      <c r="F495" s="241" t="s">
        <v>1270</v>
      </c>
      <c r="G495" s="242" t="s">
        <v>342</v>
      </c>
      <c r="H495" s="243">
        <v>1</v>
      </c>
      <c r="I495" s="244"/>
      <c r="J495" s="245">
        <f>ROUND(I495*H495,2)</f>
        <v>0</v>
      </c>
      <c r="K495" s="246"/>
      <c r="L495" s="41"/>
      <c r="M495" s="247" t="s">
        <v>1</v>
      </c>
      <c r="N495" s="248" t="s">
        <v>39</v>
      </c>
      <c r="O495" s="88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352</v>
      </c>
      <c r="AT495" s="251" t="s">
        <v>278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1271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1272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16.5" customHeight="1">
      <c r="A497" s="35"/>
      <c r="B497" s="36"/>
      <c r="C497" s="257" t="s">
        <v>1300</v>
      </c>
      <c r="D497" s="257" t="s">
        <v>339</v>
      </c>
      <c r="E497" s="258" t="s">
        <v>1274</v>
      </c>
      <c r="F497" s="259" t="s">
        <v>1275</v>
      </c>
      <c r="G497" s="260" t="s">
        <v>1276</v>
      </c>
      <c r="H497" s="261">
        <v>1</v>
      </c>
      <c r="I497" s="262"/>
      <c r="J497" s="263">
        <f>ROUND(I497*H497,2)</f>
        <v>0</v>
      </c>
      <c r="K497" s="264"/>
      <c r="L497" s="265"/>
      <c r="M497" s="266" t="s">
        <v>1</v>
      </c>
      <c r="N497" s="267" t="s">
        <v>39</v>
      </c>
      <c r="O497" s="88"/>
      <c r="P497" s="249">
        <f>O497*H497</f>
        <v>0</v>
      </c>
      <c r="Q497" s="249">
        <v>0.0067000000000000002</v>
      </c>
      <c r="R497" s="249">
        <f>Q497*H497</f>
        <v>0.0067000000000000002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377</v>
      </c>
      <c r="AT497" s="251" t="s">
        <v>339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1277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1275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24.15" customHeight="1">
      <c r="A499" s="35"/>
      <c r="B499" s="36"/>
      <c r="C499" s="257" t="s">
        <v>1305</v>
      </c>
      <c r="D499" s="257" t="s">
        <v>339</v>
      </c>
      <c r="E499" s="258" t="s">
        <v>1279</v>
      </c>
      <c r="F499" s="259" t="s">
        <v>1280</v>
      </c>
      <c r="G499" s="260" t="s">
        <v>342</v>
      </c>
      <c r="H499" s="261">
        <v>1</v>
      </c>
      <c r="I499" s="262"/>
      <c r="J499" s="263">
        <f>ROUND(I499*H499,2)</f>
        <v>0</v>
      </c>
      <c r="K499" s="264"/>
      <c r="L499" s="265"/>
      <c r="M499" s="266" t="s">
        <v>1</v>
      </c>
      <c r="N499" s="267" t="s">
        <v>39</v>
      </c>
      <c r="O499" s="88"/>
      <c r="P499" s="249">
        <f>O499*H499</f>
        <v>0</v>
      </c>
      <c r="Q499" s="249">
        <v>0.0014300000000000001</v>
      </c>
      <c r="R499" s="249">
        <f>Q499*H499</f>
        <v>0.0014300000000000001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377</v>
      </c>
      <c r="AT499" s="251" t="s">
        <v>339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1281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1280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57" t="s">
        <v>1310</v>
      </c>
      <c r="D501" s="257" t="s">
        <v>339</v>
      </c>
      <c r="E501" s="258" t="s">
        <v>1283</v>
      </c>
      <c r="F501" s="259" t="s">
        <v>1284</v>
      </c>
      <c r="G501" s="260" t="s">
        <v>342</v>
      </c>
      <c r="H501" s="261">
        <v>1</v>
      </c>
      <c r="I501" s="262"/>
      <c r="J501" s="263">
        <f>ROUND(I501*H501,2)</f>
        <v>0</v>
      </c>
      <c r="K501" s="264"/>
      <c r="L501" s="265"/>
      <c r="M501" s="266" t="s">
        <v>1</v>
      </c>
      <c r="N501" s="267" t="s">
        <v>39</v>
      </c>
      <c r="O501" s="88"/>
      <c r="P501" s="249">
        <f>O501*H501</f>
        <v>0</v>
      </c>
      <c r="Q501" s="249">
        <v>0.0035000000000000001</v>
      </c>
      <c r="R501" s="249">
        <f>Q501*H501</f>
        <v>0.0035000000000000001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377</v>
      </c>
      <c r="AT501" s="251" t="s">
        <v>339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1285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1284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57" t="s">
        <v>1312</v>
      </c>
      <c r="D503" s="257" t="s">
        <v>339</v>
      </c>
      <c r="E503" s="258" t="s">
        <v>1287</v>
      </c>
      <c r="F503" s="259" t="s">
        <v>1288</v>
      </c>
      <c r="G503" s="260" t="s">
        <v>1276</v>
      </c>
      <c r="H503" s="261">
        <v>1</v>
      </c>
      <c r="I503" s="262"/>
      <c r="J503" s="263">
        <f>ROUND(I503*H503,2)</f>
        <v>0</v>
      </c>
      <c r="K503" s="264"/>
      <c r="L503" s="265"/>
      <c r="M503" s="266" t="s">
        <v>1</v>
      </c>
      <c r="N503" s="267" t="s">
        <v>39</v>
      </c>
      <c r="O503" s="88"/>
      <c r="P503" s="249">
        <f>O503*H503</f>
        <v>0</v>
      </c>
      <c r="Q503" s="249">
        <v>0.00069999999999999999</v>
      </c>
      <c r="R503" s="249">
        <f>Q503*H503</f>
        <v>0.00069999999999999999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377</v>
      </c>
      <c r="AT503" s="251" t="s">
        <v>339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1289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1288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24.15" customHeight="1">
      <c r="A505" s="35"/>
      <c r="B505" s="36"/>
      <c r="C505" s="239" t="s">
        <v>1314</v>
      </c>
      <c r="D505" s="239" t="s">
        <v>278</v>
      </c>
      <c r="E505" s="240" t="s">
        <v>1291</v>
      </c>
      <c r="F505" s="241" t="s">
        <v>1292</v>
      </c>
      <c r="G505" s="242" t="s">
        <v>342</v>
      </c>
      <c r="H505" s="243">
        <v>1</v>
      </c>
      <c r="I505" s="244"/>
      <c r="J505" s="245">
        <f>ROUND(I505*H505,2)</f>
        <v>0</v>
      </c>
      <c r="K505" s="246"/>
      <c r="L505" s="41"/>
      <c r="M505" s="247" t="s">
        <v>1</v>
      </c>
      <c r="N505" s="248" t="s">
        <v>39</v>
      </c>
      <c r="O505" s="88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352</v>
      </c>
      <c r="AT505" s="251" t="s">
        <v>278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1293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1294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24.15" customHeight="1">
      <c r="A507" s="35"/>
      <c r="B507" s="36"/>
      <c r="C507" s="239" t="s">
        <v>1318</v>
      </c>
      <c r="D507" s="239" t="s">
        <v>278</v>
      </c>
      <c r="E507" s="240" t="s">
        <v>1296</v>
      </c>
      <c r="F507" s="241" t="s">
        <v>1297</v>
      </c>
      <c r="G507" s="242" t="s">
        <v>342</v>
      </c>
      <c r="H507" s="243">
        <v>1</v>
      </c>
      <c r="I507" s="244"/>
      <c r="J507" s="245">
        <f>ROUND(I507*H507,2)</f>
        <v>0</v>
      </c>
      <c r="K507" s="246"/>
      <c r="L507" s="41"/>
      <c r="M507" s="247" t="s">
        <v>1</v>
      </c>
      <c r="N507" s="248" t="s">
        <v>39</v>
      </c>
      <c r="O507" s="88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352</v>
      </c>
      <c r="AT507" s="251" t="s">
        <v>278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1298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1299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24.15" customHeight="1">
      <c r="A509" s="35"/>
      <c r="B509" s="36"/>
      <c r="C509" s="239" t="s">
        <v>1323</v>
      </c>
      <c r="D509" s="239" t="s">
        <v>278</v>
      </c>
      <c r="E509" s="240" t="s">
        <v>1301</v>
      </c>
      <c r="F509" s="241" t="s">
        <v>1302</v>
      </c>
      <c r="G509" s="242" t="s">
        <v>342</v>
      </c>
      <c r="H509" s="243">
        <v>11</v>
      </c>
      <c r="I509" s="244"/>
      <c r="J509" s="245">
        <f>ROUND(I509*H509,2)</f>
        <v>0</v>
      </c>
      <c r="K509" s="246"/>
      <c r="L509" s="41"/>
      <c r="M509" s="247" t="s">
        <v>1</v>
      </c>
      <c r="N509" s="248" t="s">
        <v>39</v>
      </c>
      <c r="O509" s="8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352</v>
      </c>
      <c r="AT509" s="251" t="s">
        <v>278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1303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1304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24.15" customHeight="1">
      <c r="A511" s="35"/>
      <c r="B511" s="36"/>
      <c r="C511" s="239" t="s">
        <v>1328</v>
      </c>
      <c r="D511" s="239" t="s">
        <v>278</v>
      </c>
      <c r="E511" s="240" t="s">
        <v>1306</v>
      </c>
      <c r="F511" s="241" t="s">
        <v>1307</v>
      </c>
      <c r="G511" s="242" t="s">
        <v>342</v>
      </c>
      <c r="H511" s="243">
        <v>2</v>
      </c>
      <c r="I511" s="244"/>
      <c r="J511" s="245">
        <f>ROUND(I511*H511,2)</f>
        <v>0</v>
      </c>
      <c r="K511" s="246"/>
      <c r="L511" s="41"/>
      <c r="M511" s="247" t="s">
        <v>1</v>
      </c>
      <c r="N511" s="248" t="s">
        <v>39</v>
      </c>
      <c r="O511" s="88"/>
      <c r="P511" s="249">
        <f>O511*H511</f>
        <v>0</v>
      </c>
      <c r="Q511" s="249">
        <v>0</v>
      </c>
      <c r="R511" s="249">
        <f>Q511*H511</f>
        <v>0</v>
      </c>
      <c r="S511" s="249">
        <v>0</v>
      </c>
      <c r="T511" s="25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352</v>
      </c>
      <c r="AT511" s="251" t="s">
        <v>278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1308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1309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4.15" customHeight="1">
      <c r="A513" s="35"/>
      <c r="B513" s="36"/>
      <c r="C513" s="257" t="s">
        <v>1333</v>
      </c>
      <c r="D513" s="257" t="s">
        <v>339</v>
      </c>
      <c r="E513" s="258" t="s">
        <v>876</v>
      </c>
      <c r="F513" s="259" t="s">
        <v>877</v>
      </c>
      <c r="G513" s="260" t="s">
        <v>342</v>
      </c>
      <c r="H513" s="261">
        <v>2</v>
      </c>
      <c r="I513" s="262"/>
      <c r="J513" s="263">
        <f>ROUND(I513*H513,2)</f>
        <v>0</v>
      </c>
      <c r="K513" s="264"/>
      <c r="L513" s="265"/>
      <c r="M513" s="266" t="s">
        <v>1</v>
      </c>
      <c r="N513" s="267" t="s">
        <v>39</v>
      </c>
      <c r="O513" s="88"/>
      <c r="P513" s="249">
        <f>O513*H513</f>
        <v>0</v>
      </c>
      <c r="Q513" s="249">
        <v>0.00023000000000000001</v>
      </c>
      <c r="R513" s="249">
        <f>Q513*H513</f>
        <v>0.00046000000000000001</v>
      </c>
      <c r="S513" s="249">
        <v>0</v>
      </c>
      <c r="T513" s="25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377</v>
      </c>
      <c r="AT513" s="251" t="s">
        <v>339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1311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877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24.15" customHeight="1">
      <c r="A515" s="35"/>
      <c r="B515" s="36"/>
      <c r="C515" s="257" t="s">
        <v>1337</v>
      </c>
      <c r="D515" s="257" t="s">
        <v>339</v>
      </c>
      <c r="E515" s="258" t="s">
        <v>869</v>
      </c>
      <c r="F515" s="259" t="s">
        <v>870</v>
      </c>
      <c r="G515" s="260" t="s">
        <v>342</v>
      </c>
      <c r="H515" s="261">
        <v>11</v>
      </c>
      <c r="I515" s="262"/>
      <c r="J515" s="263">
        <f>ROUND(I515*H515,2)</f>
        <v>0</v>
      </c>
      <c r="K515" s="264"/>
      <c r="L515" s="265"/>
      <c r="M515" s="266" t="s">
        <v>1</v>
      </c>
      <c r="N515" s="267" t="s">
        <v>39</v>
      </c>
      <c r="O515" s="88"/>
      <c r="P515" s="249">
        <f>O515*H515</f>
        <v>0</v>
      </c>
      <c r="Q515" s="249">
        <v>5.0000000000000002E-05</v>
      </c>
      <c r="R515" s="249">
        <f>Q515*H515</f>
        <v>0.00055000000000000003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377</v>
      </c>
      <c r="AT515" s="251" t="s">
        <v>339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1313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870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24.15" customHeight="1">
      <c r="A517" s="35"/>
      <c r="B517" s="36"/>
      <c r="C517" s="239" t="s">
        <v>1341</v>
      </c>
      <c r="D517" s="239" t="s">
        <v>278</v>
      </c>
      <c r="E517" s="240" t="s">
        <v>1329</v>
      </c>
      <c r="F517" s="241" t="s">
        <v>1330</v>
      </c>
      <c r="G517" s="242" t="s">
        <v>342</v>
      </c>
      <c r="H517" s="243">
        <v>1</v>
      </c>
      <c r="I517" s="244"/>
      <c r="J517" s="245">
        <f>ROUND(I517*H517,2)</f>
        <v>0</v>
      </c>
      <c r="K517" s="246"/>
      <c r="L517" s="41"/>
      <c r="M517" s="247" t="s">
        <v>1</v>
      </c>
      <c r="N517" s="248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0.0025000000000000001</v>
      </c>
      <c r="T517" s="250">
        <f>S517*H517</f>
        <v>0.0025000000000000001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352</v>
      </c>
      <c r="AT517" s="251" t="s">
        <v>278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1331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1332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24.15" customHeight="1">
      <c r="A519" s="35"/>
      <c r="B519" s="36"/>
      <c r="C519" s="239" t="s">
        <v>1346</v>
      </c>
      <c r="D519" s="239" t="s">
        <v>278</v>
      </c>
      <c r="E519" s="240" t="s">
        <v>1334</v>
      </c>
      <c r="F519" s="241" t="s">
        <v>1335</v>
      </c>
      <c r="G519" s="242" t="s">
        <v>342</v>
      </c>
      <c r="H519" s="243">
        <v>1</v>
      </c>
      <c r="I519" s="244"/>
      <c r="J519" s="245">
        <f>ROUND(I519*H519,2)</f>
        <v>0</v>
      </c>
      <c r="K519" s="246"/>
      <c r="L519" s="41"/>
      <c r="M519" s="247" t="s">
        <v>1</v>
      </c>
      <c r="N519" s="248" t="s">
        <v>39</v>
      </c>
      <c r="O519" s="88"/>
      <c r="P519" s="249">
        <f>O519*H519</f>
        <v>0</v>
      </c>
      <c r="Q519" s="249">
        <v>0</v>
      </c>
      <c r="R519" s="249">
        <f>Q519*H519</f>
        <v>0</v>
      </c>
      <c r="S519" s="249">
        <v>0.0025000000000000001</v>
      </c>
      <c r="T519" s="250">
        <f>S519*H519</f>
        <v>0.0025000000000000001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352</v>
      </c>
      <c r="AT519" s="251" t="s">
        <v>278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1336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1335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24.15" customHeight="1">
      <c r="A521" s="35"/>
      <c r="B521" s="36"/>
      <c r="C521" s="239" t="s">
        <v>1350</v>
      </c>
      <c r="D521" s="239" t="s">
        <v>278</v>
      </c>
      <c r="E521" s="240" t="s">
        <v>1338</v>
      </c>
      <c r="F521" s="241" t="s">
        <v>1339</v>
      </c>
      <c r="G521" s="242" t="s">
        <v>342</v>
      </c>
      <c r="H521" s="243">
        <v>1</v>
      </c>
      <c r="I521" s="244"/>
      <c r="J521" s="245">
        <f>ROUND(I521*H521,2)</f>
        <v>0</v>
      </c>
      <c r="K521" s="246"/>
      <c r="L521" s="41"/>
      <c r="M521" s="247" t="s">
        <v>1</v>
      </c>
      <c r="N521" s="248" t="s">
        <v>39</v>
      </c>
      <c r="O521" s="88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352</v>
      </c>
      <c r="AT521" s="251" t="s">
        <v>278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1340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1339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16.5" customHeight="1">
      <c r="A523" s="35"/>
      <c r="B523" s="36"/>
      <c r="C523" s="239" t="s">
        <v>1354</v>
      </c>
      <c r="D523" s="239" t="s">
        <v>278</v>
      </c>
      <c r="E523" s="240" t="s">
        <v>1342</v>
      </c>
      <c r="F523" s="241" t="s">
        <v>1343</v>
      </c>
      <c r="G523" s="242" t="s">
        <v>342</v>
      </c>
      <c r="H523" s="243">
        <v>1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1344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1345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21.75" customHeight="1">
      <c r="A525" s="35"/>
      <c r="B525" s="36"/>
      <c r="C525" s="257" t="s">
        <v>1359</v>
      </c>
      <c r="D525" s="257" t="s">
        <v>339</v>
      </c>
      <c r="E525" s="258" t="s">
        <v>1347</v>
      </c>
      <c r="F525" s="259" t="s">
        <v>1348</v>
      </c>
      <c r="G525" s="260" t="s">
        <v>342</v>
      </c>
      <c r="H525" s="261">
        <v>1</v>
      </c>
      <c r="I525" s="262"/>
      <c r="J525" s="263">
        <f>ROUND(I525*H525,2)</f>
        <v>0</v>
      </c>
      <c r="K525" s="264"/>
      <c r="L525" s="265"/>
      <c r="M525" s="266" t="s">
        <v>1</v>
      </c>
      <c r="N525" s="267" t="s">
        <v>39</v>
      </c>
      <c r="O525" s="88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377</v>
      </c>
      <c r="AT525" s="251" t="s">
        <v>339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1349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1348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16.5" customHeight="1">
      <c r="A527" s="35"/>
      <c r="B527" s="36"/>
      <c r="C527" s="239" t="s">
        <v>1363</v>
      </c>
      <c r="D527" s="239" t="s">
        <v>278</v>
      </c>
      <c r="E527" s="240" t="s">
        <v>1351</v>
      </c>
      <c r="F527" s="241" t="s">
        <v>1352</v>
      </c>
      <c r="G527" s="242" t="s">
        <v>342</v>
      </c>
      <c r="H527" s="243">
        <v>1</v>
      </c>
      <c r="I527" s="244"/>
      <c r="J527" s="245">
        <f>ROUND(I527*H527,2)</f>
        <v>0</v>
      </c>
      <c r="K527" s="246"/>
      <c r="L527" s="41"/>
      <c r="M527" s="247" t="s">
        <v>1</v>
      </c>
      <c r="N527" s="248" t="s">
        <v>39</v>
      </c>
      <c r="O527" s="88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352</v>
      </c>
      <c r="AT527" s="251" t="s">
        <v>278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1353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1352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16.5" customHeight="1">
      <c r="A529" s="35"/>
      <c r="B529" s="36"/>
      <c r="C529" s="239" t="s">
        <v>1367</v>
      </c>
      <c r="D529" s="239" t="s">
        <v>278</v>
      </c>
      <c r="E529" s="240" t="s">
        <v>1355</v>
      </c>
      <c r="F529" s="241" t="s">
        <v>1356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1357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1358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2" customFormat="1" ht="24.15" customHeight="1">
      <c r="A531" s="35"/>
      <c r="B531" s="36"/>
      <c r="C531" s="239" t="s">
        <v>1371</v>
      </c>
      <c r="D531" s="239" t="s">
        <v>278</v>
      </c>
      <c r="E531" s="240" t="s">
        <v>1360</v>
      </c>
      <c r="F531" s="241" t="s">
        <v>1361</v>
      </c>
      <c r="G531" s="242" t="s">
        <v>342</v>
      </c>
      <c r="H531" s="243">
        <v>1</v>
      </c>
      <c r="I531" s="244"/>
      <c r="J531" s="245">
        <f>ROUND(I531*H531,2)</f>
        <v>0</v>
      </c>
      <c r="K531" s="246"/>
      <c r="L531" s="41"/>
      <c r="M531" s="247" t="s">
        <v>1</v>
      </c>
      <c r="N531" s="248" t="s">
        <v>39</v>
      </c>
      <c r="O531" s="88"/>
      <c r="P531" s="249">
        <f>O531*H531</f>
        <v>0</v>
      </c>
      <c r="Q531" s="249">
        <v>0</v>
      </c>
      <c r="R531" s="249">
        <f>Q531*H531</f>
        <v>0</v>
      </c>
      <c r="S531" s="249">
        <v>0</v>
      </c>
      <c r="T531" s="250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51" t="s">
        <v>352</v>
      </c>
      <c r="AT531" s="251" t="s">
        <v>278</v>
      </c>
      <c r="AU531" s="251" t="s">
        <v>276</v>
      </c>
      <c r="AY531" s="14" t="s">
        <v>275</v>
      </c>
      <c r="BE531" s="252">
        <f>IF(N531="základní",J531,0)</f>
        <v>0</v>
      </c>
      <c r="BF531" s="252">
        <f>IF(N531="snížená",J531,0)</f>
        <v>0</v>
      </c>
      <c r="BG531" s="252">
        <f>IF(N531="zákl. přenesená",J531,0)</f>
        <v>0</v>
      </c>
      <c r="BH531" s="252">
        <f>IF(N531="sníž. přenesená",J531,0)</f>
        <v>0</v>
      </c>
      <c r="BI531" s="252">
        <f>IF(N531="nulová",J531,0)</f>
        <v>0</v>
      </c>
      <c r="BJ531" s="14" t="s">
        <v>81</v>
      </c>
      <c r="BK531" s="252">
        <f>ROUND(I531*H531,2)</f>
        <v>0</v>
      </c>
      <c r="BL531" s="14" t="s">
        <v>352</v>
      </c>
      <c r="BM531" s="251" t="s">
        <v>1362</v>
      </c>
    </row>
    <row r="532" s="2" customFormat="1">
      <c r="A532" s="35"/>
      <c r="B532" s="36"/>
      <c r="C532" s="37"/>
      <c r="D532" s="253" t="s">
        <v>284</v>
      </c>
      <c r="E532" s="37"/>
      <c r="F532" s="254" t="s">
        <v>1361</v>
      </c>
      <c r="G532" s="37"/>
      <c r="H532" s="37"/>
      <c r="I532" s="206"/>
      <c r="J532" s="37"/>
      <c r="K532" s="37"/>
      <c r="L532" s="41"/>
      <c r="M532" s="255"/>
      <c r="N532" s="256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284</v>
      </c>
      <c r="AU532" s="14" t="s">
        <v>276</v>
      </c>
    </row>
    <row r="533" s="2" customFormat="1" ht="37.8" customHeight="1">
      <c r="A533" s="35"/>
      <c r="B533" s="36"/>
      <c r="C533" s="239" t="s">
        <v>1375</v>
      </c>
      <c r="D533" s="239" t="s">
        <v>278</v>
      </c>
      <c r="E533" s="240" t="s">
        <v>1364</v>
      </c>
      <c r="F533" s="241" t="s">
        <v>1365</v>
      </c>
      <c r="G533" s="242" t="s">
        <v>342</v>
      </c>
      <c r="H533" s="243">
        <v>1</v>
      </c>
      <c r="I533" s="244"/>
      <c r="J533" s="245">
        <f>ROUND(I533*H533,2)</f>
        <v>0</v>
      </c>
      <c r="K533" s="246"/>
      <c r="L533" s="41"/>
      <c r="M533" s="247" t="s">
        <v>1</v>
      </c>
      <c r="N533" s="248" t="s">
        <v>39</v>
      </c>
      <c r="O533" s="88"/>
      <c r="P533" s="249">
        <f>O533*H533</f>
        <v>0</v>
      </c>
      <c r="Q533" s="249">
        <v>0</v>
      </c>
      <c r="R533" s="249">
        <f>Q533*H533</f>
        <v>0</v>
      </c>
      <c r="S533" s="249">
        <v>0.0025000000000000001</v>
      </c>
      <c r="T533" s="250">
        <f>S533*H533</f>
        <v>0.0025000000000000001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51" t="s">
        <v>352</v>
      </c>
      <c r="AT533" s="251" t="s">
        <v>278</v>
      </c>
      <c r="AU533" s="251" t="s">
        <v>276</v>
      </c>
      <c r="AY533" s="14" t="s">
        <v>275</v>
      </c>
      <c r="BE533" s="252">
        <f>IF(N533="základní",J533,0)</f>
        <v>0</v>
      </c>
      <c r="BF533" s="252">
        <f>IF(N533="snížená",J533,0)</f>
        <v>0</v>
      </c>
      <c r="BG533" s="252">
        <f>IF(N533="zákl. přenesená",J533,0)</f>
        <v>0</v>
      </c>
      <c r="BH533" s="252">
        <f>IF(N533="sníž. přenesená",J533,0)</f>
        <v>0</v>
      </c>
      <c r="BI533" s="252">
        <f>IF(N533="nulová",J533,0)</f>
        <v>0</v>
      </c>
      <c r="BJ533" s="14" t="s">
        <v>81</v>
      </c>
      <c r="BK533" s="252">
        <f>ROUND(I533*H533,2)</f>
        <v>0</v>
      </c>
      <c r="BL533" s="14" t="s">
        <v>352</v>
      </c>
      <c r="BM533" s="251" t="s">
        <v>1366</v>
      </c>
    </row>
    <row r="534" s="2" customFormat="1">
      <c r="A534" s="35"/>
      <c r="B534" s="36"/>
      <c r="C534" s="37"/>
      <c r="D534" s="253" t="s">
        <v>284</v>
      </c>
      <c r="E534" s="37"/>
      <c r="F534" s="254" t="s">
        <v>1365</v>
      </c>
      <c r="G534" s="37"/>
      <c r="H534" s="37"/>
      <c r="I534" s="206"/>
      <c r="J534" s="37"/>
      <c r="K534" s="37"/>
      <c r="L534" s="41"/>
      <c r="M534" s="255"/>
      <c r="N534" s="256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284</v>
      </c>
      <c r="AU534" s="14" t="s">
        <v>276</v>
      </c>
    </row>
    <row r="535" s="2" customFormat="1" ht="24.15" customHeight="1">
      <c r="A535" s="35"/>
      <c r="B535" s="36"/>
      <c r="C535" s="239" t="s">
        <v>1380</v>
      </c>
      <c r="D535" s="239" t="s">
        <v>278</v>
      </c>
      <c r="E535" s="240" t="s">
        <v>1368</v>
      </c>
      <c r="F535" s="241" t="s">
        <v>1369</v>
      </c>
      <c r="G535" s="242" t="s">
        <v>342</v>
      </c>
      <c r="H535" s="243">
        <v>1</v>
      </c>
      <c r="I535" s="244"/>
      <c r="J535" s="245">
        <f>ROUND(I535*H535,2)</f>
        <v>0</v>
      </c>
      <c r="K535" s="246"/>
      <c r="L535" s="41"/>
      <c r="M535" s="247" t="s">
        <v>1</v>
      </c>
      <c r="N535" s="248" t="s">
        <v>39</v>
      </c>
      <c r="O535" s="88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51" t="s">
        <v>352</v>
      </c>
      <c r="AT535" s="251" t="s">
        <v>278</v>
      </c>
      <c r="AU535" s="251" t="s">
        <v>276</v>
      </c>
      <c r="AY535" s="14" t="s">
        <v>275</v>
      </c>
      <c r="BE535" s="252">
        <f>IF(N535="základní",J535,0)</f>
        <v>0</v>
      </c>
      <c r="BF535" s="252">
        <f>IF(N535="snížená",J535,0)</f>
        <v>0</v>
      </c>
      <c r="BG535" s="252">
        <f>IF(N535="zákl. přenesená",J535,0)</f>
        <v>0</v>
      </c>
      <c r="BH535" s="252">
        <f>IF(N535="sníž. přenesená",J535,0)</f>
        <v>0</v>
      </c>
      <c r="BI535" s="252">
        <f>IF(N535="nulová",J535,0)</f>
        <v>0</v>
      </c>
      <c r="BJ535" s="14" t="s">
        <v>81</v>
      </c>
      <c r="BK535" s="252">
        <f>ROUND(I535*H535,2)</f>
        <v>0</v>
      </c>
      <c r="BL535" s="14" t="s">
        <v>352</v>
      </c>
      <c r="BM535" s="251" t="s">
        <v>1370</v>
      </c>
    </row>
    <row r="536" s="2" customFormat="1">
      <c r="A536" s="35"/>
      <c r="B536" s="36"/>
      <c r="C536" s="37"/>
      <c r="D536" s="253" t="s">
        <v>284</v>
      </c>
      <c r="E536" s="37"/>
      <c r="F536" s="254" t="s">
        <v>1369</v>
      </c>
      <c r="G536" s="37"/>
      <c r="H536" s="37"/>
      <c r="I536" s="206"/>
      <c r="J536" s="37"/>
      <c r="K536" s="37"/>
      <c r="L536" s="41"/>
      <c r="M536" s="255"/>
      <c r="N536" s="256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284</v>
      </c>
      <c r="AU536" s="14" t="s">
        <v>276</v>
      </c>
    </row>
    <row r="537" s="2" customFormat="1" ht="16.5" customHeight="1">
      <c r="A537" s="35"/>
      <c r="B537" s="36"/>
      <c r="C537" s="239" t="s">
        <v>1387</v>
      </c>
      <c r="D537" s="239" t="s">
        <v>278</v>
      </c>
      <c r="E537" s="240" t="s">
        <v>1372</v>
      </c>
      <c r="F537" s="241" t="s">
        <v>1373</v>
      </c>
      <c r="G537" s="242" t="s">
        <v>342</v>
      </c>
      <c r="H537" s="243">
        <v>1</v>
      </c>
      <c r="I537" s="244"/>
      <c r="J537" s="245">
        <f>ROUND(I537*H537,2)</f>
        <v>0</v>
      </c>
      <c r="K537" s="246"/>
      <c r="L537" s="41"/>
      <c r="M537" s="247" t="s">
        <v>1</v>
      </c>
      <c r="N537" s="248" t="s">
        <v>39</v>
      </c>
      <c r="O537" s="88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51" t="s">
        <v>352</v>
      </c>
      <c r="AT537" s="251" t="s">
        <v>278</v>
      </c>
      <c r="AU537" s="251" t="s">
        <v>276</v>
      </c>
      <c r="AY537" s="14" t="s">
        <v>275</v>
      </c>
      <c r="BE537" s="252">
        <f>IF(N537="základní",J537,0)</f>
        <v>0</v>
      </c>
      <c r="BF537" s="252">
        <f>IF(N537="snížená",J537,0)</f>
        <v>0</v>
      </c>
      <c r="BG537" s="252">
        <f>IF(N537="zákl. přenesená",J537,0)</f>
        <v>0</v>
      </c>
      <c r="BH537" s="252">
        <f>IF(N537="sníž. přenesená",J537,0)</f>
        <v>0</v>
      </c>
      <c r="BI537" s="252">
        <f>IF(N537="nulová",J537,0)</f>
        <v>0</v>
      </c>
      <c r="BJ537" s="14" t="s">
        <v>81</v>
      </c>
      <c r="BK537" s="252">
        <f>ROUND(I537*H537,2)</f>
        <v>0</v>
      </c>
      <c r="BL537" s="14" t="s">
        <v>352</v>
      </c>
      <c r="BM537" s="251" t="s">
        <v>1374</v>
      </c>
    </row>
    <row r="538" s="2" customFormat="1">
      <c r="A538" s="35"/>
      <c r="B538" s="36"/>
      <c r="C538" s="37"/>
      <c r="D538" s="253" t="s">
        <v>284</v>
      </c>
      <c r="E538" s="37"/>
      <c r="F538" s="254" t="s">
        <v>1373</v>
      </c>
      <c r="G538" s="37"/>
      <c r="H538" s="37"/>
      <c r="I538" s="206"/>
      <c r="J538" s="37"/>
      <c r="K538" s="37"/>
      <c r="L538" s="41"/>
      <c r="M538" s="255"/>
      <c r="N538" s="256"/>
      <c r="O538" s="88"/>
      <c r="P538" s="88"/>
      <c r="Q538" s="88"/>
      <c r="R538" s="88"/>
      <c r="S538" s="88"/>
      <c r="T538" s="89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4" t="s">
        <v>284</v>
      </c>
      <c r="AU538" s="14" t="s">
        <v>276</v>
      </c>
    </row>
    <row r="539" s="2" customFormat="1" ht="24.15" customHeight="1">
      <c r="A539" s="35"/>
      <c r="B539" s="36"/>
      <c r="C539" s="239" t="s">
        <v>1389</v>
      </c>
      <c r="D539" s="239" t="s">
        <v>278</v>
      </c>
      <c r="E539" s="240" t="s">
        <v>1376</v>
      </c>
      <c r="F539" s="241" t="s">
        <v>1377</v>
      </c>
      <c r="G539" s="242" t="s">
        <v>342</v>
      </c>
      <c r="H539" s="243">
        <v>1</v>
      </c>
      <c r="I539" s="244"/>
      <c r="J539" s="245">
        <f>ROUND(I539*H539,2)</f>
        <v>0</v>
      </c>
      <c r="K539" s="246"/>
      <c r="L539" s="41"/>
      <c r="M539" s="247" t="s">
        <v>1</v>
      </c>
      <c r="N539" s="248" t="s">
        <v>39</v>
      </c>
      <c r="O539" s="88"/>
      <c r="P539" s="249">
        <f>O539*H539</f>
        <v>0</v>
      </c>
      <c r="Q539" s="249">
        <v>0</v>
      </c>
      <c r="R539" s="249">
        <f>Q539*H539</f>
        <v>0</v>
      </c>
      <c r="S539" s="249">
        <v>5.0000000000000002E-05</v>
      </c>
      <c r="T539" s="250">
        <f>S539*H539</f>
        <v>5.0000000000000002E-05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51" t="s">
        <v>352</v>
      </c>
      <c r="AT539" s="251" t="s">
        <v>278</v>
      </c>
      <c r="AU539" s="251" t="s">
        <v>276</v>
      </c>
      <c r="AY539" s="14" t="s">
        <v>275</v>
      </c>
      <c r="BE539" s="252">
        <f>IF(N539="základní",J539,0)</f>
        <v>0</v>
      </c>
      <c r="BF539" s="252">
        <f>IF(N539="snížená",J539,0)</f>
        <v>0</v>
      </c>
      <c r="BG539" s="252">
        <f>IF(N539="zákl. přenesená",J539,0)</f>
        <v>0</v>
      </c>
      <c r="BH539" s="252">
        <f>IF(N539="sníž. přenesená",J539,0)</f>
        <v>0</v>
      </c>
      <c r="BI539" s="252">
        <f>IF(N539="nulová",J539,0)</f>
        <v>0</v>
      </c>
      <c r="BJ539" s="14" t="s">
        <v>81</v>
      </c>
      <c r="BK539" s="252">
        <f>ROUND(I539*H539,2)</f>
        <v>0</v>
      </c>
      <c r="BL539" s="14" t="s">
        <v>352</v>
      </c>
      <c r="BM539" s="251" t="s">
        <v>1378</v>
      </c>
    </row>
    <row r="540" s="2" customFormat="1">
      <c r="A540" s="35"/>
      <c r="B540" s="36"/>
      <c r="C540" s="37"/>
      <c r="D540" s="253" t="s">
        <v>284</v>
      </c>
      <c r="E540" s="37"/>
      <c r="F540" s="254" t="s">
        <v>1379</v>
      </c>
      <c r="G540" s="37"/>
      <c r="H540" s="37"/>
      <c r="I540" s="206"/>
      <c r="J540" s="37"/>
      <c r="K540" s="37"/>
      <c r="L540" s="41"/>
      <c r="M540" s="255"/>
      <c r="N540" s="256"/>
      <c r="O540" s="88"/>
      <c r="P540" s="88"/>
      <c r="Q540" s="88"/>
      <c r="R540" s="88"/>
      <c r="S540" s="88"/>
      <c r="T540" s="89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4" t="s">
        <v>284</v>
      </c>
      <c r="AU540" s="14" t="s">
        <v>276</v>
      </c>
    </row>
    <row r="541" s="2" customFormat="1" ht="37.8" customHeight="1">
      <c r="A541" s="35"/>
      <c r="B541" s="36"/>
      <c r="C541" s="239" t="s">
        <v>1393</v>
      </c>
      <c r="D541" s="239" t="s">
        <v>278</v>
      </c>
      <c r="E541" s="240" t="s">
        <v>1381</v>
      </c>
      <c r="F541" s="241" t="s">
        <v>1382</v>
      </c>
      <c r="G541" s="242" t="s">
        <v>342</v>
      </c>
      <c r="H541" s="243">
        <v>1</v>
      </c>
      <c r="I541" s="244"/>
      <c r="J541" s="245">
        <f>ROUND(I541*H541,2)</f>
        <v>0</v>
      </c>
      <c r="K541" s="246"/>
      <c r="L541" s="41"/>
      <c r="M541" s="247" t="s">
        <v>1</v>
      </c>
      <c r="N541" s="248" t="s">
        <v>39</v>
      </c>
      <c r="O541" s="88"/>
      <c r="P541" s="249">
        <f>O541*H541</f>
        <v>0</v>
      </c>
      <c r="Q541" s="249">
        <v>0</v>
      </c>
      <c r="R541" s="249">
        <f>Q541*H541</f>
        <v>0</v>
      </c>
      <c r="S541" s="249">
        <v>5.0000000000000002E-05</v>
      </c>
      <c r="T541" s="250">
        <f>S541*H541</f>
        <v>5.0000000000000002E-05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51" t="s">
        <v>352</v>
      </c>
      <c r="AT541" s="251" t="s">
        <v>278</v>
      </c>
      <c r="AU541" s="251" t="s">
        <v>276</v>
      </c>
      <c r="AY541" s="14" t="s">
        <v>275</v>
      </c>
      <c r="BE541" s="252">
        <f>IF(N541="základní",J541,0)</f>
        <v>0</v>
      </c>
      <c r="BF541" s="252">
        <f>IF(N541="snížená",J541,0)</f>
        <v>0</v>
      </c>
      <c r="BG541" s="252">
        <f>IF(N541="zákl. přenesená",J541,0)</f>
        <v>0</v>
      </c>
      <c r="BH541" s="252">
        <f>IF(N541="sníž. přenesená",J541,0)</f>
        <v>0</v>
      </c>
      <c r="BI541" s="252">
        <f>IF(N541="nulová",J541,0)</f>
        <v>0</v>
      </c>
      <c r="BJ541" s="14" t="s">
        <v>81</v>
      </c>
      <c r="BK541" s="252">
        <f>ROUND(I541*H541,2)</f>
        <v>0</v>
      </c>
      <c r="BL541" s="14" t="s">
        <v>352</v>
      </c>
      <c r="BM541" s="251" t="s">
        <v>1383</v>
      </c>
    </row>
    <row r="542" s="2" customFormat="1">
      <c r="A542" s="35"/>
      <c r="B542" s="36"/>
      <c r="C542" s="37"/>
      <c r="D542" s="253" t="s">
        <v>284</v>
      </c>
      <c r="E542" s="37"/>
      <c r="F542" s="254" t="s">
        <v>1384</v>
      </c>
      <c r="G542" s="37"/>
      <c r="H542" s="37"/>
      <c r="I542" s="206"/>
      <c r="J542" s="37"/>
      <c r="K542" s="37"/>
      <c r="L542" s="41"/>
      <c r="M542" s="255"/>
      <c r="N542" s="256"/>
      <c r="O542" s="88"/>
      <c r="P542" s="88"/>
      <c r="Q542" s="88"/>
      <c r="R542" s="88"/>
      <c r="S542" s="88"/>
      <c r="T542" s="89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4" t="s">
        <v>284</v>
      </c>
      <c r="AU542" s="14" t="s">
        <v>276</v>
      </c>
    </row>
    <row r="543" s="12" customFormat="1" ht="20.88" customHeight="1">
      <c r="A543" s="12"/>
      <c r="B543" s="223"/>
      <c r="C543" s="224"/>
      <c r="D543" s="225" t="s">
        <v>73</v>
      </c>
      <c r="E543" s="237" t="s">
        <v>1385</v>
      </c>
      <c r="F543" s="237" t="s">
        <v>1386</v>
      </c>
      <c r="G543" s="224"/>
      <c r="H543" s="224"/>
      <c r="I543" s="227"/>
      <c r="J543" s="238">
        <f>BK543</f>
        <v>0</v>
      </c>
      <c r="K543" s="224"/>
      <c r="L543" s="229"/>
      <c r="M543" s="230"/>
      <c r="N543" s="231"/>
      <c r="O543" s="231"/>
      <c r="P543" s="232">
        <f>SUM(P544:P565)</f>
        <v>0</v>
      </c>
      <c r="Q543" s="231"/>
      <c r="R543" s="232">
        <f>SUM(R544:R565)</f>
        <v>0.0039999999999999992</v>
      </c>
      <c r="S543" s="231"/>
      <c r="T543" s="233">
        <f>SUM(T544:T565)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34" t="s">
        <v>83</v>
      </c>
      <c r="AT543" s="235" t="s">
        <v>73</v>
      </c>
      <c r="AU543" s="235" t="s">
        <v>83</v>
      </c>
      <c r="AY543" s="234" t="s">
        <v>275</v>
      </c>
      <c r="BK543" s="236">
        <f>SUM(BK544:BK565)</f>
        <v>0</v>
      </c>
    </row>
    <row r="544" s="2" customFormat="1" ht="24.15" customHeight="1">
      <c r="A544" s="35"/>
      <c r="B544" s="36"/>
      <c r="C544" s="239" t="s">
        <v>1397</v>
      </c>
      <c r="D544" s="239" t="s">
        <v>278</v>
      </c>
      <c r="E544" s="240" t="s">
        <v>1183</v>
      </c>
      <c r="F544" s="241" t="s">
        <v>1184</v>
      </c>
      <c r="G544" s="242" t="s">
        <v>342</v>
      </c>
      <c r="H544" s="243">
        <v>2</v>
      </c>
      <c r="I544" s="244"/>
      <c r="J544" s="245">
        <f>ROUND(I544*H544,2)</f>
        <v>0</v>
      </c>
      <c r="K544" s="246"/>
      <c r="L544" s="41"/>
      <c r="M544" s="247" t="s">
        <v>1</v>
      </c>
      <c r="N544" s="248" t="s">
        <v>39</v>
      </c>
      <c r="O544" s="88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51" t="s">
        <v>352</v>
      </c>
      <c r="AT544" s="251" t="s">
        <v>278</v>
      </c>
      <c r="AU544" s="251" t="s">
        <v>276</v>
      </c>
      <c r="AY544" s="14" t="s">
        <v>275</v>
      </c>
      <c r="BE544" s="252">
        <f>IF(N544="základní",J544,0)</f>
        <v>0</v>
      </c>
      <c r="BF544" s="252">
        <f>IF(N544="snížená",J544,0)</f>
        <v>0</v>
      </c>
      <c r="BG544" s="252">
        <f>IF(N544="zákl. přenesená",J544,0)</f>
        <v>0</v>
      </c>
      <c r="BH544" s="252">
        <f>IF(N544="sníž. přenesená",J544,0)</f>
        <v>0</v>
      </c>
      <c r="BI544" s="252">
        <f>IF(N544="nulová",J544,0)</f>
        <v>0</v>
      </c>
      <c r="BJ544" s="14" t="s">
        <v>81</v>
      </c>
      <c r="BK544" s="252">
        <f>ROUND(I544*H544,2)</f>
        <v>0</v>
      </c>
      <c r="BL544" s="14" t="s">
        <v>352</v>
      </c>
      <c r="BM544" s="251" t="s">
        <v>1388</v>
      </c>
    </row>
    <row r="545" s="2" customFormat="1">
      <c r="A545" s="35"/>
      <c r="B545" s="36"/>
      <c r="C545" s="37"/>
      <c r="D545" s="253" t="s">
        <v>284</v>
      </c>
      <c r="E545" s="37"/>
      <c r="F545" s="254" t="s">
        <v>1184</v>
      </c>
      <c r="G545" s="37"/>
      <c r="H545" s="37"/>
      <c r="I545" s="206"/>
      <c r="J545" s="37"/>
      <c r="K545" s="37"/>
      <c r="L545" s="41"/>
      <c r="M545" s="255"/>
      <c r="N545" s="256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284</v>
      </c>
      <c r="AU545" s="14" t="s">
        <v>276</v>
      </c>
    </row>
    <row r="546" s="2" customFormat="1" ht="24.15" customHeight="1">
      <c r="A546" s="35"/>
      <c r="B546" s="36"/>
      <c r="C546" s="257" t="s">
        <v>1401</v>
      </c>
      <c r="D546" s="257" t="s">
        <v>339</v>
      </c>
      <c r="E546" s="258" t="s">
        <v>1390</v>
      </c>
      <c r="F546" s="259" t="s">
        <v>1391</v>
      </c>
      <c r="G546" s="260" t="s">
        <v>342</v>
      </c>
      <c r="H546" s="261">
        <v>2</v>
      </c>
      <c r="I546" s="262"/>
      <c r="J546" s="263">
        <f>ROUND(I546*H546,2)</f>
        <v>0</v>
      </c>
      <c r="K546" s="264"/>
      <c r="L546" s="265"/>
      <c r="M546" s="266" t="s">
        <v>1</v>
      </c>
      <c r="N546" s="267" t="s">
        <v>39</v>
      </c>
      <c r="O546" s="8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51" t="s">
        <v>377</v>
      </c>
      <c r="AT546" s="251" t="s">
        <v>339</v>
      </c>
      <c r="AU546" s="251" t="s">
        <v>276</v>
      </c>
      <c r="AY546" s="14" t="s">
        <v>275</v>
      </c>
      <c r="BE546" s="252">
        <f>IF(N546="základní",J546,0)</f>
        <v>0</v>
      </c>
      <c r="BF546" s="252">
        <f>IF(N546="snížená",J546,0)</f>
        <v>0</v>
      </c>
      <c r="BG546" s="252">
        <f>IF(N546="zákl. přenesená",J546,0)</f>
        <v>0</v>
      </c>
      <c r="BH546" s="252">
        <f>IF(N546="sníž. přenesená",J546,0)</f>
        <v>0</v>
      </c>
      <c r="BI546" s="252">
        <f>IF(N546="nulová",J546,0)</f>
        <v>0</v>
      </c>
      <c r="BJ546" s="14" t="s">
        <v>81</v>
      </c>
      <c r="BK546" s="252">
        <f>ROUND(I546*H546,2)</f>
        <v>0</v>
      </c>
      <c r="BL546" s="14" t="s">
        <v>352</v>
      </c>
      <c r="BM546" s="251" t="s">
        <v>1392</v>
      </c>
    </row>
    <row r="547" s="2" customFormat="1">
      <c r="A547" s="35"/>
      <c r="B547" s="36"/>
      <c r="C547" s="37"/>
      <c r="D547" s="253" t="s">
        <v>284</v>
      </c>
      <c r="E547" s="37"/>
      <c r="F547" s="254" t="s">
        <v>1391</v>
      </c>
      <c r="G547" s="37"/>
      <c r="H547" s="37"/>
      <c r="I547" s="206"/>
      <c r="J547" s="37"/>
      <c r="K547" s="37"/>
      <c r="L547" s="41"/>
      <c r="M547" s="255"/>
      <c r="N547" s="256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284</v>
      </c>
      <c r="AU547" s="14" t="s">
        <v>276</v>
      </c>
    </row>
    <row r="548" s="2" customFormat="1" ht="37.8" customHeight="1">
      <c r="A548" s="35"/>
      <c r="B548" s="36"/>
      <c r="C548" s="239" t="s">
        <v>1405</v>
      </c>
      <c r="D548" s="239" t="s">
        <v>278</v>
      </c>
      <c r="E548" s="240" t="s">
        <v>1394</v>
      </c>
      <c r="F548" s="241" t="s">
        <v>1395</v>
      </c>
      <c r="G548" s="242" t="s">
        <v>342</v>
      </c>
      <c r="H548" s="243">
        <v>1</v>
      </c>
      <c r="I548" s="244"/>
      <c r="J548" s="245">
        <f>ROUND(I548*H548,2)</f>
        <v>0</v>
      </c>
      <c r="K548" s="246"/>
      <c r="L548" s="41"/>
      <c r="M548" s="247" t="s">
        <v>1</v>
      </c>
      <c r="N548" s="248" t="s">
        <v>39</v>
      </c>
      <c r="O548" s="8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51" t="s">
        <v>352</v>
      </c>
      <c r="AT548" s="251" t="s">
        <v>278</v>
      </c>
      <c r="AU548" s="251" t="s">
        <v>276</v>
      </c>
      <c r="AY548" s="14" t="s">
        <v>275</v>
      </c>
      <c r="BE548" s="252">
        <f>IF(N548="základní",J548,0)</f>
        <v>0</v>
      </c>
      <c r="BF548" s="252">
        <f>IF(N548="snížená",J548,0)</f>
        <v>0</v>
      </c>
      <c r="BG548" s="252">
        <f>IF(N548="zákl. přenesená",J548,0)</f>
        <v>0</v>
      </c>
      <c r="BH548" s="252">
        <f>IF(N548="sníž. přenesená",J548,0)</f>
        <v>0</v>
      </c>
      <c r="BI548" s="252">
        <f>IF(N548="nulová",J548,0)</f>
        <v>0</v>
      </c>
      <c r="BJ548" s="14" t="s">
        <v>81</v>
      </c>
      <c r="BK548" s="252">
        <f>ROUND(I548*H548,2)</f>
        <v>0</v>
      </c>
      <c r="BL548" s="14" t="s">
        <v>352</v>
      </c>
      <c r="BM548" s="251" t="s">
        <v>1396</v>
      </c>
    </row>
    <row r="549" s="2" customFormat="1">
      <c r="A549" s="35"/>
      <c r="B549" s="36"/>
      <c r="C549" s="37"/>
      <c r="D549" s="253" t="s">
        <v>284</v>
      </c>
      <c r="E549" s="37"/>
      <c r="F549" s="254" t="s">
        <v>1395</v>
      </c>
      <c r="G549" s="37"/>
      <c r="H549" s="37"/>
      <c r="I549" s="206"/>
      <c r="J549" s="37"/>
      <c r="K549" s="37"/>
      <c r="L549" s="41"/>
      <c r="M549" s="255"/>
      <c r="N549" s="256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284</v>
      </c>
      <c r="AU549" s="14" t="s">
        <v>276</v>
      </c>
    </row>
    <row r="550" s="2" customFormat="1" ht="24.15" customHeight="1">
      <c r="A550" s="35"/>
      <c r="B550" s="36"/>
      <c r="C550" s="257" t="s">
        <v>1407</v>
      </c>
      <c r="D550" s="257" t="s">
        <v>339</v>
      </c>
      <c r="E550" s="258" t="s">
        <v>1398</v>
      </c>
      <c r="F550" s="259" t="s">
        <v>1399</v>
      </c>
      <c r="G550" s="260" t="s">
        <v>342</v>
      </c>
      <c r="H550" s="261">
        <v>1</v>
      </c>
      <c r="I550" s="262"/>
      <c r="J550" s="263">
        <f>ROUND(I550*H550,2)</f>
        <v>0</v>
      </c>
      <c r="K550" s="264"/>
      <c r="L550" s="265"/>
      <c r="M550" s="266" t="s">
        <v>1</v>
      </c>
      <c r="N550" s="267" t="s">
        <v>39</v>
      </c>
      <c r="O550" s="88"/>
      <c r="P550" s="249">
        <f>O550*H550</f>
        <v>0</v>
      </c>
      <c r="Q550" s="249">
        <v>0.00010000000000000001</v>
      </c>
      <c r="R550" s="249">
        <f>Q550*H550</f>
        <v>0.00010000000000000001</v>
      </c>
      <c r="S550" s="249">
        <v>0</v>
      </c>
      <c r="T550" s="250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51" t="s">
        <v>377</v>
      </c>
      <c r="AT550" s="251" t="s">
        <v>339</v>
      </c>
      <c r="AU550" s="251" t="s">
        <v>276</v>
      </c>
      <c r="AY550" s="14" t="s">
        <v>275</v>
      </c>
      <c r="BE550" s="252">
        <f>IF(N550="základní",J550,0)</f>
        <v>0</v>
      </c>
      <c r="BF550" s="252">
        <f>IF(N550="snížená",J550,0)</f>
        <v>0</v>
      </c>
      <c r="BG550" s="252">
        <f>IF(N550="zákl. přenesená",J550,0)</f>
        <v>0</v>
      </c>
      <c r="BH550" s="252">
        <f>IF(N550="sníž. přenesená",J550,0)</f>
        <v>0</v>
      </c>
      <c r="BI550" s="252">
        <f>IF(N550="nulová",J550,0)</f>
        <v>0</v>
      </c>
      <c r="BJ550" s="14" t="s">
        <v>81</v>
      </c>
      <c r="BK550" s="252">
        <f>ROUND(I550*H550,2)</f>
        <v>0</v>
      </c>
      <c r="BL550" s="14" t="s">
        <v>352</v>
      </c>
      <c r="BM550" s="251" t="s">
        <v>1400</v>
      </c>
    </row>
    <row r="551" s="2" customFormat="1">
      <c r="A551" s="35"/>
      <c r="B551" s="36"/>
      <c r="C551" s="37"/>
      <c r="D551" s="253" t="s">
        <v>284</v>
      </c>
      <c r="E551" s="37"/>
      <c r="F551" s="254" t="s">
        <v>1399</v>
      </c>
      <c r="G551" s="37"/>
      <c r="H551" s="37"/>
      <c r="I551" s="206"/>
      <c r="J551" s="37"/>
      <c r="K551" s="37"/>
      <c r="L551" s="41"/>
      <c r="M551" s="255"/>
      <c r="N551" s="256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284</v>
      </c>
      <c r="AU551" s="14" t="s">
        <v>276</v>
      </c>
    </row>
    <row r="552" s="2" customFormat="1" ht="24.15" customHeight="1">
      <c r="A552" s="35"/>
      <c r="B552" s="36"/>
      <c r="C552" s="239" t="s">
        <v>1412</v>
      </c>
      <c r="D552" s="239" t="s">
        <v>278</v>
      </c>
      <c r="E552" s="240" t="s">
        <v>1402</v>
      </c>
      <c r="F552" s="241" t="s">
        <v>1403</v>
      </c>
      <c r="G552" s="242" t="s">
        <v>973</v>
      </c>
      <c r="H552" s="243">
        <v>1</v>
      </c>
      <c r="I552" s="244"/>
      <c r="J552" s="245">
        <f>ROUND(I552*H552,2)</f>
        <v>0</v>
      </c>
      <c r="K552" s="246"/>
      <c r="L552" s="41"/>
      <c r="M552" s="247" t="s">
        <v>1</v>
      </c>
      <c r="N552" s="248" t="s">
        <v>39</v>
      </c>
      <c r="O552" s="8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51" t="s">
        <v>352</v>
      </c>
      <c r="AT552" s="251" t="s">
        <v>278</v>
      </c>
      <c r="AU552" s="251" t="s">
        <v>276</v>
      </c>
      <c r="AY552" s="14" t="s">
        <v>275</v>
      </c>
      <c r="BE552" s="252">
        <f>IF(N552="základní",J552,0)</f>
        <v>0</v>
      </c>
      <c r="BF552" s="252">
        <f>IF(N552="snížená",J552,0)</f>
        <v>0</v>
      </c>
      <c r="BG552" s="252">
        <f>IF(N552="zákl. přenesená",J552,0)</f>
        <v>0</v>
      </c>
      <c r="BH552" s="252">
        <f>IF(N552="sníž. přenesená",J552,0)</f>
        <v>0</v>
      </c>
      <c r="BI552" s="252">
        <f>IF(N552="nulová",J552,0)</f>
        <v>0</v>
      </c>
      <c r="BJ552" s="14" t="s">
        <v>81</v>
      </c>
      <c r="BK552" s="252">
        <f>ROUND(I552*H552,2)</f>
        <v>0</v>
      </c>
      <c r="BL552" s="14" t="s">
        <v>352</v>
      </c>
      <c r="BM552" s="251" t="s">
        <v>1404</v>
      </c>
    </row>
    <row r="553" s="2" customFormat="1">
      <c r="A553" s="35"/>
      <c r="B553" s="36"/>
      <c r="C553" s="37"/>
      <c r="D553" s="253" t="s">
        <v>284</v>
      </c>
      <c r="E553" s="37"/>
      <c r="F553" s="254" t="s">
        <v>1403</v>
      </c>
      <c r="G553" s="37"/>
      <c r="H553" s="37"/>
      <c r="I553" s="206"/>
      <c r="J553" s="37"/>
      <c r="K553" s="37"/>
      <c r="L553" s="41"/>
      <c r="M553" s="255"/>
      <c r="N553" s="256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284</v>
      </c>
      <c r="AU553" s="14" t="s">
        <v>276</v>
      </c>
    </row>
    <row r="554" s="2" customFormat="1" ht="24.15" customHeight="1">
      <c r="A554" s="35"/>
      <c r="B554" s="36"/>
      <c r="C554" s="239" t="s">
        <v>1414</v>
      </c>
      <c r="D554" s="239" t="s">
        <v>278</v>
      </c>
      <c r="E554" s="240" t="s">
        <v>1211</v>
      </c>
      <c r="F554" s="241" t="s">
        <v>1212</v>
      </c>
      <c r="G554" s="242" t="s">
        <v>342</v>
      </c>
      <c r="H554" s="243">
        <v>2</v>
      </c>
      <c r="I554" s="244"/>
      <c r="J554" s="245">
        <f>ROUND(I554*H554,2)</f>
        <v>0</v>
      </c>
      <c r="K554" s="246"/>
      <c r="L554" s="41"/>
      <c r="M554" s="247" t="s">
        <v>1</v>
      </c>
      <c r="N554" s="248" t="s">
        <v>39</v>
      </c>
      <c r="O554" s="88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51" t="s">
        <v>352</v>
      </c>
      <c r="AT554" s="251" t="s">
        <v>278</v>
      </c>
      <c r="AU554" s="251" t="s">
        <v>276</v>
      </c>
      <c r="AY554" s="14" t="s">
        <v>275</v>
      </c>
      <c r="BE554" s="252">
        <f>IF(N554="základní",J554,0)</f>
        <v>0</v>
      </c>
      <c r="BF554" s="252">
        <f>IF(N554="snížená",J554,0)</f>
        <v>0</v>
      </c>
      <c r="BG554" s="252">
        <f>IF(N554="zákl. přenesená",J554,0)</f>
        <v>0</v>
      </c>
      <c r="BH554" s="252">
        <f>IF(N554="sníž. přenesená",J554,0)</f>
        <v>0</v>
      </c>
      <c r="BI554" s="252">
        <f>IF(N554="nulová",J554,0)</f>
        <v>0</v>
      </c>
      <c r="BJ554" s="14" t="s">
        <v>81</v>
      </c>
      <c r="BK554" s="252">
        <f>ROUND(I554*H554,2)</f>
        <v>0</v>
      </c>
      <c r="BL554" s="14" t="s">
        <v>352</v>
      </c>
      <c r="BM554" s="251" t="s">
        <v>1406</v>
      </c>
    </row>
    <row r="555" s="2" customFormat="1">
      <c r="A555" s="35"/>
      <c r="B555" s="36"/>
      <c r="C555" s="37"/>
      <c r="D555" s="253" t="s">
        <v>284</v>
      </c>
      <c r="E555" s="37"/>
      <c r="F555" s="254" t="s">
        <v>1214</v>
      </c>
      <c r="G555" s="37"/>
      <c r="H555" s="37"/>
      <c r="I555" s="206"/>
      <c r="J555" s="37"/>
      <c r="K555" s="37"/>
      <c r="L555" s="41"/>
      <c r="M555" s="255"/>
      <c r="N555" s="256"/>
      <c r="O555" s="88"/>
      <c r="P555" s="88"/>
      <c r="Q555" s="88"/>
      <c r="R555" s="88"/>
      <c r="S555" s="88"/>
      <c r="T555" s="89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284</v>
      </c>
      <c r="AU555" s="14" t="s">
        <v>276</v>
      </c>
    </row>
    <row r="556" s="2" customFormat="1" ht="24.15" customHeight="1">
      <c r="A556" s="35"/>
      <c r="B556" s="36"/>
      <c r="C556" s="239" t="s">
        <v>1418</v>
      </c>
      <c r="D556" s="239" t="s">
        <v>278</v>
      </c>
      <c r="E556" s="240" t="s">
        <v>1408</v>
      </c>
      <c r="F556" s="241" t="s">
        <v>1409</v>
      </c>
      <c r="G556" s="242" t="s">
        <v>416</v>
      </c>
      <c r="H556" s="243">
        <v>30</v>
      </c>
      <c r="I556" s="244"/>
      <c r="J556" s="245">
        <f>ROUND(I556*H556,2)</f>
        <v>0</v>
      </c>
      <c r="K556" s="246"/>
      <c r="L556" s="41"/>
      <c r="M556" s="247" t="s">
        <v>1</v>
      </c>
      <c r="N556" s="248" t="s">
        <v>39</v>
      </c>
      <c r="O556" s="8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51" t="s">
        <v>352</v>
      </c>
      <c r="AT556" s="251" t="s">
        <v>278</v>
      </c>
      <c r="AU556" s="251" t="s">
        <v>276</v>
      </c>
      <c r="AY556" s="14" t="s">
        <v>275</v>
      </c>
      <c r="BE556" s="252">
        <f>IF(N556="základní",J556,0)</f>
        <v>0</v>
      </c>
      <c r="BF556" s="252">
        <f>IF(N556="snížená",J556,0)</f>
        <v>0</v>
      </c>
      <c r="BG556" s="252">
        <f>IF(N556="zákl. přenesená",J556,0)</f>
        <v>0</v>
      </c>
      <c r="BH556" s="252">
        <f>IF(N556="sníž. přenesená",J556,0)</f>
        <v>0</v>
      </c>
      <c r="BI556" s="252">
        <f>IF(N556="nulová",J556,0)</f>
        <v>0</v>
      </c>
      <c r="BJ556" s="14" t="s">
        <v>81</v>
      </c>
      <c r="BK556" s="252">
        <f>ROUND(I556*H556,2)</f>
        <v>0</v>
      </c>
      <c r="BL556" s="14" t="s">
        <v>352</v>
      </c>
      <c r="BM556" s="251" t="s">
        <v>1410</v>
      </c>
    </row>
    <row r="557" s="2" customFormat="1">
      <c r="A557" s="35"/>
      <c r="B557" s="36"/>
      <c r="C557" s="37"/>
      <c r="D557" s="253" t="s">
        <v>284</v>
      </c>
      <c r="E557" s="37"/>
      <c r="F557" s="254" t="s">
        <v>1411</v>
      </c>
      <c r="G557" s="37"/>
      <c r="H557" s="37"/>
      <c r="I557" s="206"/>
      <c r="J557" s="37"/>
      <c r="K557" s="37"/>
      <c r="L557" s="41"/>
      <c r="M557" s="255"/>
      <c r="N557" s="25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284</v>
      </c>
      <c r="AU557" s="14" t="s">
        <v>276</v>
      </c>
    </row>
    <row r="558" s="2" customFormat="1" ht="24.15" customHeight="1">
      <c r="A558" s="35"/>
      <c r="B558" s="36"/>
      <c r="C558" s="257" t="s">
        <v>1420</v>
      </c>
      <c r="D558" s="257" t="s">
        <v>339</v>
      </c>
      <c r="E558" s="258" t="s">
        <v>931</v>
      </c>
      <c r="F558" s="259" t="s">
        <v>932</v>
      </c>
      <c r="G558" s="260" t="s">
        <v>416</v>
      </c>
      <c r="H558" s="261">
        <v>10</v>
      </c>
      <c r="I558" s="262"/>
      <c r="J558" s="263">
        <f>ROUND(I558*H558,2)</f>
        <v>0</v>
      </c>
      <c r="K558" s="264"/>
      <c r="L558" s="265"/>
      <c r="M558" s="266" t="s">
        <v>1</v>
      </c>
      <c r="N558" s="267" t="s">
        <v>39</v>
      </c>
      <c r="O558" s="88"/>
      <c r="P558" s="249">
        <f>O558*H558</f>
        <v>0</v>
      </c>
      <c r="Q558" s="249">
        <v>6.9999999999999994E-05</v>
      </c>
      <c r="R558" s="249">
        <f>Q558*H558</f>
        <v>0.00069999999999999988</v>
      </c>
      <c r="S558" s="249">
        <v>0</v>
      </c>
      <c r="T558" s="250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51" t="s">
        <v>377</v>
      </c>
      <c r="AT558" s="251" t="s">
        <v>339</v>
      </c>
      <c r="AU558" s="251" t="s">
        <v>276</v>
      </c>
      <c r="AY558" s="14" t="s">
        <v>275</v>
      </c>
      <c r="BE558" s="252">
        <f>IF(N558="základní",J558,0)</f>
        <v>0</v>
      </c>
      <c r="BF558" s="252">
        <f>IF(N558="snížená",J558,0)</f>
        <v>0</v>
      </c>
      <c r="BG558" s="252">
        <f>IF(N558="zákl. přenesená",J558,0)</f>
        <v>0</v>
      </c>
      <c r="BH558" s="252">
        <f>IF(N558="sníž. přenesená",J558,0)</f>
        <v>0</v>
      </c>
      <c r="BI558" s="252">
        <f>IF(N558="nulová",J558,0)</f>
        <v>0</v>
      </c>
      <c r="BJ558" s="14" t="s">
        <v>81</v>
      </c>
      <c r="BK558" s="252">
        <f>ROUND(I558*H558,2)</f>
        <v>0</v>
      </c>
      <c r="BL558" s="14" t="s">
        <v>352</v>
      </c>
      <c r="BM558" s="251" t="s">
        <v>1413</v>
      </c>
    </row>
    <row r="559" s="2" customFormat="1">
      <c r="A559" s="35"/>
      <c r="B559" s="36"/>
      <c r="C559" s="37"/>
      <c r="D559" s="253" t="s">
        <v>284</v>
      </c>
      <c r="E559" s="37"/>
      <c r="F559" s="254" t="s">
        <v>932</v>
      </c>
      <c r="G559" s="37"/>
      <c r="H559" s="37"/>
      <c r="I559" s="206"/>
      <c r="J559" s="37"/>
      <c r="K559" s="37"/>
      <c r="L559" s="41"/>
      <c r="M559" s="255"/>
      <c r="N559" s="256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284</v>
      </c>
      <c r="AU559" s="14" t="s">
        <v>276</v>
      </c>
    </row>
    <row r="560" s="2" customFormat="1" ht="24.15" customHeight="1">
      <c r="A560" s="35"/>
      <c r="B560" s="36"/>
      <c r="C560" s="257" t="s">
        <v>1422</v>
      </c>
      <c r="D560" s="257" t="s">
        <v>339</v>
      </c>
      <c r="E560" s="258" t="s">
        <v>1415</v>
      </c>
      <c r="F560" s="259" t="s">
        <v>1416</v>
      </c>
      <c r="G560" s="260" t="s">
        <v>416</v>
      </c>
      <c r="H560" s="261">
        <v>20</v>
      </c>
      <c r="I560" s="262"/>
      <c r="J560" s="263">
        <f>ROUND(I560*H560,2)</f>
        <v>0</v>
      </c>
      <c r="K560" s="264"/>
      <c r="L560" s="265"/>
      <c r="M560" s="266" t="s">
        <v>1</v>
      </c>
      <c r="N560" s="267" t="s">
        <v>39</v>
      </c>
      <c r="O560" s="88"/>
      <c r="P560" s="249">
        <f>O560*H560</f>
        <v>0</v>
      </c>
      <c r="Q560" s="249">
        <v>6.9999999999999994E-05</v>
      </c>
      <c r="R560" s="249">
        <f>Q560*H560</f>
        <v>0.0013999999999999998</v>
      </c>
      <c r="S560" s="249">
        <v>0</v>
      </c>
      <c r="T560" s="250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51" t="s">
        <v>377</v>
      </c>
      <c r="AT560" s="251" t="s">
        <v>339</v>
      </c>
      <c r="AU560" s="251" t="s">
        <v>276</v>
      </c>
      <c r="AY560" s="14" t="s">
        <v>275</v>
      </c>
      <c r="BE560" s="252">
        <f>IF(N560="základní",J560,0)</f>
        <v>0</v>
      </c>
      <c r="BF560" s="252">
        <f>IF(N560="snížená",J560,0)</f>
        <v>0</v>
      </c>
      <c r="BG560" s="252">
        <f>IF(N560="zákl. přenesená",J560,0)</f>
        <v>0</v>
      </c>
      <c r="BH560" s="252">
        <f>IF(N560="sníž. přenesená",J560,0)</f>
        <v>0</v>
      </c>
      <c r="BI560" s="252">
        <f>IF(N560="nulová",J560,0)</f>
        <v>0</v>
      </c>
      <c r="BJ560" s="14" t="s">
        <v>81</v>
      </c>
      <c r="BK560" s="252">
        <f>ROUND(I560*H560,2)</f>
        <v>0</v>
      </c>
      <c r="BL560" s="14" t="s">
        <v>352</v>
      </c>
      <c r="BM560" s="251" t="s">
        <v>1417</v>
      </c>
    </row>
    <row r="561" s="2" customFormat="1">
      <c r="A561" s="35"/>
      <c r="B561" s="36"/>
      <c r="C561" s="37"/>
      <c r="D561" s="253" t="s">
        <v>284</v>
      </c>
      <c r="E561" s="37"/>
      <c r="F561" s="254" t="s">
        <v>1416</v>
      </c>
      <c r="G561" s="37"/>
      <c r="H561" s="37"/>
      <c r="I561" s="206"/>
      <c r="J561" s="37"/>
      <c r="K561" s="37"/>
      <c r="L561" s="41"/>
      <c r="M561" s="255"/>
      <c r="N561" s="256"/>
      <c r="O561" s="88"/>
      <c r="P561" s="88"/>
      <c r="Q561" s="88"/>
      <c r="R561" s="88"/>
      <c r="S561" s="88"/>
      <c r="T561" s="89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284</v>
      </c>
      <c r="AU561" s="14" t="s">
        <v>276</v>
      </c>
    </row>
    <row r="562" s="2" customFormat="1" ht="21.75" customHeight="1">
      <c r="A562" s="35"/>
      <c r="B562" s="36"/>
      <c r="C562" s="239" t="s">
        <v>1424</v>
      </c>
      <c r="D562" s="239" t="s">
        <v>278</v>
      </c>
      <c r="E562" s="240" t="s">
        <v>1246</v>
      </c>
      <c r="F562" s="241" t="s">
        <v>1247</v>
      </c>
      <c r="G562" s="242" t="s">
        <v>342</v>
      </c>
      <c r="H562" s="243">
        <v>20</v>
      </c>
      <c r="I562" s="244"/>
      <c r="J562" s="245">
        <f>ROUND(I562*H562,2)</f>
        <v>0</v>
      </c>
      <c r="K562" s="246"/>
      <c r="L562" s="41"/>
      <c r="M562" s="247" t="s">
        <v>1</v>
      </c>
      <c r="N562" s="248" t="s">
        <v>39</v>
      </c>
      <c r="O562" s="88"/>
      <c r="P562" s="249">
        <f>O562*H562</f>
        <v>0</v>
      </c>
      <c r="Q562" s="249">
        <v>0</v>
      </c>
      <c r="R562" s="249">
        <f>Q562*H562</f>
        <v>0</v>
      </c>
      <c r="S562" s="249">
        <v>0</v>
      </c>
      <c r="T562" s="250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51" t="s">
        <v>352</v>
      </c>
      <c r="AT562" s="251" t="s">
        <v>278</v>
      </c>
      <c r="AU562" s="251" t="s">
        <v>276</v>
      </c>
      <c r="AY562" s="14" t="s">
        <v>275</v>
      </c>
      <c r="BE562" s="252">
        <f>IF(N562="základní",J562,0)</f>
        <v>0</v>
      </c>
      <c r="BF562" s="252">
        <f>IF(N562="snížená",J562,0)</f>
        <v>0</v>
      </c>
      <c r="BG562" s="252">
        <f>IF(N562="zákl. přenesená",J562,0)</f>
        <v>0</v>
      </c>
      <c r="BH562" s="252">
        <f>IF(N562="sníž. přenesená",J562,0)</f>
        <v>0</v>
      </c>
      <c r="BI562" s="252">
        <f>IF(N562="nulová",J562,0)</f>
        <v>0</v>
      </c>
      <c r="BJ562" s="14" t="s">
        <v>81</v>
      </c>
      <c r="BK562" s="252">
        <f>ROUND(I562*H562,2)</f>
        <v>0</v>
      </c>
      <c r="BL562" s="14" t="s">
        <v>352</v>
      </c>
      <c r="BM562" s="251" t="s">
        <v>1419</v>
      </c>
    </row>
    <row r="563" s="2" customFormat="1">
      <c r="A563" s="35"/>
      <c r="B563" s="36"/>
      <c r="C563" s="37"/>
      <c r="D563" s="253" t="s">
        <v>284</v>
      </c>
      <c r="E563" s="37"/>
      <c r="F563" s="254" t="s">
        <v>1249</v>
      </c>
      <c r="G563" s="37"/>
      <c r="H563" s="37"/>
      <c r="I563" s="206"/>
      <c r="J563" s="37"/>
      <c r="K563" s="37"/>
      <c r="L563" s="41"/>
      <c r="M563" s="255"/>
      <c r="N563" s="256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284</v>
      </c>
      <c r="AU563" s="14" t="s">
        <v>276</v>
      </c>
    </row>
    <row r="564" s="2" customFormat="1" ht="16.5" customHeight="1">
      <c r="A564" s="35"/>
      <c r="B564" s="36"/>
      <c r="C564" s="257" t="s">
        <v>1427</v>
      </c>
      <c r="D564" s="257" t="s">
        <v>339</v>
      </c>
      <c r="E564" s="258" t="s">
        <v>962</v>
      </c>
      <c r="F564" s="259" t="s">
        <v>963</v>
      </c>
      <c r="G564" s="260" t="s">
        <v>342</v>
      </c>
      <c r="H564" s="261">
        <v>20</v>
      </c>
      <c r="I564" s="262"/>
      <c r="J564" s="263">
        <f>ROUND(I564*H564,2)</f>
        <v>0</v>
      </c>
      <c r="K564" s="264"/>
      <c r="L564" s="265"/>
      <c r="M564" s="266" t="s">
        <v>1</v>
      </c>
      <c r="N564" s="267" t="s">
        <v>39</v>
      </c>
      <c r="O564" s="88"/>
      <c r="P564" s="249">
        <f>O564*H564</f>
        <v>0</v>
      </c>
      <c r="Q564" s="249">
        <v>9.0000000000000006E-05</v>
      </c>
      <c r="R564" s="249">
        <f>Q564*H564</f>
        <v>0.0018000000000000002</v>
      </c>
      <c r="S564" s="249">
        <v>0</v>
      </c>
      <c r="T564" s="250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51" t="s">
        <v>377</v>
      </c>
      <c r="AT564" s="251" t="s">
        <v>339</v>
      </c>
      <c r="AU564" s="251" t="s">
        <v>276</v>
      </c>
      <c r="AY564" s="14" t="s">
        <v>275</v>
      </c>
      <c r="BE564" s="252">
        <f>IF(N564="základní",J564,0)</f>
        <v>0</v>
      </c>
      <c r="BF564" s="252">
        <f>IF(N564="snížená",J564,0)</f>
        <v>0</v>
      </c>
      <c r="BG564" s="252">
        <f>IF(N564="zákl. přenesená",J564,0)</f>
        <v>0</v>
      </c>
      <c r="BH564" s="252">
        <f>IF(N564="sníž. přenesená",J564,0)</f>
        <v>0</v>
      </c>
      <c r="BI564" s="252">
        <f>IF(N564="nulová",J564,0)</f>
        <v>0</v>
      </c>
      <c r="BJ564" s="14" t="s">
        <v>81</v>
      </c>
      <c r="BK564" s="252">
        <f>ROUND(I564*H564,2)</f>
        <v>0</v>
      </c>
      <c r="BL564" s="14" t="s">
        <v>352</v>
      </c>
      <c r="BM564" s="251" t="s">
        <v>1421</v>
      </c>
    </row>
    <row r="565" s="2" customFormat="1">
      <c r="A565" s="35"/>
      <c r="B565" s="36"/>
      <c r="C565" s="37"/>
      <c r="D565" s="253" t="s">
        <v>284</v>
      </c>
      <c r="E565" s="37"/>
      <c r="F565" s="254" t="s">
        <v>963</v>
      </c>
      <c r="G565" s="37"/>
      <c r="H565" s="37"/>
      <c r="I565" s="206"/>
      <c r="J565" s="37"/>
      <c r="K565" s="37"/>
      <c r="L565" s="41"/>
      <c r="M565" s="255"/>
      <c r="N565" s="256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284</v>
      </c>
      <c r="AU565" s="14" t="s">
        <v>276</v>
      </c>
    </row>
    <row r="566" s="12" customFormat="1" ht="22.8" customHeight="1">
      <c r="A566" s="12"/>
      <c r="B566" s="223"/>
      <c r="C566" s="224"/>
      <c r="D566" s="225" t="s">
        <v>73</v>
      </c>
      <c r="E566" s="237" t="s">
        <v>1426</v>
      </c>
      <c r="F566" s="237" t="s">
        <v>624</v>
      </c>
      <c r="G566" s="224"/>
      <c r="H566" s="224"/>
      <c r="I566" s="227"/>
      <c r="J566" s="238">
        <f>BK566</f>
        <v>0</v>
      </c>
      <c r="K566" s="224"/>
      <c r="L566" s="229"/>
      <c r="M566" s="230"/>
      <c r="N566" s="231"/>
      <c r="O566" s="231"/>
      <c r="P566" s="232">
        <f>SUM(P567:P582)</f>
        <v>0</v>
      </c>
      <c r="Q566" s="231"/>
      <c r="R566" s="232">
        <f>SUM(R567:R582)</f>
        <v>0</v>
      </c>
      <c r="S566" s="231"/>
      <c r="T566" s="233">
        <f>SUM(T567:T582)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34" t="s">
        <v>83</v>
      </c>
      <c r="AT566" s="235" t="s">
        <v>73</v>
      </c>
      <c r="AU566" s="235" t="s">
        <v>81</v>
      </c>
      <c r="AY566" s="234" t="s">
        <v>275</v>
      </c>
      <c r="BK566" s="236">
        <f>SUM(BK567:BK582)</f>
        <v>0</v>
      </c>
    </row>
    <row r="567" s="2" customFormat="1" ht="33" customHeight="1">
      <c r="A567" s="35"/>
      <c r="B567" s="36"/>
      <c r="C567" s="239" t="s">
        <v>1432</v>
      </c>
      <c r="D567" s="239" t="s">
        <v>278</v>
      </c>
      <c r="E567" s="240" t="s">
        <v>1428</v>
      </c>
      <c r="F567" s="241" t="s">
        <v>1429</v>
      </c>
      <c r="G567" s="242" t="s">
        <v>973</v>
      </c>
      <c r="H567" s="243">
        <v>1</v>
      </c>
      <c r="I567" s="244"/>
      <c r="J567" s="245">
        <f>ROUND(I567*H567,2)</f>
        <v>0</v>
      </c>
      <c r="K567" s="246"/>
      <c r="L567" s="41"/>
      <c r="M567" s="247" t="s">
        <v>1</v>
      </c>
      <c r="N567" s="248" t="s">
        <v>39</v>
      </c>
      <c r="O567" s="88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51" t="s">
        <v>352</v>
      </c>
      <c r="AT567" s="251" t="s">
        <v>278</v>
      </c>
      <c r="AU567" s="251" t="s">
        <v>83</v>
      </c>
      <c r="AY567" s="14" t="s">
        <v>275</v>
      </c>
      <c r="BE567" s="252">
        <f>IF(N567="základní",J567,0)</f>
        <v>0</v>
      </c>
      <c r="BF567" s="252">
        <f>IF(N567="snížená",J567,0)</f>
        <v>0</v>
      </c>
      <c r="BG567" s="252">
        <f>IF(N567="zákl. přenesená",J567,0)</f>
        <v>0</v>
      </c>
      <c r="BH567" s="252">
        <f>IF(N567="sníž. přenesená",J567,0)</f>
        <v>0</v>
      </c>
      <c r="BI567" s="252">
        <f>IF(N567="nulová",J567,0)</f>
        <v>0</v>
      </c>
      <c r="BJ567" s="14" t="s">
        <v>81</v>
      </c>
      <c r="BK567" s="252">
        <f>ROUND(I567*H567,2)</f>
        <v>0</v>
      </c>
      <c r="BL567" s="14" t="s">
        <v>352</v>
      </c>
      <c r="BM567" s="251" t="s">
        <v>1430</v>
      </c>
    </row>
    <row r="568" s="2" customFormat="1">
      <c r="A568" s="35"/>
      <c r="B568" s="36"/>
      <c r="C568" s="37"/>
      <c r="D568" s="253" t="s">
        <v>284</v>
      </c>
      <c r="E568" s="37"/>
      <c r="F568" s="254" t="s">
        <v>1431</v>
      </c>
      <c r="G568" s="37"/>
      <c r="H568" s="37"/>
      <c r="I568" s="206"/>
      <c r="J568" s="37"/>
      <c r="K568" s="37"/>
      <c r="L568" s="41"/>
      <c r="M568" s="255"/>
      <c r="N568" s="256"/>
      <c r="O568" s="88"/>
      <c r="P568" s="88"/>
      <c r="Q568" s="88"/>
      <c r="R568" s="88"/>
      <c r="S568" s="88"/>
      <c r="T568" s="89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4" t="s">
        <v>284</v>
      </c>
      <c r="AU568" s="14" t="s">
        <v>83</v>
      </c>
    </row>
    <row r="569" s="2" customFormat="1" ht="24.15" customHeight="1">
      <c r="A569" s="35"/>
      <c r="B569" s="36"/>
      <c r="C569" s="239" t="s">
        <v>1436</v>
      </c>
      <c r="D569" s="239" t="s">
        <v>278</v>
      </c>
      <c r="E569" s="240" t="s">
        <v>1433</v>
      </c>
      <c r="F569" s="241" t="s">
        <v>1434</v>
      </c>
      <c r="G569" s="242" t="s">
        <v>973</v>
      </c>
      <c r="H569" s="243">
        <v>1</v>
      </c>
      <c r="I569" s="244"/>
      <c r="J569" s="245">
        <f>ROUND(I569*H569,2)</f>
        <v>0</v>
      </c>
      <c r="K569" s="246"/>
      <c r="L569" s="41"/>
      <c r="M569" s="247" t="s">
        <v>1</v>
      </c>
      <c r="N569" s="248" t="s">
        <v>39</v>
      </c>
      <c r="O569" s="88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51" t="s">
        <v>352</v>
      </c>
      <c r="AT569" s="251" t="s">
        <v>278</v>
      </c>
      <c r="AU569" s="251" t="s">
        <v>83</v>
      </c>
      <c r="AY569" s="14" t="s">
        <v>275</v>
      </c>
      <c r="BE569" s="252">
        <f>IF(N569="základní",J569,0)</f>
        <v>0</v>
      </c>
      <c r="BF569" s="252">
        <f>IF(N569="snížená",J569,0)</f>
        <v>0</v>
      </c>
      <c r="BG569" s="252">
        <f>IF(N569="zákl. přenesená",J569,0)</f>
        <v>0</v>
      </c>
      <c r="BH569" s="252">
        <f>IF(N569="sníž. přenesená",J569,0)</f>
        <v>0</v>
      </c>
      <c r="BI569" s="252">
        <f>IF(N569="nulová",J569,0)</f>
        <v>0</v>
      </c>
      <c r="BJ569" s="14" t="s">
        <v>81</v>
      </c>
      <c r="BK569" s="252">
        <f>ROUND(I569*H569,2)</f>
        <v>0</v>
      </c>
      <c r="BL569" s="14" t="s">
        <v>352</v>
      </c>
      <c r="BM569" s="251" t="s">
        <v>1435</v>
      </c>
    </row>
    <row r="570" s="2" customFormat="1">
      <c r="A570" s="35"/>
      <c r="B570" s="36"/>
      <c r="C570" s="37"/>
      <c r="D570" s="253" t="s">
        <v>284</v>
      </c>
      <c r="E570" s="37"/>
      <c r="F570" s="254" t="s">
        <v>1431</v>
      </c>
      <c r="G570" s="37"/>
      <c r="H570" s="37"/>
      <c r="I570" s="206"/>
      <c r="J570" s="37"/>
      <c r="K570" s="37"/>
      <c r="L570" s="41"/>
      <c r="M570" s="255"/>
      <c r="N570" s="256"/>
      <c r="O570" s="88"/>
      <c r="P570" s="88"/>
      <c r="Q570" s="88"/>
      <c r="R570" s="88"/>
      <c r="S570" s="88"/>
      <c r="T570" s="89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284</v>
      </c>
      <c r="AU570" s="14" t="s">
        <v>83</v>
      </c>
    </row>
    <row r="571" s="2" customFormat="1" ht="33" customHeight="1">
      <c r="A571" s="35"/>
      <c r="B571" s="36"/>
      <c r="C571" s="239" t="s">
        <v>1441</v>
      </c>
      <c r="D571" s="239" t="s">
        <v>278</v>
      </c>
      <c r="E571" s="240" t="s">
        <v>1437</v>
      </c>
      <c r="F571" s="241" t="s">
        <v>1438</v>
      </c>
      <c r="G571" s="242" t="s">
        <v>973</v>
      </c>
      <c r="H571" s="243">
        <v>1</v>
      </c>
      <c r="I571" s="244"/>
      <c r="J571" s="245">
        <f>ROUND(I571*H571,2)</f>
        <v>0</v>
      </c>
      <c r="K571" s="246"/>
      <c r="L571" s="41"/>
      <c r="M571" s="247" t="s">
        <v>1</v>
      </c>
      <c r="N571" s="248" t="s">
        <v>39</v>
      </c>
      <c r="O571" s="88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51" t="s">
        <v>352</v>
      </c>
      <c r="AT571" s="251" t="s">
        <v>278</v>
      </c>
      <c r="AU571" s="251" t="s">
        <v>83</v>
      </c>
      <c r="AY571" s="14" t="s">
        <v>275</v>
      </c>
      <c r="BE571" s="252">
        <f>IF(N571="základní",J571,0)</f>
        <v>0</v>
      </c>
      <c r="BF571" s="252">
        <f>IF(N571="snížená",J571,0)</f>
        <v>0</v>
      </c>
      <c r="BG571" s="252">
        <f>IF(N571="zákl. přenesená",J571,0)</f>
        <v>0</v>
      </c>
      <c r="BH571" s="252">
        <f>IF(N571="sníž. přenesená",J571,0)</f>
        <v>0</v>
      </c>
      <c r="BI571" s="252">
        <f>IF(N571="nulová",J571,0)</f>
        <v>0</v>
      </c>
      <c r="BJ571" s="14" t="s">
        <v>81</v>
      </c>
      <c r="BK571" s="252">
        <f>ROUND(I571*H571,2)</f>
        <v>0</v>
      </c>
      <c r="BL571" s="14" t="s">
        <v>352</v>
      </c>
      <c r="BM571" s="251" t="s">
        <v>1439</v>
      </c>
    </row>
    <row r="572" s="2" customFormat="1">
      <c r="A572" s="35"/>
      <c r="B572" s="36"/>
      <c r="C572" s="37"/>
      <c r="D572" s="253" t="s">
        <v>284</v>
      </c>
      <c r="E572" s="37"/>
      <c r="F572" s="254" t="s">
        <v>1440</v>
      </c>
      <c r="G572" s="37"/>
      <c r="H572" s="37"/>
      <c r="I572" s="206"/>
      <c r="J572" s="37"/>
      <c r="K572" s="37"/>
      <c r="L572" s="41"/>
      <c r="M572" s="255"/>
      <c r="N572" s="256"/>
      <c r="O572" s="88"/>
      <c r="P572" s="88"/>
      <c r="Q572" s="88"/>
      <c r="R572" s="88"/>
      <c r="S572" s="88"/>
      <c r="T572" s="89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4" t="s">
        <v>284</v>
      </c>
      <c r="AU572" s="14" t="s">
        <v>83</v>
      </c>
    </row>
    <row r="573" s="2" customFormat="1" ht="24.15" customHeight="1">
      <c r="A573" s="35"/>
      <c r="B573" s="36"/>
      <c r="C573" s="239" t="s">
        <v>1446</v>
      </c>
      <c r="D573" s="239" t="s">
        <v>278</v>
      </c>
      <c r="E573" s="240" t="s">
        <v>1442</v>
      </c>
      <c r="F573" s="241" t="s">
        <v>1443</v>
      </c>
      <c r="G573" s="242" t="s">
        <v>342</v>
      </c>
      <c r="H573" s="243">
        <v>1</v>
      </c>
      <c r="I573" s="244"/>
      <c r="J573" s="245">
        <f>ROUND(I573*H573,2)</f>
        <v>0</v>
      </c>
      <c r="K573" s="246"/>
      <c r="L573" s="41"/>
      <c r="M573" s="247" t="s">
        <v>1</v>
      </c>
      <c r="N573" s="248" t="s">
        <v>39</v>
      </c>
      <c r="O573" s="88"/>
      <c r="P573" s="249">
        <f>O573*H573</f>
        <v>0</v>
      </c>
      <c r="Q573" s="249">
        <v>0</v>
      </c>
      <c r="R573" s="249">
        <f>Q573*H573</f>
        <v>0</v>
      </c>
      <c r="S573" s="249">
        <v>0</v>
      </c>
      <c r="T573" s="250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51" t="s">
        <v>352</v>
      </c>
      <c r="AT573" s="251" t="s">
        <v>278</v>
      </c>
      <c r="AU573" s="251" t="s">
        <v>83</v>
      </c>
      <c r="AY573" s="14" t="s">
        <v>275</v>
      </c>
      <c r="BE573" s="252">
        <f>IF(N573="základní",J573,0)</f>
        <v>0</v>
      </c>
      <c r="BF573" s="252">
        <f>IF(N573="snížená",J573,0)</f>
        <v>0</v>
      </c>
      <c r="BG573" s="252">
        <f>IF(N573="zákl. přenesená",J573,0)</f>
        <v>0</v>
      </c>
      <c r="BH573" s="252">
        <f>IF(N573="sníž. přenesená",J573,0)</f>
        <v>0</v>
      </c>
      <c r="BI573" s="252">
        <f>IF(N573="nulová",J573,0)</f>
        <v>0</v>
      </c>
      <c r="BJ573" s="14" t="s">
        <v>81</v>
      </c>
      <c r="BK573" s="252">
        <f>ROUND(I573*H573,2)</f>
        <v>0</v>
      </c>
      <c r="BL573" s="14" t="s">
        <v>352</v>
      </c>
      <c r="BM573" s="251" t="s">
        <v>1444</v>
      </c>
    </row>
    <row r="574" s="2" customFormat="1">
      <c r="A574" s="35"/>
      <c r="B574" s="36"/>
      <c r="C574" s="37"/>
      <c r="D574" s="253" t="s">
        <v>284</v>
      </c>
      <c r="E574" s="37"/>
      <c r="F574" s="254" t="s">
        <v>1445</v>
      </c>
      <c r="G574" s="37"/>
      <c r="H574" s="37"/>
      <c r="I574" s="206"/>
      <c r="J574" s="37"/>
      <c r="K574" s="37"/>
      <c r="L574" s="41"/>
      <c r="M574" s="255"/>
      <c r="N574" s="256"/>
      <c r="O574" s="88"/>
      <c r="P574" s="88"/>
      <c r="Q574" s="88"/>
      <c r="R574" s="88"/>
      <c r="S574" s="88"/>
      <c r="T574" s="89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284</v>
      </c>
      <c r="AU574" s="14" t="s">
        <v>83</v>
      </c>
    </row>
    <row r="575" s="2" customFormat="1" ht="24.15" customHeight="1">
      <c r="A575" s="35"/>
      <c r="B575" s="36"/>
      <c r="C575" s="239" t="s">
        <v>1451</v>
      </c>
      <c r="D575" s="239" t="s">
        <v>278</v>
      </c>
      <c r="E575" s="240" t="s">
        <v>1447</v>
      </c>
      <c r="F575" s="241" t="s">
        <v>1448</v>
      </c>
      <c r="G575" s="242" t="s">
        <v>973</v>
      </c>
      <c r="H575" s="243">
        <v>1</v>
      </c>
      <c r="I575" s="244"/>
      <c r="J575" s="245">
        <f>ROUND(I575*H575,2)</f>
        <v>0</v>
      </c>
      <c r="K575" s="246"/>
      <c r="L575" s="41"/>
      <c r="M575" s="247" t="s">
        <v>1</v>
      </c>
      <c r="N575" s="248" t="s">
        <v>39</v>
      </c>
      <c r="O575" s="88"/>
      <c r="P575" s="249">
        <f>O575*H575</f>
        <v>0</v>
      </c>
      <c r="Q575" s="249">
        <v>0</v>
      </c>
      <c r="R575" s="249">
        <f>Q575*H575</f>
        <v>0</v>
      </c>
      <c r="S575" s="249">
        <v>0</v>
      </c>
      <c r="T575" s="250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51" t="s">
        <v>352</v>
      </c>
      <c r="AT575" s="251" t="s">
        <v>278</v>
      </c>
      <c r="AU575" s="251" t="s">
        <v>83</v>
      </c>
      <c r="AY575" s="14" t="s">
        <v>275</v>
      </c>
      <c r="BE575" s="252">
        <f>IF(N575="základní",J575,0)</f>
        <v>0</v>
      </c>
      <c r="BF575" s="252">
        <f>IF(N575="snížená",J575,0)</f>
        <v>0</v>
      </c>
      <c r="BG575" s="252">
        <f>IF(N575="zákl. přenesená",J575,0)</f>
        <v>0</v>
      </c>
      <c r="BH575" s="252">
        <f>IF(N575="sníž. přenesená",J575,0)</f>
        <v>0</v>
      </c>
      <c r="BI575" s="252">
        <f>IF(N575="nulová",J575,0)</f>
        <v>0</v>
      </c>
      <c r="BJ575" s="14" t="s">
        <v>81</v>
      </c>
      <c r="BK575" s="252">
        <f>ROUND(I575*H575,2)</f>
        <v>0</v>
      </c>
      <c r="BL575" s="14" t="s">
        <v>352</v>
      </c>
      <c r="BM575" s="251" t="s">
        <v>1449</v>
      </c>
    </row>
    <row r="576" s="2" customFormat="1">
      <c r="A576" s="35"/>
      <c r="B576" s="36"/>
      <c r="C576" s="37"/>
      <c r="D576" s="253" t="s">
        <v>284</v>
      </c>
      <c r="E576" s="37"/>
      <c r="F576" s="254" t="s">
        <v>1450</v>
      </c>
      <c r="G576" s="37"/>
      <c r="H576" s="37"/>
      <c r="I576" s="206"/>
      <c r="J576" s="37"/>
      <c r="K576" s="37"/>
      <c r="L576" s="41"/>
      <c r="M576" s="255"/>
      <c r="N576" s="256"/>
      <c r="O576" s="88"/>
      <c r="P576" s="88"/>
      <c r="Q576" s="88"/>
      <c r="R576" s="88"/>
      <c r="S576" s="88"/>
      <c r="T576" s="89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4" t="s">
        <v>284</v>
      </c>
      <c r="AU576" s="14" t="s">
        <v>83</v>
      </c>
    </row>
    <row r="577" s="2" customFormat="1" ht="16.5" customHeight="1">
      <c r="A577" s="35"/>
      <c r="B577" s="36"/>
      <c r="C577" s="239" t="s">
        <v>1455</v>
      </c>
      <c r="D577" s="239" t="s">
        <v>278</v>
      </c>
      <c r="E577" s="240" t="s">
        <v>1452</v>
      </c>
      <c r="F577" s="241" t="s">
        <v>1453</v>
      </c>
      <c r="G577" s="242" t="s">
        <v>973</v>
      </c>
      <c r="H577" s="243">
        <v>1</v>
      </c>
      <c r="I577" s="244"/>
      <c r="J577" s="245">
        <f>ROUND(I577*H577,2)</f>
        <v>0</v>
      </c>
      <c r="K577" s="246"/>
      <c r="L577" s="41"/>
      <c r="M577" s="247" t="s">
        <v>1</v>
      </c>
      <c r="N577" s="248" t="s">
        <v>39</v>
      </c>
      <c r="O577" s="88"/>
      <c r="P577" s="249">
        <f>O577*H577</f>
        <v>0</v>
      </c>
      <c r="Q577" s="249">
        <v>0</v>
      </c>
      <c r="R577" s="249">
        <f>Q577*H577</f>
        <v>0</v>
      </c>
      <c r="S577" s="249">
        <v>0</v>
      </c>
      <c r="T577" s="250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51" t="s">
        <v>352</v>
      </c>
      <c r="AT577" s="251" t="s">
        <v>278</v>
      </c>
      <c r="AU577" s="251" t="s">
        <v>83</v>
      </c>
      <c r="AY577" s="14" t="s">
        <v>275</v>
      </c>
      <c r="BE577" s="252">
        <f>IF(N577="základní",J577,0)</f>
        <v>0</v>
      </c>
      <c r="BF577" s="252">
        <f>IF(N577="snížená",J577,0)</f>
        <v>0</v>
      </c>
      <c r="BG577" s="252">
        <f>IF(N577="zákl. přenesená",J577,0)</f>
        <v>0</v>
      </c>
      <c r="BH577" s="252">
        <f>IF(N577="sníž. přenesená",J577,0)</f>
        <v>0</v>
      </c>
      <c r="BI577" s="252">
        <f>IF(N577="nulová",J577,0)</f>
        <v>0</v>
      </c>
      <c r="BJ577" s="14" t="s">
        <v>81</v>
      </c>
      <c r="BK577" s="252">
        <f>ROUND(I577*H577,2)</f>
        <v>0</v>
      </c>
      <c r="BL577" s="14" t="s">
        <v>352</v>
      </c>
      <c r="BM577" s="251" t="s">
        <v>1454</v>
      </c>
    </row>
    <row r="578" s="2" customFormat="1">
      <c r="A578" s="35"/>
      <c r="B578" s="36"/>
      <c r="C578" s="37"/>
      <c r="D578" s="253" t="s">
        <v>284</v>
      </c>
      <c r="E578" s="37"/>
      <c r="F578" s="254" t="s">
        <v>1453</v>
      </c>
      <c r="G578" s="37"/>
      <c r="H578" s="37"/>
      <c r="I578" s="206"/>
      <c r="J578" s="37"/>
      <c r="K578" s="37"/>
      <c r="L578" s="41"/>
      <c r="M578" s="255"/>
      <c r="N578" s="256"/>
      <c r="O578" s="88"/>
      <c r="P578" s="88"/>
      <c r="Q578" s="88"/>
      <c r="R578" s="88"/>
      <c r="S578" s="88"/>
      <c r="T578" s="89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4" t="s">
        <v>284</v>
      </c>
      <c r="AU578" s="14" t="s">
        <v>83</v>
      </c>
    </row>
    <row r="579" s="2" customFormat="1" ht="37.8" customHeight="1">
      <c r="A579" s="35"/>
      <c r="B579" s="36"/>
      <c r="C579" s="239" t="s">
        <v>1459</v>
      </c>
      <c r="D579" s="239" t="s">
        <v>278</v>
      </c>
      <c r="E579" s="240" t="s">
        <v>1456</v>
      </c>
      <c r="F579" s="241" t="s">
        <v>1457</v>
      </c>
      <c r="G579" s="242" t="s">
        <v>973</v>
      </c>
      <c r="H579" s="243">
        <v>1</v>
      </c>
      <c r="I579" s="244"/>
      <c r="J579" s="245">
        <f>ROUND(I579*H579,2)</f>
        <v>0</v>
      </c>
      <c r="K579" s="246"/>
      <c r="L579" s="41"/>
      <c r="M579" s="247" t="s">
        <v>1</v>
      </c>
      <c r="N579" s="248" t="s">
        <v>39</v>
      </c>
      <c r="O579" s="88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51" t="s">
        <v>352</v>
      </c>
      <c r="AT579" s="251" t="s">
        <v>278</v>
      </c>
      <c r="AU579" s="251" t="s">
        <v>83</v>
      </c>
      <c r="AY579" s="14" t="s">
        <v>275</v>
      </c>
      <c r="BE579" s="252">
        <f>IF(N579="základní",J579,0)</f>
        <v>0</v>
      </c>
      <c r="BF579" s="252">
        <f>IF(N579="snížená",J579,0)</f>
        <v>0</v>
      </c>
      <c r="BG579" s="252">
        <f>IF(N579="zákl. přenesená",J579,0)</f>
        <v>0</v>
      </c>
      <c r="BH579" s="252">
        <f>IF(N579="sníž. přenesená",J579,0)</f>
        <v>0</v>
      </c>
      <c r="BI579" s="252">
        <f>IF(N579="nulová",J579,0)</f>
        <v>0</v>
      </c>
      <c r="BJ579" s="14" t="s">
        <v>81</v>
      </c>
      <c r="BK579" s="252">
        <f>ROUND(I579*H579,2)</f>
        <v>0</v>
      </c>
      <c r="BL579" s="14" t="s">
        <v>352</v>
      </c>
      <c r="BM579" s="251" t="s">
        <v>1458</v>
      </c>
    </row>
    <row r="580" s="2" customFormat="1">
      <c r="A580" s="35"/>
      <c r="B580" s="36"/>
      <c r="C580" s="37"/>
      <c r="D580" s="253" t="s">
        <v>284</v>
      </c>
      <c r="E580" s="37"/>
      <c r="F580" s="254" t="s">
        <v>1457</v>
      </c>
      <c r="G580" s="37"/>
      <c r="H580" s="37"/>
      <c r="I580" s="206"/>
      <c r="J580" s="37"/>
      <c r="K580" s="37"/>
      <c r="L580" s="41"/>
      <c r="M580" s="255"/>
      <c r="N580" s="256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284</v>
      </c>
      <c r="AU580" s="14" t="s">
        <v>83</v>
      </c>
    </row>
    <row r="581" s="2" customFormat="1" ht="62.7" customHeight="1">
      <c r="A581" s="35"/>
      <c r="B581" s="36"/>
      <c r="C581" s="239" t="s">
        <v>1566</v>
      </c>
      <c r="D581" s="239" t="s">
        <v>278</v>
      </c>
      <c r="E581" s="240" t="s">
        <v>1460</v>
      </c>
      <c r="F581" s="241" t="s">
        <v>1461</v>
      </c>
      <c r="G581" s="242" t="s">
        <v>973</v>
      </c>
      <c r="H581" s="243">
        <v>1</v>
      </c>
      <c r="I581" s="244"/>
      <c r="J581" s="245">
        <f>ROUND(I581*H581,2)</f>
        <v>0</v>
      </c>
      <c r="K581" s="246"/>
      <c r="L581" s="41"/>
      <c r="M581" s="247" t="s">
        <v>1</v>
      </c>
      <c r="N581" s="248" t="s">
        <v>39</v>
      </c>
      <c r="O581" s="88"/>
      <c r="P581" s="249">
        <f>O581*H581</f>
        <v>0</v>
      </c>
      <c r="Q581" s="249">
        <v>0</v>
      </c>
      <c r="R581" s="249">
        <f>Q581*H581</f>
        <v>0</v>
      </c>
      <c r="S581" s="249">
        <v>0</v>
      </c>
      <c r="T581" s="250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51" t="s">
        <v>352</v>
      </c>
      <c r="AT581" s="251" t="s">
        <v>278</v>
      </c>
      <c r="AU581" s="251" t="s">
        <v>83</v>
      </c>
      <c r="AY581" s="14" t="s">
        <v>275</v>
      </c>
      <c r="BE581" s="252">
        <f>IF(N581="základní",J581,0)</f>
        <v>0</v>
      </c>
      <c r="BF581" s="252">
        <f>IF(N581="snížená",J581,0)</f>
        <v>0</v>
      </c>
      <c r="BG581" s="252">
        <f>IF(N581="zákl. přenesená",J581,0)</f>
        <v>0</v>
      </c>
      <c r="BH581" s="252">
        <f>IF(N581="sníž. přenesená",J581,0)</f>
        <v>0</v>
      </c>
      <c r="BI581" s="252">
        <f>IF(N581="nulová",J581,0)</f>
        <v>0</v>
      </c>
      <c r="BJ581" s="14" t="s">
        <v>81</v>
      </c>
      <c r="BK581" s="252">
        <f>ROUND(I581*H581,2)</f>
        <v>0</v>
      </c>
      <c r="BL581" s="14" t="s">
        <v>352</v>
      </c>
      <c r="BM581" s="251" t="s">
        <v>1462</v>
      </c>
    </row>
    <row r="582" s="2" customFormat="1">
      <c r="A582" s="35"/>
      <c r="B582" s="36"/>
      <c r="C582" s="37"/>
      <c r="D582" s="253" t="s">
        <v>284</v>
      </c>
      <c r="E582" s="37"/>
      <c r="F582" s="254" t="s">
        <v>1461</v>
      </c>
      <c r="G582" s="37"/>
      <c r="H582" s="37"/>
      <c r="I582" s="206"/>
      <c r="J582" s="37"/>
      <c r="K582" s="37"/>
      <c r="L582" s="41"/>
      <c r="M582" s="268"/>
      <c r="N582" s="269"/>
      <c r="O582" s="270"/>
      <c r="P582" s="270"/>
      <c r="Q582" s="270"/>
      <c r="R582" s="270"/>
      <c r="S582" s="270"/>
      <c r="T582" s="271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284</v>
      </c>
      <c r="AU582" s="14" t="s">
        <v>83</v>
      </c>
    </row>
    <row r="583" s="2" customFormat="1" ht="6.96" customHeight="1">
      <c r="A583" s="35"/>
      <c r="B583" s="63"/>
      <c r="C583" s="64"/>
      <c r="D583" s="64"/>
      <c r="E583" s="64"/>
      <c r="F583" s="64"/>
      <c r="G583" s="64"/>
      <c r="H583" s="64"/>
      <c r="I583" s="64"/>
      <c r="J583" s="64"/>
      <c r="K583" s="64"/>
      <c r="L583" s="41"/>
      <c r="M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</row>
  </sheetData>
  <sheetProtection sheet="1" autoFilter="0" formatColumns="0" formatRows="0" objects="1" scenarios="1" spinCount="100000" saltValue="h+Zhr1wHHKopqSVa5VRX/rNvFKFWmvkSk2l/sEM2husZs0tJYBoVJbz7YleXJ/CDTfcTb2qREgUJRfi59pJFXw==" hashValue="+aF+3upPSDqr5PgwzJ8TvY1lAzi6kTssH+y6HPC56+ur6WvA2oeM7gMWcN0nj9YpTmdEep6kgZuoT1237qqbhA==" algorithmName="SHA-512" password="C741"/>
  <autoFilter ref="C143:K58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1724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1725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SUM(BE143:BE288)),  2)</f>
        <v>0</v>
      </c>
      <c r="G37" s="35"/>
      <c r="H37" s="35"/>
      <c r="I37" s="163">
        <v>0.20999999999999999</v>
      </c>
      <c r="J37" s="162">
        <f>ROUND(((SUM(BE114:BE121) + SUM(BE143:BE288))*I37),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SUM(BF143:BF288)),  2)</f>
        <v>0</v>
      </c>
      <c r="G38" s="35"/>
      <c r="H38" s="35"/>
      <c r="I38" s="163">
        <v>0.12</v>
      </c>
      <c r="J38" s="162">
        <f>ROUND(((SUM(BF114:BF121) + SUM(BF143:BF288))*I38),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SUM(BG143:BG288)),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SUM(BH143:BH288)),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SUM(BI143:BI288)),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1724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61.7.1 - jazyková učebna dv. č. 14 -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J182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J205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J236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J249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J258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J277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J278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16.5" customHeight="1">
      <c r="A133" s="35"/>
      <c r="B133" s="36"/>
      <c r="C133" s="37"/>
      <c r="D133" s="37"/>
      <c r="E133" s="182" t="s">
        <v>1724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61.7.1 - jazyková učebna dv. č. 14 -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P144+P165+P277</f>
        <v>0</v>
      </c>
      <c r="Q143" s="101"/>
      <c r="R143" s="220">
        <f>R144+R165+R277</f>
        <v>2.6902732199999999</v>
      </c>
      <c r="S143" s="101"/>
      <c r="T143" s="221">
        <f>T144+T165+T277</f>
        <v>0.45047999999999999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BK144+BK165+BK277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0.0081899999999999994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0.0081899999999999994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63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0.0081899999999999994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1726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1727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1628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311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1630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1.1000000000000001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1.1000000000000001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1.1000000000000001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2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P166+P175+P182+P205+P236+P249+P258</f>
        <v>0</v>
      </c>
      <c r="Q165" s="231"/>
      <c r="R165" s="232">
        <f>R166+R175+R182+R205+R236+R249+R258</f>
        <v>2.68208322</v>
      </c>
      <c r="S165" s="231"/>
      <c r="T165" s="233">
        <f>T166+T175+T182+T205+T236+T249+T258</f>
        <v>0.45047999999999999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BK166+BK175+BK182+BK205+BK236+BK249+BK258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SUM(P167:P174)</f>
        <v>0</v>
      </c>
      <c r="Q166" s="231"/>
      <c r="R166" s="232">
        <f>SUM(R167:R174)</f>
        <v>0</v>
      </c>
      <c r="S166" s="231"/>
      <c r="T166" s="233">
        <f>SUM(T167:T174)</f>
        <v>0.02102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SUM(BK167:BK174)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350</v>
      </c>
      <c r="F167" s="241" t="s">
        <v>351</v>
      </c>
      <c r="G167" s="242" t="s">
        <v>315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0.019460000000000002</v>
      </c>
      <c r="T167" s="250">
        <f>S167*H167</f>
        <v>0.019460000000000002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1653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354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356</v>
      </c>
      <c r="F169" s="241" t="s">
        <v>357</v>
      </c>
      <c r="G169" s="242" t="s">
        <v>315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0.00156</v>
      </c>
      <c r="T169" s="250">
        <f>S169*H169</f>
        <v>0.00156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1654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359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8</v>
      </c>
      <c r="D171" s="239" t="s">
        <v>278</v>
      </c>
      <c r="E171" s="240" t="s">
        <v>361</v>
      </c>
      <c r="F171" s="241" t="s">
        <v>362</v>
      </c>
      <c r="G171" s="242" t="s">
        <v>315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1728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362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349</v>
      </c>
      <c r="D173" s="239" t="s">
        <v>278</v>
      </c>
      <c r="E173" s="240" t="s">
        <v>364</v>
      </c>
      <c r="F173" s="241" t="s">
        <v>365</v>
      </c>
      <c r="G173" s="242" t="s">
        <v>305</v>
      </c>
      <c r="H173" s="243">
        <v>1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310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310</v>
      </c>
      <c r="BM173" s="251" t="s">
        <v>366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365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1503</v>
      </c>
      <c r="F175" s="237" t="s">
        <v>1504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SUM(P176:P181)</f>
        <v>0</v>
      </c>
      <c r="Q175" s="231"/>
      <c r="R175" s="232">
        <f>SUM(R176:R181)</f>
        <v>0</v>
      </c>
      <c r="S175" s="231"/>
      <c r="T175" s="23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SUM(BK176:BK181)</f>
        <v>0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1505</v>
      </c>
      <c r="F176" s="241" t="s">
        <v>1506</v>
      </c>
      <c r="G176" s="242" t="s">
        <v>281</v>
      </c>
      <c r="H176" s="243">
        <v>2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1507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1506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1508</v>
      </c>
      <c r="F178" s="241" t="s">
        <v>1509</v>
      </c>
      <c r="G178" s="242" t="s">
        <v>696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1510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39" t="s">
        <v>352</v>
      </c>
      <c r="D180" s="239" t="s">
        <v>278</v>
      </c>
      <c r="E180" s="240" t="s">
        <v>1512</v>
      </c>
      <c r="F180" s="241" t="s">
        <v>1513</v>
      </c>
      <c r="G180" s="242" t="s">
        <v>696</v>
      </c>
      <c r="H180" s="243">
        <v>1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1514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1513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367</v>
      </c>
      <c r="F182" s="237" t="s">
        <v>368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SUM(P183:P204)</f>
        <v>0</v>
      </c>
      <c r="Q182" s="231"/>
      <c r="R182" s="232">
        <f>SUM(R183:R204)</f>
        <v>0.54416178000000004</v>
      </c>
      <c r="S182" s="231"/>
      <c r="T182" s="233">
        <f>SUM(T183:T204)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SUM(BK183:BK204)</f>
        <v>0</v>
      </c>
    </row>
    <row r="183" s="2" customFormat="1" ht="33" customHeight="1">
      <c r="A183" s="35"/>
      <c r="B183" s="36"/>
      <c r="C183" s="239" t="s">
        <v>369</v>
      </c>
      <c r="D183" s="239" t="s">
        <v>278</v>
      </c>
      <c r="E183" s="240" t="s">
        <v>390</v>
      </c>
      <c r="F183" s="241" t="s">
        <v>391</v>
      </c>
      <c r="G183" s="242" t="s">
        <v>281</v>
      </c>
      <c r="H183" s="243">
        <v>57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0.00117</v>
      </c>
      <c r="R183" s="249">
        <f>Q183*H183</f>
        <v>0.066689999999999999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1729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393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374</v>
      </c>
      <c r="D185" s="257" t="s">
        <v>339</v>
      </c>
      <c r="E185" s="258" t="s">
        <v>395</v>
      </c>
      <c r="F185" s="259" t="s">
        <v>396</v>
      </c>
      <c r="G185" s="260" t="s">
        <v>397</v>
      </c>
      <c r="H185" s="261">
        <v>0.48399999999999999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2.0000000000000002E-05</v>
      </c>
      <c r="R185" s="249">
        <f>Q185*H185</f>
        <v>9.6800000000000005E-06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310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310</v>
      </c>
      <c r="BM185" s="251" t="s">
        <v>1730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396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380</v>
      </c>
      <c r="D187" s="257" t="s">
        <v>339</v>
      </c>
      <c r="E187" s="258" t="s">
        <v>400</v>
      </c>
      <c r="F187" s="259" t="s">
        <v>401</v>
      </c>
      <c r="G187" s="260" t="s">
        <v>397</v>
      </c>
      <c r="H187" s="261">
        <v>1.1659999999999999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0.00020000000000000001</v>
      </c>
      <c r="R187" s="249">
        <f>Q187*H187</f>
        <v>0.0002332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1731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401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57" t="s">
        <v>385</v>
      </c>
      <c r="D189" s="257" t="s">
        <v>339</v>
      </c>
      <c r="E189" s="258" t="s">
        <v>404</v>
      </c>
      <c r="F189" s="259" t="s">
        <v>405</v>
      </c>
      <c r="G189" s="260" t="s">
        <v>281</v>
      </c>
      <c r="H189" s="261">
        <v>34.539999999999999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0.0060000000000000001</v>
      </c>
      <c r="R189" s="249">
        <f>Q189*H189</f>
        <v>0.20724000000000001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1732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407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57" t="s">
        <v>7</v>
      </c>
      <c r="D191" s="257" t="s">
        <v>339</v>
      </c>
      <c r="E191" s="258" t="s">
        <v>409</v>
      </c>
      <c r="F191" s="259" t="s">
        <v>410</v>
      </c>
      <c r="G191" s="260" t="s">
        <v>281</v>
      </c>
      <c r="H191" s="261">
        <v>26.280000000000001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0.0060000000000000001</v>
      </c>
      <c r="R191" s="249">
        <f>Q191*H191</f>
        <v>0.15768000000000002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1733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412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414</v>
      </c>
      <c r="F193" s="259" t="s">
        <v>415</v>
      </c>
      <c r="G193" s="260" t="s">
        <v>416</v>
      </c>
      <c r="H193" s="261">
        <v>73.480000000000004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0.00038000000000000002</v>
      </c>
      <c r="R193" s="249">
        <f>Q193*H193</f>
        <v>0.027922400000000003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1734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418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420</v>
      </c>
      <c r="F195" s="259" t="s">
        <v>421</v>
      </c>
      <c r="G195" s="260" t="s">
        <v>416</v>
      </c>
      <c r="H195" s="261">
        <v>105.59999999999999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0.00035</v>
      </c>
      <c r="R195" s="249">
        <f>Q195*H195</f>
        <v>0.03696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1735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421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424</v>
      </c>
      <c r="F197" s="259" t="s">
        <v>425</v>
      </c>
      <c r="G197" s="260" t="s">
        <v>416</v>
      </c>
      <c r="H197" s="261">
        <v>74.25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0.00035</v>
      </c>
      <c r="R197" s="249">
        <f>Q197*H197</f>
        <v>0.0259875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1736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425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408</v>
      </c>
      <c r="D199" s="257" t="s">
        <v>339</v>
      </c>
      <c r="E199" s="258" t="s">
        <v>428</v>
      </c>
      <c r="F199" s="259" t="s">
        <v>429</v>
      </c>
      <c r="G199" s="260" t="s">
        <v>416</v>
      </c>
      <c r="H199" s="261">
        <v>37.07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0.00050000000000000001</v>
      </c>
      <c r="R199" s="249">
        <f>Q199*H199</f>
        <v>0.018534999999999999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1737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431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413</v>
      </c>
      <c r="D201" s="257" t="s">
        <v>339</v>
      </c>
      <c r="E201" s="258" t="s">
        <v>433</v>
      </c>
      <c r="F201" s="259" t="s">
        <v>434</v>
      </c>
      <c r="G201" s="260" t="s">
        <v>342</v>
      </c>
      <c r="H201" s="261">
        <v>48.399999999999999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4.0000000000000003E-05</v>
      </c>
      <c r="R201" s="249">
        <f>Q201*H201</f>
        <v>0.001936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1738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434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57" t="s">
        <v>419</v>
      </c>
      <c r="D203" s="257" t="s">
        <v>339</v>
      </c>
      <c r="E203" s="258" t="s">
        <v>437</v>
      </c>
      <c r="F203" s="259" t="s">
        <v>438</v>
      </c>
      <c r="G203" s="260" t="s">
        <v>342</v>
      </c>
      <c r="H203" s="261">
        <v>48.399999999999999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2.0000000000000002E-05</v>
      </c>
      <c r="R203" s="249">
        <f>Q203*H203</f>
        <v>0.000968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377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1739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438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12" customFormat="1" ht="22.8" customHeight="1">
      <c r="A205" s="12"/>
      <c r="B205" s="223"/>
      <c r="C205" s="224"/>
      <c r="D205" s="225" t="s">
        <v>73</v>
      </c>
      <c r="E205" s="237" t="s">
        <v>440</v>
      </c>
      <c r="F205" s="237" t="s">
        <v>441</v>
      </c>
      <c r="G205" s="224"/>
      <c r="H205" s="224"/>
      <c r="I205" s="227"/>
      <c r="J205" s="238">
        <f>BK205</f>
        <v>0</v>
      </c>
      <c r="K205" s="224"/>
      <c r="L205" s="229"/>
      <c r="M205" s="230"/>
      <c r="N205" s="231"/>
      <c r="O205" s="231"/>
      <c r="P205" s="232">
        <f>SUM(P206:P235)</f>
        <v>0</v>
      </c>
      <c r="Q205" s="231"/>
      <c r="R205" s="232">
        <f>SUM(R206:R235)</f>
        <v>1.9268214399999999</v>
      </c>
      <c r="S205" s="231"/>
      <c r="T205" s="233">
        <f>SUM(T206:T235)</f>
        <v>0.15210000000000001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4" t="s">
        <v>83</v>
      </c>
      <c r="AT205" s="235" t="s">
        <v>73</v>
      </c>
      <c r="AU205" s="235" t="s">
        <v>81</v>
      </c>
      <c r="AY205" s="234" t="s">
        <v>275</v>
      </c>
      <c r="BK205" s="236">
        <f>SUM(BK206:BK235)</f>
        <v>0</v>
      </c>
    </row>
    <row r="206" s="2" customFormat="1" ht="21.75" customHeight="1">
      <c r="A206" s="35"/>
      <c r="B206" s="36"/>
      <c r="C206" s="239" t="s">
        <v>423</v>
      </c>
      <c r="D206" s="239" t="s">
        <v>278</v>
      </c>
      <c r="E206" s="240" t="s">
        <v>442</v>
      </c>
      <c r="F206" s="241" t="s">
        <v>443</v>
      </c>
      <c r="G206" s="242" t="s">
        <v>281</v>
      </c>
      <c r="H206" s="243">
        <v>57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1740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445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24.15" customHeight="1">
      <c r="A208" s="35"/>
      <c r="B208" s="36"/>
      <c r="C208" s="239" t="s">
        <v>427</v>
      </c>
      <c r="D208" s="239" t="s">
        <v>278</v>
      </c>
      <c r="E208" s="240" t="s">
        <v>447</v>
      </c>
      <c r="F208" s="241" t="s">
        <v>448</v>
      </c>
      <c r="G208" s="242" t="s">
        <v>281</v>
      </c>
      <c r="H208" s="243">
        <v>57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449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450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39" t="s">
        <v>432</v>
      </c>
      <c r="D210" s="239" t="s">
        <v>278</v>
      </c>
      <c r="E210" s="240" t="s">
        <v>452</v>
      </c>
      <c r="F210" s="241" t="s">
        <v>453</v>
      </c>
      <c r="G210" s="242" t="s">
        <v>281</v>
      </c>
      <c r="H210" s="243">
        <v>57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454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455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39" t="s">
        <v>436</v>
      </c>
      <c r="D212" s="239" t="s">
        <v>278</v>
      </c>
      <c r="E212" s="240" t="s">
        <v>457</v>
      </c>
      <c r="F212" s="241" t="s">
        <v>458</v>
      </c>
      <c r="G212" s="242" t="s">
        <v>416</v>
      </c>
      <c r="H212" s="243">
        <v>32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352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1741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460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16.5" customHeight="1">
      <c r="A214" s="35"/>
      <c r="B214" s="36"/>
      <c r="C214" s="257" t="s">
        <v>377</v>
      </c>
      <c r="D214" s="257" t="s">
        <v>339</v>
      </c>
      <c r="E214" s="258" t="s">
        <v>462</v>
      </c>
      <c r="F214" s="259" t="s">
        <v>463</v>
      </c>
      <c r="G214" s="260" t="s">
        <v>416</v>
      </c>
      <c r="H214" s="261">
        <v>32.640000000000001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5.0000000000000002E-05</v>
      </c>
      <c r="R214" s="249">
        <f>Q214*H214</f>
        <v>0.0016320000000000002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1742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463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24.15" customHeight="1">
      <c r="A216" s="35"/>
      <c r="B216" s="36"/>
      <c r="C216" s="239" t="s">
        <v>446</v>
      </c>
      <c r="D216" s="239" t="s">
        <v>278</v>
      </c>
      <c r="E216" s="240" t="s">
        <v>466</v>
      </c>
      <c r="F216" s="241" t="s">
        <v>467</v>
      </c>
      <c r="G216" s="242" t="s">
        <v>281</v>
      </c>
      <c r="H216" s="243">
        <v>57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0.00020000000000000001</v>
      </c>
      <c r="R216" s="249">
        <f>Q216*H216</f>
        <v>0.0114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468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469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37.8" customHeight="1">
      <c r="A218" s="35"/>
      <c r="B218" s="36"/>
      <c r="C218" s="239" t="s">
        <v>451</v>
      </c>
      <c r="D218" s="239" t="s">
        <v>278</v>
      </c>
      <c r="E218" s="240" t="s">
        <v>471</v>
      </c>
      <c r="F218" s="241" t="s">
        <v>472</v>
      </c>
      <c r="G218" s="242" t="s">
        <v>281</v>
      </c>
      <c r="H218" s="243">
        <v>126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0.014999999999999999</v>
      </c>
      <c r="R218" s="249">
        <f>Q218*H218</f>
        <v>1.8899999999999999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473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474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21.75" customHeight="1">
      <c r="A220" s="35"/>
      <c r="B220" s="36"/>
      <c r="C220" s="239" t="s">
        <v>456</v>
      </c>
      <c r="D220" s="239" t="s">
        <v>278</v>
      </c>
      <c r="E220" s="240" t="s">
        <v>476</v>
      </c>
      <c r="F220" s="241" t="s">
        <v>477</v>
      </c>
      <c r="G220" s="242" t="s">
        <v>416</v>
      </c>
      <c r="H220" s="243">
        <v>32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0.00029999999999999997</v>
      </c>
      <c r="T220" s="250">
        <f>S220*H220</f>
        <v>0.0095999999999999992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478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479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66.75" customHeight="1">
      <c r="A222" s="35"/>
      <c r="B222" s="36"/>
      <c r="C222" s="257" t="s">
        <v>461</v>
      </c>
      <c r="D222" s="257" t="s">
        <v>339</v>
      </c>
      <c r="E222" s="258" t="s">
        <v>481</v>
      </c>
      <c r="F222" s="259" t="s">
        <v>482</v>
      </c>
      <c r="G222" s="260" t="s">
        <v>281</v>
      </c>
      <c r="H222" s="261">
        <v>65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310</v>
      </c>
      <c r="AT222" s="251" t="s">
        <v>339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310</v>
      </c>
      <c r="BM222" s="251" t="s">
        <v>483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482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465</v>
      </c>
      <c r="D224" s="239" t="s">
        <v>278</v>
      </c>
      <c r="E224" s="240" t="s">
        <v>485</v>
      </c>
      <c r="F224" s="241" t="s">
        <v>486</v>
      </c>
      <c r="G224" s="242" t="s">
        <v>281</v>
      </c>
      <c r="H224" s="243">
        <v>57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</v>
      </c>
      <c r="R224" s="249">
        <f>Q224*H224</f>
        <v>0</v>
      </c>
      <c r="S224" s="249">
        <v>0.0025000000000000001</v>
      </c>
      <c r="T224" s="250">
        <f>S224*H224</f>
        <v>0.14250000000000002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487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488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39" t="s">
        <v>470</v>
      </c>
      <c r="D226" s="239" t="s">
        <v>278</v>
      </c>
      <c r="E226" s="240" t="s">
        <v>490</v>
      </c>
      <c r="F226" s="241" t="s">
        <v>491</v>
      </c>
      <c r="G226" s="242" t="s">
        <v>281</v>
      </c>
      <c r="H226" s="243">
        <v>57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0.00029999999999999997</v>
      </c>
      <c r="R226" s="249">
        <f>Q226*H226</f>
        <v>0.017099999999999997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492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493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16.5" customHeight="1">
      <c r="A228" s="35"/>
      <c r="B228" s="36"/>
      <c r="C228" s="257" t="s">
        <v>475</v>
      </c>
      <c r="D228" s="257" t="s">
        <v>339</v>
      </c>
      <c r="E228" s="258" t="s">
        <v>495</v>
      </c>
      <c r="F228" s="259" t="s">
        <v>496</v>
      </c>
      <c r="G228" s="260" t="s">
        <v>416</v>
      </c>
      <c r="H228" s="261">
        <v>28.952000000000002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0.00022000000000000001</v>
      </c>
      <c r="R228" s="249">
        <f>Q228*H228</f>
        <v>0.0063694400000000005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497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496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24.15" customHeight="1">
      <c r="A230" s="35"/>
      <c r="B230" s="36"/>
      <c r="C230" s="239" t="s">
        <v>480</v>
      </c>
      <c r="D230" s="239" t="s">
        <v>278</v>
      </c>
      <c r="E230" s="240" t="s">
        <v>499</v>
      </c>
      <c r="F230" s="241" t="s">
        <v>500</v>
      </c>
      <c r="G230" s="242" t="s">
        <v>416</v>
      </c>
      <c r="H230" s="243">
        <v>36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501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502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16.5" customHeight="1">
      <c r="A232" s="35"/>
      <c r="B232" s="36"/>
      <c r="C232" s="239" t="s">
        <v>484</v>
      </c>
      <c r="D232" s="239" t="s">
        <v>278</v>
      </c>
      <c r="E232" s="240" t="s">
        <v>504</v>
      </c>
      <c r="F232" s="241" t="s">
        <v>505</v>
      </c>
      <c r="G232" s="242" t="s">
        <v>416</v>
      </c>
      <c r="H232" s="243">
        <v>32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1.0000000000000001E-05</v>
      </c>
      <c r="R232" s="249">
        <f>Q232*H232</f>
        <v>0.00032000000000000003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506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507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2" customFormat="1" ht="24.15" customHeight="1">
      <c r="A234" s="35"/>
      <c r="B234" s="36"/>
      <c r="C234" s="239" t="s">
        <v>489</v>
      </c>
      <c r="D234" s="239" t="s">
        <v>278</v>
      </c>
      <c r="E234" s="240" t="s">
        <v>509</v>
      </c>
      <c r="F234" s="241" t="s">
        <v>510</v>
      </c>
      <c r="G234" s="242" t="s">
        <v>281</v>
      </c>
      <c r="H234" s="243">
        <v>57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83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511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512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83</v>
      </c>
    </row>
    <row r="236" s="12" customFormat="1" ht="22.8" customHeight="1">
      <c r="A236" s="12"/>
      <c r="B236" s="223"/>
      <c r="C236" s="224"/>
      <c r="D236" s="225" t="s">
        <v>73</v>
      </c>
      <c r="E236" s="237" t="s">
        <v>513</v>
      </c>
      <c r="F236" s="237" t="s">
        <v>514</v>
      </c>
      <c r="G236" s="224"/>
      <c r="H236" s="224"/>
      <c r="I236" s="227"/>
      <c r="J236" s="238">
        <f>BK236</f>
        <v>0</v>
      </c>
      <c r="K236" s="224"/>
      <c r="L236" s="229"/>
      <c r="M236" s="230"/>
      <c r="N236" s="231"/>
      <c r="O236" s="231"/>
      <c r="P236" s="232">
        <f>SUM(P237:P248)</f>
        <v>0</v>
      </c>
      <c r="Q236" s="231"/>
      <c r="R236" s="232">
        <f>SUM(R237:R248)</f>
        <v>0.059579999999999994</v>
      </c>
      <c r="S236" s="231"/>
      <c r="T236" s="233">
        <f>SUM(T237:T248)</f>
        <v>0.2445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4" t="s">
        <v>83</v>
      </c>
      <c r="AT236" s="235" t="s">
        <v>73</v>
      </c>
      <c r="AU236" s="235" t="s">
        <v>81</v>
      </c>
      <c r="AY236" s="234" t="s">
        <v>275</v>
      </c>
      <c r="BK236" s="236">
        <f>SUM(BK237:BK248)</f>
        <v>0</v>
      </c>
    </row>
    <row r="237" s="2" customFormat="1" ht="16.5" customHeight="1">
      <c r="A237" s="35"/>
      <c r="B237" s="36"/>
      <c r="C237" s="239" t="s">
        <v>494</v>
      </c>
      <c r="D237" s="239" t="s">
        <v>278</v>
      </c>
      <c r="E237" s="240" t="s">
        <v>516</v>
      </c>
      <c r="F237" s="241" t="s">
        <v>517</v>
      </c>
      <c r="G237" s="242" t="s">
        <v>281</v>
      </c>
      <c r="H237" s="243">
        <v>3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0.00029999999999999997</v>
      </c>
      <c r="R237" s="249">
        <f>Q237*H237</f>
        <v>0.00089999999999999998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352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352</v>
      </c>
      <c r="BM237" s="251" t="s">
        <v>518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519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498</v>
      </c>
      <c r="D239" s="239" t="s">
        <v>278</v>
      </c>
      <c r="E239" s="240" t="s">
        <v>521</v>
      </c>
      <c r="F239" s="241" t="s">
        <v>522</v>
      </c>
      <c r="G239" s="242" t="s">
        <v>281</v>
      </c>
      <c r="H239" s="243">
        <v>3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</v>
      </c>
      <c r="R239" s="249">
        <f>Q239*H239</f>
        <v>0</v>
      </c>
      <c r="S239" s="249">
        <v>0.081500000000000003</v>
      </c>
      <c r="T239" s="250">
        <f>S239*H239</f>
        <v>0.2445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352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352</v>
      </c>
      <c r="BM239" s="251" t="s">
        <v>523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524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33" customHeight="1">
      <c r="A241" s="35"/>
      <c r="B241" s="36"/>
      <c r="C241" s="239" t="s">
        <v>503</v>
      </c>
      <c r="D241" s="239" t="s">
        <v>278</v>
      </c>
      <c r="E241" s="240" t="s">
        <v>526</v>
      </c>
      <c r="F241" s="241" t="s">
        <v>527</v>
      </c>
      <c r="G241" s="242" t="s">
        <v>281</v>
      </c>
      <c r="H241" s="243">
        <v>3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0.0054799999999999996</v>
      </c>
      <c r="R241" s="249">
        <f>Q241*H241</f>
        <v>0.01644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352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352</v>
      </c>
      <c r="BM241" s="251" t="s">
        <v>528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529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33" customHeight="1">
      <c r="A243" s="35"/>
      <c r="B243" s="36"/>
      <c r="C243" s="257" t="s">
        <v>508</v>
      </c>
      <c r="D243" s="257" t="s">
        <v>339</v>
      </c>
      <c r="E243" s="258" t="s">
        <v>531</v>
      </c>
      <c r="F243" s="259" t="s">
        <v>532</v>
      </c>
      <c r="G243" s="260" t="s">
        <v>281</v>
      </c>
      <c r="H243" s="261">
        <v>3.2999999999999998</v>
      </c>
      <c r="I243" s="262"/>
      <c r="J243" s="263">
        <f>ROUND(I243*H243,2)</f>
        <v>0</v>
      </c>
      <c r="K243" s="264"/>
      <c r="L243" s="265"/>
      <c r="M243" s="266" t="s">
        <v>1</v>
      </c>
      <c r="N243" s="267" t="s">
        <v>39</v>
      </c>
      <c r="O243" s="88"/>
      <c r="P243" s="249">
        <f>O243*H243</f>
        <v>0</v>
      </c>
      <c r="Q243" s="249">
        <v>0.012800000000000001</v>
      </c>
      <c r="R243" s="249">
        <f>Q243*H243</f>
        <v>0.04224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377</v>
      </c>
      <c r="AT243" s="251" t="s">
        <v>339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352</v>
      </c>
      <c r="BM243" s="251" t="s">
        <v>533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532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37.8" customHeight="1">
      <c r="A245" s="35"/>
      <c r="B245" s="36"/>
      <c r="C245" s="239" t="s">
        <v>515</v>
      </c>
      <c r="D245" s="239" t="s">
        <v>278</v>
      </c>
      <c r="E245" s="240" t="s">
        <v>535</v>
      </c>
      <c r="F245" s="241" t="s">
        <v>536</v>
      </c>
      <c r="G245" s="242" t="s">
        <v>281</v>
      </c>
      <c r="H245" s="243">
        <v>3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537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538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16.5" customHeight="1">
      <c r="A247" s="35"/>
      <c r="B247" s="36"/>
      <c r="C247" s="239" t="s">
        <v>520</v>
      </c>
      <c r="D247" s="239" t="s">
        <v>278</v>
      </c>
      <c r="E247" s="240" t="s">
        <v>540</v>
      </c>
      <c r="F247" s="241" t="s">
        <v>541</v>
      </c>
      <c r="G247" s="242" t="s">
        <v>281</v>
      </c>
      <c r="H247" s="243">
        <v>3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310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310</v>
      </c>
      <c r="BM247" s="251" t="s">
        <v>542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541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12" customFormat="1" ht="22.8" customHeight="1">
      <c r="A249" s="12"/>
      <c r="B249" s="223"/>
      <c r="C249" s="224"/>
      <c r="D249" s="225" t="s">
        <v>73</v>
      </c>
      <c r="E249" s="237" t="s">
        <v>543</v>
      </c>
      <c r="F249" s="237" t="s">
        <v>544</v>
      </c>
      <c r="G249" s="224"/>
      <c r="H249" s="224"/>
      <c r="I249" s="227"/>
      <c r="J249" s="238">
        <f>BK249</f>
        <v>0</v>
      </c>
      <c r="K249" s="224"/>
      <c r="L249" s="229"/>
      <c r="M249" s="230"/>
      <c r="N249" s="231"/>
      <c r="O249" s="231"/>
      <c r="P249" s="232">
        <f>SUM(P250:P257)</f>
        <v>0</v>
      </c>
      <c r="Q249" s="231"/>
      <c r="R249" s="232">
        <f>SUM(R250:R257)</f>
        <v>0.0031200000000000004</v>
      </c>
      <c r="S249" s="231"/>
      <c r="T249" s="233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4" t="s">
        <v>83</v>
      </c>
      <c r="AT249" s="235" t="s">
        <v>73</v>
      </c>
      <c r="AU249" s="235" t="s">
        <v>81</v>
      </c>
      <c r="AY249" s="234" t="s">
        <v>275</v>
      </c>
      <c r="BK249" s="236">
        <f>SUM(BK250:BK257)</f>
        <v>0</v>
      </c>
    </row>
    <row r="250" s="2" customFormat="1" ht="24.15" customHeight="1">
      <c r="A250" s="35"/>
      <c r="B250" s="36"/>
      <c r="C250" s="239" t="s">
        <v>525</v>
      </c>
      <c r="D250" s="239" t="s">
        <v>278</v>
      </c>
      <c r="E250" s="240" t="s">
        <v>556</v>
      </c>
      <c r="F250" s="241" t="s">
        <v>557</v>
      </c>
      <c r="G250" s="242" t="s">
        <v>416</v>
      </c>
      <c r="H250" s="243">
        <v>26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2.0000000000000002E-05</v>
      </c>
      <c r="R250" s="249">
        <f>Q250*H250</f>
        <v>0.00052000000000000006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83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558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559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83</v>
      </c>
    </row>
    <row r="252" s="2" customFormat="1" ht="24.15" customHeight="1">
      <c r="A252" s="35"/>
      <c r="B252" s="36"/>
      <c r="C252" s="239" t="s">
        <v>530</v>
      </c>
      <c r="D252" s="239" t="s">
        <v>278</v>
      </c>
      <c r="E252" s="240" t="s">
        <v>571</v>
      </c>
      <c r="F252" s="241" t="s">
        <v>572</v>
      </c>
      <c r="G252" s="242" t="s">
        <v>416</v>
      </c>
      <c r="H252" s="243">
        <v>26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4.0000000000000003E-05</v>
      </c>
      <c r="R252" s="249">
        <f>Q252*H252</f>
        <v>0.0010400000000000001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352</v>
      </c>
      <c r="AT252" s="251" t="s">
        <v>278</v>
      </c>
      <c r="AU252" s="251" t="s">
        <v>83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573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574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83</v>
      </c>
    </row>
    <row r="254" s="2" customFormat="1" ht="21.75" customHeight="1">
      <c r="A254" s="35"/>
      <c r="B254" s="36"/>
      <c r="C254" s="239" t="s">
        <v>534</v>
      </c>
      <c r="D254" s="239" t="s">
        <v>278</v>
      </c>
      <c r="E254" s="240" t="s">
        <v>576</v>
      </c>
      <c r="F254" s="241" t="s">
        <v>577</v>
      </c>
      <c r="G254" s="242" t="s">
        <v>416</v>
      </c>
      <c r="H254" s="243">
        <v>26</v>
      </c>
      <c r="I254" s="244"/>
      <c r="J254" s="245">
        <f>ROUND(I254*H254,2)</f>
        <v>0</v>
      </c>
      <c r="K254" s="246"/>
      <c r="L254" s="41"/>
      <c r="M254" s="247" t="s">
        <v>1</v>
      </c>
      <c r="N254" s="248" t="s">
        <v>39</v>
      </c>
      <c r="O254" s="88"/>
      <c r="P254" s="249">
        <f>O254*H254</f>
        <v>0</v>
      </c>
      <c r="Q254" s="249">
        <v>6.0000000000000002E-05</v>
      </c>
      <c r="R254" s="249">
        <f>Q254*H254</f>
        <v>0.00156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352</v>
      </c>
      <c r="AT254" s="251" t="s">
        <v>278</v>
      </c>
      <c r="AU254" s="251" t="s">
        <v>83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578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579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83</v>
      </c>
    </row>
    <row r="256" s="2" customFormat="1" ht="16.5" customHeight="1">
      <c r="A256" s="35"/>
      <c r="B256" s="36"/>
      <c r="C256" s="239" t="s">
        <v>539</v>
      </c>
      <c r="D256" s="239" t="s">
        <v>278</v>
      </c>
      <c r="E256" s="240" t="s">
        <v>581</v>
      </c>
      <c r="F256" s="241" t="s">
        <v>582</v>
      </c>
      <c r="G256" s="242" t="s">
        <v>342</v>
      </c>
      <c r="H256" s="243">
        <v>1</v>
      </c>
      <c r="I256" s="244"/>
      <c r="J256" s="245">
        <f>ROUND(I256*H256,2)</f>
        <v>0</v>
      </c>
      <c r="K256" s="246"/>
      <c r="L256" s="41"/>
      <c r="M256" s="247" t="s">
        <v>1</v>
      </c>
      <c r="N256" s="248" t="s">
        <v>39</v>
      </c>
      <c r="O256" s="8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310</v>
      </c>
      <c r="AT256" s="251" t="s">
        <v>278</v>
      </c>
      <c r="AU256" s="251" t="s">
        <v>83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310</v>
      </c>
      <c r="BM256" s="251" t="s">
        <v>1669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582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83</v>
      </c>
    </row>
    <row r="258" s="12" customFormat="1" ht="22.8" customHeight="1">
      <c r="A258" s="12"/>
      <c r="B258" s="223"/>
      <c r="C258" s="224"/>
      <c r="D258" s="225" t="s">
        <v>73</v>
      </c>
      <c r="E258" s="237" t="s">
        <v>584</v>
      </c>
      <c r="F258" s="237" t="s">
        <v>585</v>
      </c>
      <c r="G258" s="224"/>
      <c r="H258" s="224"/>
      <c r="I258" s="227"/>
      <c r="J258" s="238">
        <f>BK258</f>
        <v>0</v>
      </c>
      <c r="K258" s="224"/>
      <c r="L258" s="229"/>
      <c r="M258" s="230"/>
      <c r="N258" s="231"/>
      <c r="O258" s="231"/>
      <c r="P258" s="232">
        <f>SUM(P259:P276)</f>
        <v>0</v>
      </c>
      <c r="Q258" s="231"/>
      <c r="R258" s="232">
        <f>SUM(R259:R276)</f>
        <v>0.1484</v>
      </c>
      <c r="S258" s="231"/>
      <c r="T258" s="233">
        <f>SUM(T259:T276)</f>
        <v>0.03286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4" t="s">
        <v>83</v>
      </c>
      <c r="AT258" s="235" t="s">
        <v>73</v>
      </c>
      <c r="AU258" s="235" t="s">
        <v>81</v>
      </c>
      <c r="AY258" s="234" t="s">
        <v>275</v>
      </c>
      <c r="BK258" s="236">
        <f>SUM(BK259:BK276)</f>
        <v>0</v>
      </c>
    </row>
    <row r="259" s="2" customFormat="1" ht="24.15" customHeight="1">
      <c r="A259" s="35"/>
      <c r="B259" s="36"/>
      <c r="C259" s="239" t="s">
        <v>545</v>
      </c>
      <c r="D259" s="239" t="s">
        <v>278</v>
      </c>
      <c r="E259" s="240" t="s">
        <v>586</v>
      </c>
      <c r="F259" s="241" t="s">
        <v>587</v>
      </c>
      <c r="G259" s="242" t="s">
        <v>281</v>
      </c>
      <c r="H259" s="243">
        <v>106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352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352</v>
      </c>
      <c r="BM259" s="251" t="s">
        <v>588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589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16.5" customHeight="1">
      <c r="A261" s="35"/>
      <c r="B261" s="36"/>
      <c r="C261" s="239" t="s">
        <v>550</v>
      </c>
      <c r="D261" s="239" t="s">
        <v>278</v>
      </c>
      <c r="E261" s="240" t="s">
        <v>591</v>
      </c>
      <c r="F261" s="241" t="s">
        <v>592</v>
      </c>
      <c r="G261" s="242" t="s">
        <v>281</v>
      </c>
      <c r="H261" s="243">
        <v>106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352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352</v>
      </c>
      <c r="BM261" s="251" t="s">
        <v>593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594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2" customFormat="1" ht="16.5" customHeight="1">
      <c r="A263" s="35"/>
      <c r="B263" s="36"/>
      <c r="C263" s="239" t="s">
        <v>555</v>
      </c>
      <c r="D263" s="239" t="s">
        <v>278</v>
      </c>
      <c r="E263" s="240" t="s">
        <v>596</v>
      </c>
      <c r="F263" s="241" t="s">
        <v>597</v>
      </c>
      <c r="G263" s="242" t="s">
        <v>281</v>
      </c>
      <c r="H263" s="243">
        <v>106</v>
      </c>
      <c r="I263" s="244"/>
      <c r="J263" s="245">
        <f>ROUND(I263*H263,2)</f>
        <v>0</v>
      </c>
      <c r="K263" s="246"/>
      <c r="L263" s="41"/>
      <c r="M263" s="247" t="s">
        <v>1</v>
      </c>
      <c r="N263" s="248" t="s">
        <v>39</v>
      </c>
      <c r="O263" s="88"/>
      <c r="P263" s="249">
        <f>O263*H263</f>
        <v>0</v>
      </c>
      <c r="Q263" s="249">
        <v>0.001</v>
      </c>
      <c r="R263" s="249">
        <f>Q263*H263</f>
        <v>0.106</v>
      </c>
      <c r="S263" s="249">
        <v>0.00031</v>
      </c>
      <c r="T263" s="250">
        <f>S263*H263</f>
        <v>0.03286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1" t="s">
        <v>352</v>
      </c>
      <c r="AT263" s="251" t="s">
        <v>278</v>
      </c>
      <c r="AU263" s="251" t="s">
        <v>83</v>
      </c>
      <c r="AY263" s="14" t="s">
        <v>275</v>
      </c>
      <c r="BE263" s="252">
        <f>IF(N263="základní",J263,0)</f>
        <v>0</v>
      </c>
      <c r="BF263" s="252">
        <f>IF(N263="snížená",J263,0)</f>
        <v>0</v>
      </c>
      <c r="BG263" s="252">
        <f>IF(N263="zákl. přenesená",J263,0)</f>
        <v>0</v>
      </c>
      <c r="BH263" s="252">
        <f>IF(N263="sníž. přenesená",J263,0)</f>
        <v>0</v>
      </c>
      <c r="BI263" s="252">
        <f>IF(N263="nulová",J263,0)</f>
        <v>0</v>
      </c>
      <c r="BJ263" s="14" t="s">
        <v>81</v>
      </c>
      <c r="BK263" s="252">
        <f>ROUND(I263*H263,2)</f>
        <v>0</v>
      </c>
      <c r="BL263" s="14" t="s">
        <v>352</v>
      </c>
      <c r="BM263" s="251" t="s">
        <v>598</v>
      </c>
    </row>
    <row r="264" s="2" customFormat="1">
      <c r="A264" s="35"/>
      <c r="B264" s="36"/>
      <c r="C264" s="37"/>
      <c r="D264" s="253" t="s">
        <v>284</v>
      </c>
      <c r="E264" s="37"/>
      <c r="F264" s="254" t="s">
        <v>599</v>
      </c>
      <c r="G264" s="37"/>
      <c r="H264" s="37"/>
      <c r="I264" s="206"/>
      <c r="J264" s="37"/>
      <c r="K264" s="37"/>
      <c r="L264" s="41"/>
      <c r="M264" s="255"/>
      <c r="N264" s="25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284</v>
      </c>
      <c r="AU264" s="14" t="s">
        <v>83</v>
      </c>
    </row>
    <row r="265" s="2" customFormat="1" ht="24.15" customHeight="1">
      <c r="A265" s="35"/>
      <c r="B265" s="36"/>
      <c r="C265" s="239" t="s">
        <v>560</v>
      </c>
      <c r="D265" s="239" t="s">
        <v>278</v>
      </c>
      <c r="E265" s="240" t="s">
        <v>601</v>
      </c>
      <c r="F265" s="241" t="s">
        <v>602</v>
      </c>
      <c r="G265" s="242" t="s">
        <v>281</v>
      </c>
      <c r="H265" s="243">
        <v>106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0.00020000000000000001</v>
      </c>
      <c r="R265" s="249">
        <f>Q265*H265</f>
        <v>0.0212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352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352</v>
      </c>
      <c r="BM265" s="251" t="s">
        <v>603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604</v>
      </c>
      <c r="G266" s="37"/>
      <c r="H266" s="37"/>
      <c r="I266" s="206"/>
      <c r="J266" s="37"/>
      <c r="K266" s="37"/>
      <c r="L266" s="41"/>
      <c r="M266" s="255"/>
      <c r="N266" s="25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2" customFormat="1" ht="16.5" customHeight="1">
      <c r="A267" s="35"/>
      <c r="B267" s="36"/>
      <c r="C267" s="239" t="s">
        <v>565</v>
      </c>
      <c r="D267" s="239" t="s">
        <v>278</v>
      </c>
      <c r="E267" s="240" t="s">
        <v>606</v>
      </c>
      <c r="F267" s="241" t="s">
        <v>607</v>
      </c>
      <c r="G267" s="242" t="s">
        <v>281</v>
      </c>
      <c r="H267" s="243">
        <v>106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310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310</v>
      </c>
      <c r="BM267" s="251" t="s">
        <v>608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607</v>
      </c>
      <c r="G268" s="37"/>
      <c r="H268" s="37"/>
      <c r="I268" s="206"/>
      <c r="J268" s="37"/>
      <c r="K268" s="37"/>
      <c r="L268" s="41"/>
      <c r="M268" s="255"/>
      <c r="N268" s="256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24.15" customHeight="1">
      <c r="A269" s="35"/>
      <c r="B269" s="36"/>
      <c r="C269" s="239" t="s">
        <v>570</v>
      </c>
      <c r="D269" s="239" t="s">
        <v>278</v>
      </c>
      <c r="E269" s="240" t="s">
        <v>601</v>
      </c>
      <c r="F269" s="241" t="s">
        <v>602</v>
      </c>
      <c r="G269" s="242" t="s">
        <v>281</v>
      </c>
      <c r="H269" s="243">
        <v>106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0.00020000000000000001</v>
      </c>
      <c r="R269" s="249">
        <f>Q269*H269</f>
        <v>0.0212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352</v>
      </c>
      <c r="AT269" s="251" t="s">
        <v>278</v>
      </c>
      <c r="AU269" s="251" t="s">
        <v>83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352</v>
      </c>
      <c r="BM269" s="251" t="s">
        <v>610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604</v>
      </c>
      <c r="G270" s="37"/>
      <c r="H270" s="37"/>
      <c r="I270" s="206"/>
      <c r="J270" s="37"/>
      <c r="K270" s="37"/>
      <c r="L270" s="41"/>
      <c r="M270" s="255"/>
      <c r="N270" s="256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83</v>
      </c>
    </row>
    <row r="271" s="2" customFormat="1" ht="24.15" customHeight="1">
      <c r="A271" s="35"/>
      <c r="B271" s="36"/>
      <c r="C271" s="239" t="s">
        <v>575</v>
      </c>
      <c r="D271" s="239" t="s">
        <v>278</v>
      </c>
      <c r="E271" s="240" t="s">
        <v>612</v>
      </c>
      <c r="F271" s="241" t="s">
        <v>613</v>
      </c>
      <c r="G271" s="242" t="s">
        <v>281</v>
      </c>
      <c r="H271" s="243">
        <v>106</v>
      </c>
      <c r="I271" s="244"/>
      <c r="J271" s="245">
        <f>ROUND(I271*H271,2)</f>
        <v>0</v>
      </c>
      <c r="K271" s="246"/>
      <c r="L271" s="41"/>
      <c r="M271" s="247" t="s">
        <v>1</v>
      </c>
      <c r="N271" s="248" t="s">
        <v>39</v>
      </c>
      <c r="O271" s="88"/>
      <c r="P271" s="249">
        <f>O271*H271</f>
        <v>0</v>
      </c>
      <c r="Q271" s="249">
        <v>0</v>
      </c>
      <c r="R271" s="249">
        <f>Q271*H271</f>
        <v>0</v>
      </c>
      <c r="S271" s="249">
        <v>0</v>
      </c>
      <c r="T271" s="25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1" t="s">
        <v>310</v>
      </c>
      <c r="AT271" s="251" t="s">
        <v>278</v>
      </c>
      <c r="AU271" s="251" t="s">
        <v>83</v>
      </c>
      <c r="AY271" s="14" t="s">
        <v>275</v>
      </c>
      <c r="BE271" s="252">
        <f>IF(N271="základní",J271,0)</f>
        <v>0</v>
      </c>
      <c r="BF271" s="252">
        <f>IF(N271="snížená",J271,0)</f>
        <v>0</v>
      </c>
      <c r="BG271" s="252">
        <f>IF(N271="zákl. přenesená",J271,0)</f>
        <v>0</v>
      </c>
      <c r="BH271" s="252">
        <f>IF(N271="sníž. přenesená",J271,0)</f>
        <v>0</v>
      </c>
      <c r="BI271" s="252">
        <f>IF(N271="nulová",J271,0)</f>
        <v>0</v>
      </c>
      <c r="BJ271" s="14" t="s">
        <v>81</v>
      </c>
      <c r="BK271" s="252">
        <f>ROUND(I271*H271,2)</f>
        <v>0</v>
      </c>
      <c r="BL271" s="14" t="s">
        <v>310</v>
      </c>
      <c r="BM271" s="251" t="s">
        <v>614</v>
      </c>
    </row>
    <row r="272" s="2" customFormat="1">
      <c r="A272" s="35"/>
      <c r="B272" s="36"/>
      <c r="C272" s="37"/>
      <c r="D272" s="253" t="s">
        <v>284</v>
      </c>
      <c r="E272" s="37"/>
      <c r="F272" s="254" t="s">
        <v>613</v>
      </c>
      <c r="G272" s="37"/>
      <c r="H272" s="37"/>
      <c r="I272" s="206"/>
      <c r="J272" s="37"/>
      <c r="K272" s="37"/>
      <c r="L272" s="41"/>
      <c r="M272" s="255"/>
      <c r="N272" s="256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284</v>
      </c>
      <c r="AU272" s="14" t="s">
        <v>83</v>
      </c>
    </row>
    <row r="273" s="2" customFormat="1" ht="16.5" customHeight="1">
      <c r="A273" s="35"/>
      <c r="B273" s="36"/>
      <c r="C273" s="239" t="s">
        <v>580</v>
      </c>
      <c r="D273" s="239" t="s">
        <v>278</v>
      </c>
      <c r="E273" s="240" t="s">
        <v>616</v>
      </c>
      <c r="F273" s="241" t="s">
        <v>617</v>
      </c>
      <c r="G273" s="242" t="s">
        <v>305</v>
      </c>
      <c r="H273" s="243">
        <v>1</v>
      </c>
      <c r="I273" s="244"/>
      <c r="J273" s="245">
        <f>ROUND(I273*H273,2)</f>
        <v>0</v>
      </c>
      <c r="K273" s="246"/>
      <c r="L273" s="41"/>
      <c r="M273" s="247" t="s">
        <v>1</v>
      </c>
      <c r="N273" s="248" t="s">
        <v>39</v>
      </c>
      <c r="O273" s="88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1" t="s">
        <v>310</v>
      </c>
      <c r="AT273" s="251" t="s">
        <v>278</v>
      </c>
      <c r="AU273" s="251" t="s">
        <v>83</v>
      </c>
      <c r="AY273" s="14" t="s">
        <v>275</v>
      </c>
      <c r="BE273" s="252">
        <f>IF(N273="základní",J273,0)</f>
        <v>0</v>
      </c>
      <c r="BF273" s="252">
        <f>IF(N273="snížená",J273,0)</f>
        <v>0</v>
      </c>
      <c r="BG273" s="252">
        <f>IF(N273="zákl. přenesená",J273,0)</f>
        <v>0</v>
      </c>
      <c r="BH273" s="252">
        <f>IF(N273="sníž. přenesená",J273,0)</f>
        <v>0</v>
      </c>
      <c r="BI273" s="252">
        <f>IF(N273="nulová",J273,0)</f>
        <v>0</v>
      </c>
      <c r="BJ273" s="14" t="s">
        <v>81</v>
      </c>
      <c r="BK273" s="252">
        <f>ROUND(I273*H273,2)</f>
        <v>0</v>
      </c>
      <c r="BL273" s="14" t="s">
        <v>310</v>
      </c>
      <c r="BM273" s="251" t="s">
        <v>618</v>
      </c>
    </row>
    <row r="274" s="2" customFormat="1">
      <c r="A274" s="35"/>
      <c r="B274" s="36"/>
      <c r="C274" s="37"/>
      <c r="D274" s="253" t="s">
        <v>284</v>
      </c>
      <c r="E274" s="37"/>
      <c r="F274" s="254" t="s">
        <v>617</v>
      </c>
      <c r="G274" s="37"/>
      <c r="H274" s="37"/>
      <c r="I274" s="206"/>
      <c r="J274" s="37"/>
      <c r="K274" s="37"/>
      <c r="L274" s="41"/>
      <c r="M274" s="255"/>
      <c r="N274" s="25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284</v>
      </c>
      <c r="AU274" s="14" t="s">
        <v>83</v>
      </c>
    </row>
    <row r="275" s="2" customFormat="1" ht="16.5" customHeight="1">
      <c r="A275" s="35"/>
      <c r="B275" s="36"/>
      <c r="C275" s="239" t="s">
        <v>14</v>
      </c>
      <c r="D275" s="239" t="s">
        <v>278</v>
      </c>
      <c r="E275" s="240" t="s">
        <v>620</v>
      </c>
      <c r="F275" s="241" t="s">
        <v>621</v>
      </c>
      <c r="G275" s="242" t="s">
        <v>305</v>
      </c>
      <c r="H275" s="243">
        <v>1</v>
      </c>
      <c r="I275" s="244"/>
      <c r="J275" s="245">
        <f>ROUND(I275*H275,2)</f>
        <v>0</v>
      </c>
      <c r="K275" s="246"/>
      <c r="L275" s="41"/>
      <c r="M275" s="247" t="s">
        <v>1</v>
      </c>
      <c r="N275" s="248" t="s">
        <v>39</v>
      </c>
      <c r="O275" s="88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1" t="s">
        <v>310</v>
      </c>
      <c r="AT275" s="251" t="s">
        <v>278</v>
      </c>
      <c r="AU275" s="251" t="s">
        <v>83</v>
      </c>
      <c r="AY275" s="14" t="s">
        <v>275</v>
      </c>
      <c r="BE275" s="252">
        <f>IF(N275="základní",J275,0)</f>
        <v>0</v>
      </c>
      <c r="BF275" s="252">
        <f>IF(N275="snížená",J275,0)</f>
        <v>0</v>
      </c>
      <c r="BG275" s="252">
        <f>IF(N275="zákl. přenesená",J275,0)</f>
        <v>0</v>
      </c>
      <c r="BH275" s="252">
        <f>IF(N275="sníž. přenesená",J275,0)</f>
        <v>0</v>
      </c>
      <c r="BI275" s="252">
        <f>IF(N275="nulová",J275,0)</f>
        <v>0</v>
      </c>
      <c r="BJ275" s="14" t="s">
        <v>81</v>
      </c>
      <c r="BK275" s="252">
        <f>ROUND(I275*H275,2)</f>
        <v>0</v>
      </c>
      <c r="BL275" s="14" t="s">
        <v>310</v>
      </c>
      <c r="BM275" s="251" t="s">
        <v>622</v>
      </c>
    </row>
    <row r="276" s="2" customFormat="1">
      <c r="A276" s="35"/>
      <c r="B276" s="36"/>
      <c r="C276" s="37"/>
      <c r="D276" s="253" t="s">
        <v>284</v>
      </c>
      <c r="E276" s="37"/>
      <c r="F276" s="254" t="s">
        <v>621</v>
      </c>
      <c r="G276" s="37"/>
      <c r="H276" s="37"/>
      <c r="I276" s="206"/>
      <c r="J276" s="37"/>
      <c r="K276" s="37"/>
      <c r="L276" s="41"/>
      <c r="M276" s="255"/>
      <c r="N276" s="256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284</v>
      </c>
      <c r="AU276" s="14" t="s">
        <v>83</v>
      </c>
    </row>
    <row r="277" s="12" customFormat="1" ht="25.92" customHeight="1">
      <c r="A277" s="12"/>
      <c r="B277" s="223"/>
      <c r="C277" s="224"/>
      <c r="D277" s="225" t="s">
        <v>73</v>
      </c>
      <c r="E277" s="226" t="s">
        <v>623</v>
      </c>
      <c r="F277" s="226" t="s">
        <v>624</v>
      </c>
      <c r="G277" s="224"/>
      <c r="H277" s="224"/>
      <c r="I277" s="227"/>
      <c r="J277" s="228">
        <f>BK277</f>
        <v>0</v>
      </c>
      <c r="K277" s="224"/>
      <c r="L277" s="229"/>
      <c r="M277" s="230"/>
      <c r="N277" s="231"/>
      <c r="O277" s="231"/>
      <c r="P277" s="232">
        <f>P278</f>
        <v>0</v>
      </c>
      <c r="Q277" s="231"/>
      <c r="R277" s="232">
        <f>R278</f>
        <v>0</v>
      </c>
      <c r="S277" s="231"/>
      <c r="T277" s="233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4" t="s">
        <v>282</v>
      </c>
      <c r="AT277" s="235" t="s">
        <v>73</v>
      </c>
      <c r="AU277" s="235" t="s">
        <v>74</v>
      </c>
      <c r="AY277" s="234" t="s">
        <v>275</v>
      </c>
      <c r="BK277" s="236">
        <f>BK278</f>
        <v>0</v>
      </c>
    </row>
    <row r="278" s="12" customFormat="1" ht="22.8" customHeight="1">
      <c r="A278" s="12"/>
      <c r="B278" s="223"/>
      <c r="C278" s="224"/>
      <c r="D278" s="225" t="s">
        <v>73</v>
      </c>
      <c r="E278" s="237" t="s">
        <v>625</v>
      </c>
      <c r="F278" s="237" t="s">
        <v>624</v>
      </c>
      <c r="G278" s="224"/>
      <c r="H278" s="224"/>
      <c r="I278" s="227"/>
      <c r="J278" s="238">
        <f>BK278</f>
        <v>0</v>
      </c>
      <c r="K278" s="224"/>
      <c r="L278" s="229"/>
      <c r="M278" s="230"/>
      <c r="N278" s="231"/>
      <c r="O278" s="231"/>
      <c r="P278" s="232">
        <f>SUM(P279:P288)</f>
        <v>0</v>
      </c>
      <c r="Q278" s="231"/>
      <c r="R278" s="232">
        <f>SUM(R279:R288)</f>
        <v>0</v>
      </c>
      <c r="S278" s="231"/>
      <c r="T278" s="233">
        <f>SUM(T279:T288)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4" t="s">
        <v>282</v>
      </c>
      <c r="AT278" s="235" t="s">
        <v>73</v>
      </c>
      <c r="AU278" s="235" t="s">
        <v>81</v>
      </c>
      <c r="AY278" s="234" t="s">
        <v>275</v>
      </c>
      <c r="BK278" s="236">
        <f>SUM(BK279:BK288)</f>
        <v>0</v>
      </c>
    </row>
    <row r="279" s="2" customFormat="1" ht="62.7" customHeight="1">
      <c r="A279" s="35"/>
      <c r="B279" s="36"/>
      <c r="C279" s="239" t="s">
        <v>590</v>
      </c>
      <c r="D279" s="239" t="s">
        <v>278</v>
      </c>
      <c r="E279" s="240" t="s">
        <v>1743</v>
      </c>
      <c r="F279" s="241" t="s">
        <v>1744</v>
      </c>
      <c r="G279" s="242" t="s">
        <v>305</v>
      </c>
      <c r="H279" s="243">
        <v>1</v>
      </c>
      <c r="I279" s="244"/>
      <c r="J279" s="245">
        <f>ROUND(I279*H279,2)</f>
        <v>0</v>
      </c>
      <c r="K279" s="246"/>
      <c r="L279" s="41"/>
      <c r="M279" s="247" t="s">
        <v>1</v>
      </c>
      <c r="N279" s="248" t="s">
        <v>39</v>
      </c>
      <c r="O279" s="88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1" t="s">
        <v>310</v>
      </c>
      <c r="AT279" s="251" t="s">
        <v>278</v>
      </c>
      <c r="AU279" s="251" t="s">
        <v>83</v>
      </c>
      <c r="AY279" s="14" t="s">
        <v>275</v>
      </c>
      <c r="BE279" s="252">
        <f>IF(N279="základní",J279,0)</f>
        <v>0</v>
      </c>
      <c r="BF279" s="252">
        <f>IF(N279="snížená",J279,0)</f>
        <v>0</v>
      </c>
      <c r="BG279" s="252">
        <f>IF(N279="zákl. přenesená",J279,0)</f>
        <v>0</v>
      </c>
      <c r="BH279" s="252">
        <f>IF(N279="sníž. přenesená",J279,0)</f>
        <v>0</v>
      </c>
      <c r="BI279" s="252">
        <f>IF(N279="nulová",J279,0)</f>
        <v>0</v>
      </c>
      <c r="BJ279" s="14" t="s">
        <v>81</v>
      </c>
      <c r="BK279" s="252">
        <f>ROUND(I279*H279,2)</f>
        <v>0</v>
      </c>
      <c r="BL279" s="14" t="s">
        <v>310</v>
      </c>
      <c r="BM279" s="251" t="s">
        <v>1745</v>
      </c>
    </row>
    <row r="280" s="2" customFormat="1">
      <c r="A280" s="35"/>
      <c r="B280" s="36"/>
      <c r="C280" s="37"/>
      <c r="D280" s="253" t="s">
        <v>284</v>
      </c>
      <c r="E280" s="37"/>
      <c r="F280" s="254" t="s">
        <v>1746</v>
      </c>
      <c r="G280" s="37"/>
      <c r="H280" s="37"/>
      <c r="I280" s="206"/>
      <c r="J280" s="37"/>
      <c r="K280" s="37"/>
      <c r="L280" s="41"/>
      <c r="M280" s="255"/>
      <c r="N280" s="256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284</v>
      </c>
      <c r="AU280" s="14" t="s">
        <v>83</v>
      </c>
    </row>
    <row r="281" s="2" customFormat="1" ht="24.15" customHeight="1">
      <c r="A281" s="35"/>
      <c r="B281" s="36"/>
      <c r="C281" s="239" t="s">
        <v>595</v>
      </c>
      <c r="D281" s="239" t="s">
        <v>278</v>
      </c>
      <c r="E281" s="240" t="s">
        <v>1611</v>
      </c>
      <c r="F281" s="241" t="s">
        <v>1612</v>
      </c>
      <c r="G281" s="242" t="s">
        <v>696</v>
      </c>
      <c r="H281" s="243">
        <v>1</v>
      </c>
      <c r="I281" s="244"/>
      <c r="J281" s="245">
        <f>ROUND(I281*H281,2)</f>
        <v>0</v>
      </c>
      <c r="K281" s="246"/>
      <c r="L281" s="41"/>
      <c r="M281" s="247" t="s">
        <v>1</v>
      </c>
      <c r="N281" s="248" t="s">
        <v>39</v>
      </c>
      <c r="O281" s="88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1" t="s">
        <v>310</v>
      </c>
      <c r="AT281" s="251" t="s">
        <v>278</v>
      </c>
      <c r="AU281" s="251" t="s">
        <v>83</v>
      </c>
      <c r="AY281" s="14" t="s">
        <v>275</v>
      </c>
      <c r="BE281" s="252">
        <f>IF(N281="základní",J281,0)</f>
        <v>0</v>
      </c>
      <c r="BF281" s="252">
        <f>IF(N281="snížená",J281,0)</f>
        <v>0</v>
      </c>
      <c r="BG281" s="252">
        <f>IF(N281="zákl. přenesená",J281,0)</f>
        <v>0</v>
      </c>
      <c r="BH281" s="252">
        <f>IF(N281="sníž. přenesená",J281,0)</f>
        <v>0</v>
      </c>
      <c r="BI281" s="252">
        <f>IF(N281="nulová",J281,0)</f>
        <v>0</v>
      </c>
      <c r="BJ281" s="14" t="s">
        <v>81</v>
      </c>
      <c r="BK281" s="252">
        <f>ROUND(I281*H281,2)</f>
        <v>0</v>
      </c>
      <c r="BL281" s="14" t="s">
        <v>310</v>
      </c>
      <c r="BM281" s="251" t="s">
        <v>1747</v>
      </c>
    </row>
    <row r="282" s="2" customFormat="1">
      <c r="A282" s="35"/>
      <c r="B282" s="36"/>
      <c r="C282" s="37"/>
      <c r="D282" s="253" t="s">
        <v>284</v>
      </c>
      <c r="E282" s="37"/>
      <c r="F282" s="254" t="s">
        <v>1614</v>
      </c>
      <c r="G282" s="37"/>
      <c r="H282" s="37"/>
      <c r="I282" s="206"/>
      <c r="J282" s="37"/>
      <c r="K282" s="37"/>
      <c r="L282" s="41"/>
      <c r="M282" s="255"/>
      <c r="N282" s="25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284</v>
      </c>
      <c r="AU282" s="14" t="s">
        <v>83</v>
      </c>
    </row>
    <row r="283" s="2" customFormat="1" ht="16.5" customHeight="1">
      <c r="A283" s="35"/>
      <c r="B283" s="36"/>
      <c r="C283" s="239" t="s">
        <v>600</v>
      </c>
      <c r="D283" s="239" t="s">
        <v>278</v>
      </c>
      <c r="E283" s="240" t="s">
        <v>1748</v>
      </c>
      <c r="F283" s="241" t="s">
        <v>1749</v>
      </c>
      <c r="G283" s="242" t="s">
        <v>696</v>
      </c>
      <c r="H283" s="243">
        <v>4</v>
      </c>
      <c r="I283" s="244"/>
      <c r="J283" s="245">
        <f>ROUND(I283*H283,2)</f>
        <v>0</v>
      </c>
      <c r="K283" s="246"/>
      <c r="L283" s="41"/>
      <c r="M283" s="247" t="s">
        <v>1</v>
      </c>
      <c r="N283" s="248" t="s">
        <v>39</v>
      </c>
      <c r="O283" s="88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1" t="s">
        <v>310</v>
      </c>
      <c r="AT283" s="251" t="s">
        <v>278</v>
      </c>
      <c r="AU283" s="251" t="s">
        <v>83</v>
      </c>
      <c r="AY283" s="14" t="s">
        <v>275</v>
      </c>
      <c r="BE283" s="252">
        <f>IF(N283="základní",J283,0)</f>
        <v>0</v>
      </c>
      <c r="BF283" s="252">
        <f>IF(N283="snížená",J283,0)</f>
        <v>0</v>
      </c>
      <c r="BG283" s="252">
        <f>IF(N283="zákl. přenesená",J283,0)</f>
        <v>0</v>
      </c>
      <c r="BH283" s="252">
        <f>IF(N283="sníž. přenesená",J283,0)</f>
        <v>0</v>
      </c>
      <c r="BI283" s="252">
        <f>IF(N283="nulová",J283,0)</f>
        <v>0</v>
      </c>
      <c r="BJ283" s="14" t="s">
        <v>81</v>
      </c>
      <c r="BK283" s="252">
        <f>ROUND(I283*H283,2)</f>
        <v>0</v>
      </c>
      <c r="BL283" s="14" t="s">
        <v>310</v>
      </c>
      <c r="BM283" s="251" t="s">
        <v>1750</v>
      </c>
    </row>
    <row r="284" s="2" customFormat="1">
      <c r="A284" s="35"/>
      <c r="B284" s="36"/>
      <c r="C284" s="37"/>
      <c r="D284" s="253" t="s">
        <v>284</v>
      </c>
      <c r="E284" s="37"/>
      <c r="F284" s="254" t="s">
        <v>1749</v>
      </c>
      <c r="G284" s="37"/>
      <c r="H284" s="37"/>
      <c r="I284" s="206"/>
      <c r="J284" s="37"/>
      <c r="K284" s="37"/>
      <c r="L284" s="41"/>
      <c r="M284" s="255"/>
      <c r="N284" s="25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284</v>
      </c>
      <c r="AU284" s="14" t="s">
        <v>83</v>
      </c>
    </row>
    <row r="285" s="2" customFormat="1" ht="16.5" customHeight="1">
      <c r="A285" s="35"/>
      <c r="B285" s="36"/>
      <c r="C285" s="239" t="s">
        <v>605</v>
      </c>
      <c r="D285" s="239" t="s">
        <v>278</v>
      </c>
      <c r="E285" s="240" t="s">
        <v>1751</v>
      </c>
      <c r="F285" s="241" t="s">
        <v>1752</v>
      </c>
      <c r="G285" s="242" t="s">
        <v>696</v>
      </c>
      <c r="H285" s="243">
        <v>1</v>
      </c>
      <c r="I285" s="244"/>
      <c r="J285" s="245">
        <f>ROUND(I285*H285,2)</f>
        <v>0</v>
      </c>
      <c r="K285" s="246"/>
      <c r="L285" s="41"/>
      <c r="M285" s="247" t="s">
        <v>1</v>
      </c>
      <c r="N285" s="248" t="s">
        <v>39</v>
      </c>
      <c r="O285" s="88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51" t="s">
        <v>310</v>
      </c>
      <c r="AT285" s="251" t="s">
        <v>278</v>
      </c>
      <c r="AU285" s="251" t="s">
        <v>83</v>
      </c>
      <c r="AY285" s="14" t="s">
        <v>275</v>
      </c>
      <c r="BE285" s="252">
        <f>IF(N285="základní",J285,0)</f>
        <v>0</v>
      </c>
      <c r="BF285" s="252">
        <f>IF(N285="snížená",J285,0)</f>
        <v>0</v>
      </c>
      <c r="BG285" s="252">
        <f>IF(N285="zákl. přenesená",J285,0)</f>
        <v>0</v>
      </c>
      <c r="BH285" s="252">
        <f>IF(N285="sníž. přenesená",J285,0)</f>
        <v>0</v>
      </c>
      <c r="BI285" s="252">
        <f>IF(N285="nulová",J285,0)</f>
        <v>0</v>
      </c>
      <c r="BJ285" s="14" t="s">
        <v>81</v>
      </c>
      <c r="BK285" s="252">
        <f>ROUND(I285*H285,2)</f>
        <v>0</v>
      </c>
      <c r="BL285" s="14" t="s">
        <v>310</v>
      </c>
      <c r="BM285" s="251" t="s">
        <v>1753</v>
      </c>
    </row>
    <row r="286" s="2" customFormat="1">
      <c r="A286" s="35"/>
      <c r="B286" s="36"/>
      <c r="C286" s="37"/>
      <c r="D286" s="253" t="s">
        <v>284</v>
      </c>
      <c r="E286" s="37"/>
      <c r="F286" s="254" t="s">
        <v>1754</v>
      </c>
      <c r="G286" s="37"/>
      <c r="H286" s="37"/>
      <c r="I286" s="206"/>
      <c r="J286" s="37"/>
      <c r="K286" s="37"/>
      <c r="L286" s="41"/>
      <c r="M286" s="255"/>
      <c r="N286" s="256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284</v>
      </c>
      <c r="AU286" s="14" t="s">
        <v>83</v>
      </c>
    </row>
    <row r="287" s="2" customFormat="1" ht="16.5" customHeight="1">
      <c r="A287" s="35"/>
      <c r="B287" s="36"/>
      <c r="C287" s="239" t="s">
        <v>609</v>
      </c>
      <c r="D287" s="239" t="s">
        <v>278</v>
      </c>
      <c r="E287" s="240" t="s">
        <v>627</v>
      </c>
      <c r="F287" s="241" t="s">
        <v>628</v>
      </c>
      <c r="G287" s="242" t="s">
        <v>305</v>
      </c>
      <c r="H287" s="243">
        <v>3</v>
      </c>
      <c r="I287" s="244"/>
      <c r="J287" s="245">
        <f>ROUND(I287*H287,2)</f>
        <v>0</v>
      </c>
      <c r="K287" s="246"/>
      <c r="L287" s="41"/>
      <c r="M287" s="247" t="s">
        <v>1</v>
      </c>
      <c r="N287" s="248" t="s">
        <v>39</v>
      </c>
      <c r="O287" s="88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1" t="s">
        <v>310</v>
      </c>
      <c r="AT287" s="251" t="s">
        <v>278</v>
      </c>
      <c r="AU287" s="251" t="s">
        <v>83</v>
      </c>
      <c r="AY287" s="14" t="s">
        <v>275</v>
      </c>
      <c r="BE287" s="252">
        <f>IF(N287="základní",J287,0)</f>
        <v>0</v>
      </c>
      <c r="BF287" s="252">
        <f>IF(N287="snížená",J287,0)</f>
        <v>0</v>
      </c>
      <c r="BG287" s="252">
        <f>IF(N287="zákl. přenesená",J287,0)</f>
        <v>0</v>
      </c>
      <c r="BH287" s="252">
        <f>IF(N287="sníž. přenesená",J287,0)</f>
        <v>0</v>
      </c>
      <c r="BI287" s="252">
        <f>IF(N287="nulová",J287,0)</f>
        <v>0</v>
      </c>
      <c r="BJ287" s="14" t="s">
        <v>81</v>
      </c>
      <c r="BK287" s="252">
        <f>ROUND(I287*H287,2)</f>
        <v>0</v>
      </c>
      <c r="BL287" s="14" t="s">
        <v>310</v>
      </c>
      <c r="BM287" s="251" t="s">
        <v>1497</v>
      </c>
    </row>
    <row r="288" s="2" customFormat="1">
      <c r="A288" s="35"/>
      <c r="B288" s="36"/>
      <c r="C288" s="37"/>
      <c r="D288" s="253" t="s">
        <v>284</v>
      </c>
      <c r="E288" s="37"/>
      <c r="F288" s="254" t="s">
        <v>1755</v>
      </c>
      <c r="G288" s="37"/>
      <c r="H288" s="37"/>
      <c r="I288" s="206"/>
      <c r="J288" s="37"/>
      <c r="K288" s="37"/>
      <c r="L288" s="41"/>
      <c r="M288" s="268"/>
      <c r="N288" s="269"/>
      <c r="O288" s="270"/>
      <c r="P288" s="270"/>
      <c r="Q288" s="270"/>
      <c r="R288" s="270"/>
      <c r="S288" s="270"/>
      <c r="T288" s="271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284</v>
      </c>
      <c r="AU288" s="14" t="s">
        <v>83</v>
      </c>
    </row>
    <row r="289" s="2" customFormat="1" ht="6.96" customHeight="1">
      <c r="A289" s="35"/>
      <c r="B289" s="63"/>
      <c r="C289" s="64"/>
      <c r="D289" s="64"/>
      <c r="E289" s="64"/>
      <c r="F289" s="64"/>
      <c r="G289" s="64"/>
      <c r="H289" s="64"/>
      <c r="I289" s="64"/>
      <c r="J289" s="64"/>
      <c r="K289" s="64"/>
      <c r="L289" s="41"/>
      <c r="M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</sheetData>
  <sheetProtection sheet="1" autoFilter="0" formatColumns="0" formatRows="0" objects="1" scenarios="1" spinCount="100000" saltValue="QCQJCRqDLi+SqkyP1VjmB6CqQ4neIPDVBSJfv/WR54v8fjaslg/b5WtRt9z0HvIr2hxZxG5C+0+Zz7PnXh8OEw==" hashValue="6BP1I3x0IUwsoC3fM7qMwwXK6kEBxV7EqNJMgvTlndNUeFOoyhEX52JKOPS/smJkvtZfSMwdIqnCIEh3a0aXLA==" algorithmName="SHA-512" password="C741"/>
  <autoFilter ref="C142:K28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1724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1756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SUM(BE144:BE574)),  2)</f>
        <v>0</v>
      </c>
      <c r="G37" s="35"/>
      <c r="H37" s="35"/>
      <c r="I37" s="163">
        <v>0.20999999999999999</v>
      </c>
      <c r="J37" s="162">
        <f>ROUND(((SUM(BE115:BE122) + SUM(BE144:BE574))*I37),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SUM(BF144:BF574)),  2)</f>
        <v>0</v>
      </c>
      <c r="G38" s="35"/>
      <c r="H38" s="35"/>
      <c r="I38" s="163">
        <v>0.12</v>
      </c>
      <c r="J38" s="162">
        <f>ROUND(((SUM(BF115:BF122) + SUM(BF144:BF574))*I38),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SUM(BG144:BG574)),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SUM(BH144:BH574)),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SUM(BI144:BI574)),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1724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61.7.2 - jazyková učebna dv. č. 14 -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J342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J379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J408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J433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J434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J535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J558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1724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61.7.2 - jazyková učebna dv. č. 14 - elektro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P145+P185</f>
        <v>0</v>
      </c>
      <c r="Q144" s="101"/>
      <c r="R144" s="220">
        <f>R145+R185</f>
        <v>0.21009</v>
      </c>
      <c r="S144" s="101"/>
      <c r="T144" s="221">
        <f>T145+T185</f>
        <v>0.80474999999999997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P146+P151+P176</f>
        <v>0</v>
      </c>
      <c r="Q145" s="231"/>
      <c r="R145" s="232">
        <f>R146+R151+R176</f>
        <v>0</v>
      </c>
      <c r="S145" s="231"/>
      <c r="T145" s="233">
        <f>T146+T151+T176</f>
        <v>0.74299999999999999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BK146+BK151+BK176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SUM(P152:P175)</f>
        <v>0</v>
      </c>
      <c r="Q151" s="231"/>
      <c r="R151" s="232">
        <f>SUM(R152:R175)</f>
        <v>0</v>
      </c>
      <c r="S151" s="231"/>
      <c r="T151" s="233">
        <f>SUM(T152:T175)</f>
        <v>0.74299999999999999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SUM(BK152:BK175)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0.11600000000000001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11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0.010999999999999999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2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674</v>
      </c>
      <c r="F164" s="241" t="s">
        <v>675</v>
      </c>
      <c r="G164" s="242" t="s">
        <v>416</v>
      </c>
      <c r="H164" s="243">
        <v>2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0.0080000000000000002</v>
      </c>
      <c r="T164" s="250">
        <f>S164*H164</f>
        <v>0.016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676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677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678</v>
      </c>
      <c r="F166" s="241" t="s">
        <v>679</v>
      </c>
      <c r="G166" s="242" t="s">
        <v>416</v>
      </c>
      <c r="H166" s="243">
        <v>4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0.045999999999999999</v>
      </c>
      <c r="T166" s="250">
        <f>S166*H166</f>
        <v>0.184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680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681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682</v>
      </c>
      <c r="F168" s="241" t="s">
        <v>683</v>
      </c>
      <c r="G168" s="242" t="s">
        <v>416</v>
      </c>
      <c r="H168" s="243">
        <v>25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0.002</v>
      </c>
      <c r="T168" s="250">
        <f>S168*H168</f>
        <v>0.050000000000000003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686</v>
      </c>
      <c r="F170" s="241" t="s">
        <v>687</v>
      </c>
      <c r="G170" s="242" t="s">
        <v>416</v>
      </c>
      <c r="H170" s="243">
        <v>25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0.010999999999999999</v>
      </c>
      <c r="T170" s="250">
        <f>S170*H170</f>
        <v>0.27499999999999997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688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689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39" t="s">
        <v>349</v>
      </c>
      <c r="D172" s="239" t="s">
        <v>278</v>
      </c>
      <c r="E172" s="240" t="s">
        <v>690</v>
      </c>
      <c r="F172" s="241" t="s">
        <v>691</v>
      </c>
      <c r="G172" s="242" t="s">
        <v>342</v>
      </c>
      <c r="H172" s="243">
        <v>3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0.017000000000000001</v>
      </c>
      <c r="T172" s="250">
        <f>S172*H172</f>
        <v>0.051000000000000004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692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693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33" customHeight="1">
      <c r="A174" s="35"/>
      <c r="B174" s="36"/>
      <c r="C174" s="239" t="s">
        <v>355</v>
      </c>
      <c r="D174" s="239" t="s">
        <v>278</v>
      </c>
      <c r="E174" s="240" t="s">
        <v>694</v>
      </c>
      <c r="F174" s="241" t="s">
        <v>695</v>
      </c>
      <c r="G174" s="242" t="s">
        <v>696</v>
      </c>
      <c r="H174" s="243">
        <v>115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282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282</v>
      </c>
      <c r="BM174" s="251" t="s">
        <v>697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695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322</v>
      </c>
      <c r="F176" s="237" t="s">
        <v>323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SUM(P177:P184)</f>
        <v>0</v>
      </c>
      <c r="Q176" s="231"/>
      <c r="R176" s="232">
        <f>SUM(R177:R184)</f>
        <v>0</v>
      </c>
      <c r="S176" s="231"/>
      <c r="T176" s="233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81</v>
      </c>
      <c r="AT176" s="235" t="s">
        <v>73</v>
      </c>
      <c r="AU176" s="235" t="s">
        <v>81</v>
      </c>
      <c r="AY176" s="234" t="s">
        <v>275</v>
      </c>
      <c r="BK176" s="236">
        <f>SUM(BK177:BK184)</f>
        <v>0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324</v>
      </c>
      <c r="F177" s="241" t="s">
        <v>325</v>
      </c>
      <c r="G177" s="242" t="s">
        <v>326</v>
      </c>
      <c r="H177" s="243">
        <v>0.80500000000000005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328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330</v>
      </c>
      <c r="F179" s="241" t="s">
        <v>331</v>
      </c>
      <c r="G179" s="242" t="s">
        <v>326</v>
      </c>
      <c r="H179" s="243">
        <v>0.80500000000000005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699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333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700</v>
      </c>
      <c r="F181" s="241" t="s">
        <v>701</v>
      </c>
      <c r="G181" s="242" t="s">
        <v>326</v>
      </c>
      <c r="H181" s="243">
        <v>40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702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703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49.05" customHeight="1">
      <c r="A183" s="35"/>
      <c r="B183" s="36"/>
      <c r="C183" s="239" t="s">
        <v>374</v>
      </c>
      <c r="D183" s="239" t="s">
        <v>278</v>
      </c>
      <c r="E183" s="240" t="s">
        <v>704</v>
      </c>
      <c r="F183" s="241" t="s">
        <v>705</v>
      </c>
      <c r="G183" s="242" t="s">
        <v>326</v>
      </c>
      <c r="H183" s="243">
        <v>0.80500000000000005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282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282</v>
      </c>
      <c r="BM183" s="251" t="s">
        <v>706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707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12" customFormat="1" ht="25.92" customHeight="1">
      <c r="A185" s="12"/>
      <c r="B185" s="223"/>
      <c r="C185" s="224"/>
      <c r="D185" s="225" t="s">
        <v>73</v>
      </c>
      <c r="E185" s="226" t="s">
        <v>345</v>
      </c>
      <c r="F185" s="226" t="s">
        <v>346</v>
      </c>
      <c r="G185" s="224"/>
      <c r="H185" s="224"/>
      <c r="I185" s="227"/>
      <c r="J185" s="228">
        <f>BK185</f>
        <v>0</v>
      </c>
      <c r="K185" s="224"/>
      <c r="L185" s="229"/>
      <c r="M185" s="230"/>
      <c r="N185" s="231"/>
      <c r="O185" s="231"/>
      <c r="P185" s="232">
        <f>P186+P433+P558</f>
        <v>0</v>
      </c>
      <c r="Q185" s="231"/>
      <c r="R185" s="232">
        <f>R186+R433+R558</f>
        <v>0.21009</v>
      </c>
      <c r="S185" s="231"/>
      <c r="T185" s="233">
        <f>T186+T433+T558</f>
        <v>0.061749999999999999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74</v>
      </c>
      <c r="AY185" s="234" t="s">
        <v>275</v>
      </c>
      <c r="BK185" s="236">
        <f>BK186+BK433+BK558</f>
        <v>0</v>
      </c>
    </row>
    <row r="186" s="12" customFormat="1" ht="22.8" customHeight="1">
      <c r="A186" s="12"/>
      <c r="B186" s="223"/>
      <c r="C186" s="224"/>
      <c r="D186" s="225" t="s">
        <v>73</v>
      </c>
      <c r="E186" s="237" t="s">
        <v>708</v>
      </c>
      <c r="F186" s="237" t="s">
        <v>709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P187+P342+P379+P408</f>
        <v>0</v>
      </c>
      <c r="Q186" s="231"/>
      <c r="R186" s="232">
        <f>R187+R342+R379+R408</f>
        <v>0.17238999999999999</v>
      </c>
      <c r="S186" s="231"/>
      <c r="T186" s="233">
        <f>T187+T342+T379+T408</f>
        <v>0.054149999999999997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83</v>
      </c>
      <c r="AT186" s="235" t="s">
        <v>73</v>
      </c>
      <c r="AU186" s="235" t="s">
        <v>81</v>
      </c>
      <c r="AY186" s="234" t="s">
        <v>275</v>
      </c>
      <c r="BK186" s="236">
        <f>BK187+BK342+BK379+BK408</f>
        <v>0</v>
      </c>
    </row>
    <row r="187" s="12" customFormat="1" ht="20.88" customHeight="1">
      <c r="A187" s="12"/>
      <c r="B187" s="223"/>
      <c r="C187" s="224"/>
      <c r="D187" s="225" t="s">
        <v>73</v>
      </c>
      <c r="E187" s="237" t="s">
        <v>710</v>
      </c>
      <c r="F187" s="237" t="s">
        <v>711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SUM(P188:P341)</f>
        <v>0</v>
      </c>
      <c r="Q187" s="231"/>
      <c r="R187" s="232">
        <f>SUM(R188:R341)</f>
        <v>0.083159999999999998</v>
      </c>
      <c r="S187" s="231"/>
      <c r="T187" s="233">
        <f>SUM(T188:T341)</f>
        <v>0.00015000000000000001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83</v>
      </c>
      <c r="AT187" s="235" t="s">
        <v>73</v>
      </c>
      <c r="AU187" s="235" t="s">
        <v>83</v>
      </c>
      <c r="AY187" s="234" t="s">
        <v>275</v>
      </c>
      <c r="BK187" s="236">
        <f>SUM(BK188:BK341)</f>
        <v>0</v>
      </c>
    </row>
    <row r="188" s="2" customFormat="1" ht="24.15" customHeight="1">
      <c r="A188" s="35"/>
      <c r="B188" s="36"/>
      <c r="C188" s="239" t="s">
        <v>380</v>
      </c>
      <c r="D188" s="239" t="s">
        <v>278</v>
      </c>
      <c r="E188" s="240" t="s">
        <v>712</v>
      </c>
      <c r="F188" s="241" t="s">
        <v>713</v>
      </c>
      <c r="G188" s="242" t="s">
        <v>342</v>
      </c>
      <c r="H188" s="243">
        <v>1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714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715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16.5" customHeight="1">
      <c r="A190" s="35"/>
      <c r="B190" s="36"/>
      <c r="C190" s="257" t="s">
        <v>385</v>
      </c>
      <c r="D190" s="257" t="s">
        <v>339</v>
      </c>
      <c r="E190" s="258" t="s">
        <v>716</v>
      </c>
      <c r="F190" s="259" t="s">
        <v>717</v>
      </c>
      <c r="G190" s="260" t="s">
        <v>342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0.00023000000000000001</v>
      </c>
      <c r="R190" s="249">
        <f>Q190*H190</f>
        <v>0.00023000000000000001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718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717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39" t="s">
        <v>7</v>
      </c>
      <c r="D192" s="239" t="s">
        <v>278</v>
      </c>
      <c r="E192" s="240" t="s">
        <v>719</v>
      </c>
      <c r="F192" s="241" t="s">
        <v>720</v>
      </c>
      <c r="G192" s="242" t="s">
        <v>342</v>
      </c>
      <c r="H192" s="243">
        <v>1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721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722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723</v>
      </c>
      <c r="F194" s="259" t="s">
        <v>724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0.0058700000000000002</v>
      </c>
      <c r="R194" s="249">
        <f>Q194*H194</f>
        <v>0.0058700000000000002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724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726</v>
      </c>
      <c r="F196" s="259" t="s">
        <v>727</v>
      </c>
      <c r="G196" s="260" t="s">
        <v>342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0.0050299999999999997</v>
      </c>
      <c r="R196" s="249">
        <f>Q196*H196</f>
        <v>0.0050299999999999997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728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727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39" t="s">
        <v>403</v>
      </c>
      <c r="D198" s="239" t="s">
        <v>278</v>
      </c>
      <c r="E198" s="240" t="s">
        <v>729</v>
      </c>
      <c r="F198" s="241" t="s">
        <v>730</v>
      </c>
      <c r="G198" s="242" t="s">
        <v>342</v>
      </c>
      <c r="H198" s="243">
        <v>9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731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732</v>
      </c>
      <c r="F200" s="259" t="s">
        <v>733</v>
      </c>
      <c r="G200" s="260" t="s">
        <v>342</v>
      </c>
      <c r="H200" s="261">
        <v>9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39" t="s">
        <v>413</v>
      </c>
      <c r="D202" s="239" t="s">
        <v>278</v>
      </c>
      <c r="E202" s="240" t="s">
        <v>1757</v>
      </c>
      <c r="F202" s="241" t="s">
        <v>1758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1759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1760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1761</v>
      </c>
      <c r="F204" s="259" t="s">
        <v>1762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0.00040000000000000002</v>
      </c>
      <c r="R204" s="249">
        <f>Q204*H204</f>
        <v>0.00040000000000000002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1763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1762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33" customHeight="1">
      <c r="A206" s="35"/>
      <c r="B206" s="36"/>
      <c r="C206" s="239" t="s">
        <v>423</v>
      </c>
      <c r="D206" s="239" t="s">
        <v>278</v>
      </c>
      <c r="E206" s="240" t="s">
        <v>735</v>
      </c>
      <c r="F206" s="241" t="s">
        <v>736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737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738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24.15" customHeight="1">
      <c r="A208" s="35"/>
      <c r="B208" s="36"/>
      <c r="C208" s="257" t="s">
        <v>427</v>
      </c>
      <c r="D208" s="257" t="s">
        <v>339</v>
      </c>
      <c r="E208" s="258" t="s">
        <v>739</v>
      </c>
      <c r="F208" s="259" t="s">
        <v>740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741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740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16.5" customHeight="1">
      <c r="A210" s="35"/>
      <c r="B210" s="36"/>
      <c r="C210" s="239" t="s">
        <v>432</v>
      </c>
      <c r="D210" s="239" t="s">
        <v>278</v>
      </c>
      <c r="E210" s="240" t="s">
        <v>742</v>
      </c>
      <c r="F210" s="241" t="s">
        <v>743</v>
      </c>
      <c r="G210" s="242" t="s">
        <v>342</v>
      </c>
      <c r="H210" s="243">
        <v>1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744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745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3" customHeight="1">
      <c r="A212" s="35"/>
      <c r="B212" s="36"/>
      <c r="C212" s="257" t="s">
        <v>436</v>
      </c>
      <c r="D212" s="257" t="s">
        <v>339</v>
      </c>
      <c r="E212" s="258" t="s">
        <v>746</v>
      </c>
      <c r="F212" s="259" t="s">
        <v>747</v>
      </c>
      <c r="G212" s="260" t="s">
        <v>342</v>
      </c>
      <c r="H212" s="261">
        <v>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5.0000000000000002E-05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748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747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24.15" customHeight="1">
      <c r="A214" s="35"/>
      <c r="B214" s="36"/>
      <c r="C214" s="239" t="s">
        <v>377</v>
      </c>
      <c r="D214" s="239" t="s">
        <v>278</v>
      </c>
      <c r="E214" s="240" t="s">
        <v>749</v>
      </c>
      <c r="F214" s="241" t="s">
        <v>750</v>
      </c>
      <c r="G214" s="242" t="s">
        <v>416</v>
      </c>
      <c r="H214" s="243">
        <v>10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751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752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753</v>
      </c>
      <c r="F216" s="259" t="s">
        <v>754</v>
      </c>
      <c r="G216" s="260" t="s">
        <v>416</v>
      </c>
      <c r="H216" s="261">
        <v>6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0.00041999999999999996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755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754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33" customHeight="1">
      <c r="A218" s="35"/>
      <c r="B218" s="36"/>
      <c r="C218" s="257" t="s">
        <v>451</v>
      </c>
      <c r="D218" s="257" t="s">
        <v>339</v>
      </c>
      <c r="E218" s="258" t="s">
        <v>756</v>
      </c>
      <c r="F218" s="259" t="s">
        <v>757</v>
      </c>
      <c r="G218" s="260" t="s">
        <v>416</v>
      </c>
      <c r="H218" s="261">
        <v>2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39</v>
      </c>
      <c r="O218" s="88"/>
      <c r="P218" s="249">
        <f>O218*H218</f>
        <v>0</v>
      </c>
      <c r="Q218" s="249">
        <v>6.9999999999999994E-05</v>
      </c>
      <c r="R218" s="249">
        <f>Q218*H218</f>
        <v>0.00013999999999999999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377</v>
      </c>
      <c r="AT218" s="251" t="s">
        <v>339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758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757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37.8" customHeight="1">
      <c r="A220" s="35"/>
      <c r="B220" s="36"/>
      <c r="C220" s="257" t="s">
        <v>456</v>
      </c>
      <c r="D220" s="257" t="s">
        <v>339</v>
      </c>
      <c r="E220" s="258" t="s">
        <v>759</v>
      </c>
      <c r="F220" s="259" t="s">
        <v>760</v>
      </c>
      <c r="G220" s="260" t="s">
        <v>416</v>
      </c>
      <c r="H220" s="261">
        <v>2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6.9999999999999994E-05</v>
      </c>
      <c r="R220" s="249">
        <f>Q220*H220</f>
        <v>0.00013999999999999999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761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24.15" customHeight="1">
      <c r="A222" s="35"/>
      <c r="B222" s="36"/>
      <c r="C222" s="239" t="s">
        <v>461</v>
      </c>
      <c r="D222" s="239" t="s">
        <v>278</v>
      </c>
      <c r="E222" s="240" t="s">
        <v>762</v>
      </c>
      <c r="F222" s="241" t="s">
        <v>763</v>
      </c>
      <c r="G222" s="242" t="s">
        <v>342</v>
      </c>
      <c r="H222" s="243">
        <v>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764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765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16.5" customHeight="1">
      <c r="A224" s="35"/>
      <c r="B224" s="36"/>
      <c r="C224" s="257" t="s">
        <v>465</v>
      </c>
      <c r="D224" s="257" t="s">
        <v>339</v>
      </c>
      <c r="E224" s="258" t="s">
        <v>766</v>
      </c>
      <c r="F224" s="259" t="s">
        <v>767</v>
      </c>
      <c r="G224" s="260" t="s">
        <v>342</v>
      </c>
      <c r="H224" s="261">
        <v>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5.0000000000000002E-05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768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767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4.25" customHeight="1">
      <c r="A226" s="35"/>
      <c r="B226" s="36"/>
      <c r="C226" s="239" t="s">
        <v>470</v>
      </c>
      <c r="D226" s="239" t="s">
        <v>278</v>
      </c>
      <c r="E226" s="240" t="s">
        <v>769</v>
      </c>
      <c r="F226" s="241" t="s">
        <v>770</v>
      </c>
      <c r="G226" s="242" t="s">
        <v>342</v>
      </c>
      <c r="H226" s="243">
        <v>1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771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770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55.5" customHeight="1">
      <c r="A228" s="35"/>
      <c r="B228" s="36"/>
      <c r="C228" s="257" t="s">
        <v>475</v>
      </c>
      <c r="D228" s="257" t="s">
        <v>339</v>
      </c>
      <c r="E228" s="258" t="s">
        <v>772</v>
      </c>
      <c r="F228" s="259" t="s">
        <v>773</v>
      </c>
      <c r="G228" s="260" t="s">
        <v>342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5.0000000000000002E-05</v>
      </c>
      <c r="R228" s="249">
        <f>Q228*H228</f>
        <v>5.0000000000000002E-05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774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773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49.05" customHeight="1">
      <c r="A230" s="35"/>
      <c r="B230" s="36"/>
      <c r="C230" s="239" t="s">
        <v>480</v>
      </c>
      <c r="D230" s="239" t="s">
        <v>278</v>
      </c>
      <c r="E230" s="240" t="s">
        <v>775</v>
      </c>
      <c r="F230" s="241" t="s">
        <v>776</v>
      </c>
      <c r="G230" s="242" t="s">
        <v>342</v>
      </c>
      <c r="H230" s="243">
        <v>2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777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776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37.8" customHeight="1">
      <c r="A232" s="35"/>
      <c r="B232" s="36"/>
      <c r="C232" s="257" t="s">
        <v>484</v>
      </c>
      <c r="D232" s="257" t="s">
        <v>339</v>
      </c>
      <c r="E232" s="258" t="s">
        <v>778</v>
      </c>
      <c r="F232" s="259" t="s">
        <v>779</v>
      </c>
      <c r="G232" s="260" t="s">
        <v>342</v>
      </c>
      <c r="H232" s="261">
        <v>1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377</v>
      </c>
      <c r="AT232" s="251" t="s">
        <v>339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780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779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24.15" customHeight="1">
      <c r="A234" s="35"/>
      <c r="B234" s="36"/>
      <c r="C234" s="257" t="s">
        <v>489</v>
      </c>
      <c r="D234" s="257" t="s">
        <v>339</v>
      </c>
      <c r="E234" s="258" t="s">
        <v>781</v>
      </c>
      <c r="F234" s="259" t="s">
        <v>782</v>
      </c>
      <c r="G234" s="260" t="s">
        <v>342</v>
      </c>
      <c r="H234" s="261">
        <v>1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377</v>
      </c>
      <c r="AT234" s="251" t="s">
        <v>339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783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782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37.8" customHeight="1">
      <c r="A236" s="35"/>
      <c r="B236" s="36"/>
      <c r="C236" s="239" t="s">
        <v>494</v>
      </c>
      <c r="D236" s="239" t="s">
        <v>278</v>
      </c>
      <c r="E236" s="240" t="s">
        <v>784</v>
      </c>
      <c r="F236" s="241" t="s">
        <v>785</v>
      </c>
      <c r="G236" s="242" t="s">
        <v>342</v>
      </c>
      <c r="H236" s="243">
        <v>4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786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785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55.5" customHeight="1">
      <c r="A238" s="35"/>
      <c r="B238" s="36"/>
      <c r="C238" s="239" t="s">
        <v>498</v>
      </c>
      <c r="D238" s="239" t="s">
        <v>278</v>
      </c>
      <c r="E238" s="240" t="s">
        <v>787</v>
      </c>
      <c r="F238" s="241" t="s">
        <v>788</v>
      </c>
      <c r="G238" s="242" t="s">
        <v>342</v>
      </c>
      <c r="H238" s="243">
        <v>11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789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788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24.15" customHeight="1">
      <c r="A240" s="35"/>
      <c r="B240" s="36"/>
      <c r="C240" s="257" t="s">
        <v>503</v>
      </c>
      <c r="D240" s="257" t="s">
        <v>339</v>
      </c>
      <c r="E240" s="258" t="s">
        <v>790</v>
      </c>
      <c r="F240" s="259" t="s">
        <v>791</v>
      </c>
      <c r="G240" s="260" t="s">
        <v>342</v>
      </c>
      <c r="H240" s="261">
        <v>4</v>
      </c>
      <c r="I240" s="262"/>
      <c r="J240" s="263">
        <f>ROUND(I240*H240,2)</f>
        <v>0</v>
      </c>
      <c r="K240" s="264"/>
      <c r="L240" s="265"/>
      <c r="M240" s="266" t="s">
        <v>1</v>
      </c>
      <c r="N240" s="267" t="s">
        <v>39</v>
      </c>
      <c r="O240" s="88"/>
      <c r="P240" s="249">
        <f>O240*H240</f>
        <v>0</v>
      </c>
      <c r="Q240" s="249">
        <v>0.00010000000000000001</v>
      </c>
      <c r="R240" s="249">
        <f>Q240*H240</f>
        <v>0.00040000000000000002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377</v>
      </c>
      <c r="AT240" s="251" t="s">
        <v>339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792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791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37.8" customHeight="1">
      <c r="A242" s="35"/>
      <c r="B242" s="36"/>
      <c r="C242" s="257" t="s">
        <v>508</v>
      </c>
      <c r="D242" s="257" t="s">
        <v>339</v>
      </c>
      <c r="E242" s="258" t="s">
        <v>793</v>
      </c>
      <c r="F242" s="259" t="s">
        <v>794</v>
      </c>
      <c r="G242" s="260" t="s">
        <v>342</v>
      </c>
      <c r="H242" s="261">
        <v>11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377</v>
      </c>
      <c r="AT242" s="251" t="s">
        <v>339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795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794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3" customHeight="1">
      <c r="A244" s="35"/>
      <c r="B244" s="36"/>
      <c r="C244" s="239" t="s">
        <v>515</v>
      </c>
      <c r="D244" s="239" t="s">
        <v>278</v>
      </c>
      <c r="E244" s="240" t="s">
        <v>796</v>
      </c>
      <c r="F244" s="241" t="s">
        <v>797</v>
      </c>
      <c r="G244" s="242" t="s">
        <v>342</v>
      </c>
      <c r="H244" s="243">
        <v>1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798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799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55.5" customHeight="1">
      <c r="A246" s="35"/>
      <c r="B246" s="36"/>
      <c r="C246" s="239" t="s">
        <v>520</v>
      </c>
      <c r="D246" s="239" t="s">
        <v>278</v>
      </c>
      <c r="E246" s="240" t="s">
        <v>800</v>
      </c>
      <c r="F246" s="241" t="s">
        <v>801</v>
      </c>
      <c r="G246" s="242" t="s">
        <v>342</v>
      </c>
      <c r="H246" s="243">
        <v>14</v>
      </c>
      <c r="I246" s="244"/>
      <c r="J246" s="245">
        <f>ROUND(I246*H246,2)</f>
        <v>0</v>
      </c>
      <c r="K246" s="246"/>
      <c r="L246" s="41"/>
      <c r="M246" s="247" t="s">
        <v>1</v>
      </c>
      <c r="N246" s="248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352</v>
      </c>
      <c r="AT246" s="251" t="s">
        <v>278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802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803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33" customHeight="1">
      <c r="A248" s="35"/>
      <c r="B248" s="36"/>
      <c r="C248" s="257" t="s">
        <v>525</v>
      </c>
      <c r="D248" s="257" t="s">
        <v>339</v>
      </c>
      <c r="E248" s="258" t="s">
        <v>804</v>
      </c>
      <c r="F248" s="259" t="s">
        <v>805</v>
      </c>
      <c r="G248" s="260" t="s">
        <v>342</v>
      </c>
      <c r="H248" s="261">
        <v>1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39</v>
      </c>
      <c r="O248" s="88"/>
      <c r="P248" s="249">
        <f>O248*H248</f>
        <v>0</v>
      </c>
      <c r="Q248" s="249">
        <v>6.9999999999999994E-05</v>
      </c>
      <c r="R248" s="249">
        <f>Q248*H248</f>
        <v>6.9999999999999994E-05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377</v>
      </c>
      <c r="AT248" s="251" t="s">
        <v>339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806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805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3" customHeight="1">
      <c r="A250" s="35"/>
      <c r="B250" s="36"/>
      <c r="C250" s="257" t="s">
        <v>530</v>
      </c>
      <c r="D250" s="257" t="s">
        <v>339</v>
      </c>
      <c r="E250" s="258" t="s">
        <v>807</v>
      </c>
      <c r="F250" s="259" t="s">
        <v>808</v>
      </c>
      <c r="G250" s="260" t="s">
        <v>342</v>
      </c>
      <c r="H250" s="261">
        <v>14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39</v>
      </c>
      <c r="O250" s="88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377</v>
      </c>
      <c r="AT250" s="251" t="s">
        <v>339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809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808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49.05" customHeight="1">
      <c r="A252" s="35"/>
      <c r="B252" s="36"/>
      <c r="C252" s="239" t="s">
        <v>534</v>
      </c>
      <c r="D252" s="239" t="s">
        <v>278</v>
      </c>
      <c r="E252" s="240" t="s">
        <v>810</v>
      </c>
      <c r="F252" s="241" t="s">
        <v>811</v>
      </c>
      <c r="G252" s="242" t="s">
        <v>342</v>
      </c>
      <c r="H252" s="243">
        <v>12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352</v>
      </c>
      <c r="AT252" s="251" t="s">
        <v>278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812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811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37.8" customHeight="1">
      <c r="A254" s="35"/>
      <c r="B254" s="36"/>
      <c r="C254" s="257" t="s">
        <v>539</v>
      </c>
      <c r="D254" s="257" t="s">
        <v>339</v>
      </c>
      <c r="E254" s="258" t="s">
        <v>813</v>
      </c>
      <c r="F254" s="259" t="s">
        <v>814</v>
      </c>
      <c r="G254" s="260" t="s">
        <v>342</v>
      </c>
      <c r="H254" s="261">
        <v>1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39</v>
      </c>
      <c r="O254" s="88"/>
      <c r="P254" s="249">
        <f>O254*H254</f>
        <v>0</v>
      </c>
      <c r="Q254" s="249">
        <v>6.9999999999999994E-05</v>
      </c>
      <c r="R254" s="249">
        <f>Q254*H254</f>
        <v>6.9999999999999994E-05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377</v>
      </c>
      <c r="AT254" s="251" t="s">
        <v>339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815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814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33" customHeight="1">
      <c r="A256" s="35"/>
      <c r="B256" s="36"/>
      <c r="C256" s="257" t="s">
        <v>545</v>
      </c>
      <c r="D256" s="257" t="s">
        <v>339</v>
      </c>
      <c r="E256" s="258" t="s">
        <v>816</v>
      </c>
      <c r="F256" s="259" t="s">
        <v>817</v>
      </c>
      <c r="G256" s="260" t="s">
        <v>342</v>
      </c>
      <c r="H256" s="261">
        <v>11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818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817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24.15" customHeight="1">
      <c r="A258" s="35"/>
      <c r="B258" s="36"/>
      <c r="C258" s="257" t="s">
        <v>550</v>
      </c>
      <c r="D258" s="257" t="s">
        <v>339</v>
      </c>
      <c r="E258" s="258" t="s">
        <v>1315</v>
      </c>
      <c r="F258" s="259" t="s">
        <v>1316</v>
      </c>
      <c r="G258" s="260" t="s">
        <v>342</v>
      </c>
      <c r="H258" s="261">
        <v>1</v>
      </c>
      <c r="I258" s="262"/>
      <c r="J258" s="263">
        <f>ROUND(I258*H258,2)</f>
        <v>0</v>
      </c>
      <c r="K258" s="264"/>
      <c r="L258" s="265"/>
      <c r="M258" s="266" t="s">
        <v>1</v>
      </c>
      <c r="N258" s="267" t="s">
        <v>39</v>
      </c>
      <c r="O258" s="88"/>
      <c r="P258" s="249">
        <f>O258*H258</f>
        <v>0</v>
      </c>
      <c r="Q258" s="249">
        <v>1.0000000000000001E-05</v>
      </c>
      <c r="R258" s="249">
        <f>Q258*H258</f>
        <v>1.0000000000000001E-05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377</v>
      </c>
      <c r="AT258" s="251" t="s">
        <v>339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1704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1316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21.75" customHeight="1">
      <c r="A260" s="35"/>
      <c r="B260" s="36"/>
      <c r="C260" s="257" t="s">
        <v>555</v>
      </c>
      <c r="D260" s="257" t="s">
        <v>339</v>
      </c>
      <c r="E260" s="258" t="s">
        <v>822</v>
      </c>
      <c r="F260" s="259" t="s">
        <v>823</v>
      </c>
      <c r="G260" s="260" t="s">
        <v>342</v>
      </c>
      <c r="H260" s="261">
        <v>1</v>
      </c>
      <c r="I260" s="262"/>
      <c r="J260" s="263">
        <f>ROUND(I260*H260,2)</f>
        <v>0</v>
      </c>
      <c r="K260" s="264"/>
      <c r="L260" s="265"/>
      <c r="M260" s="266" t="s">
        <v>1</v>
      </c>
      <c r="N260" s="267" t="s">
        <v>39</v>
      </c>
      <c r="O260" s="88"/>
      <c r="P260" s="249">
        <f>O260*H260</f>
        <v>0</v>
      </c>
      <c r="Q260" s="249">
        <v>6.0000000000000002E-05</v>
      </c>
      <c r="R260" s="249">
        <f>Q260*H260</f>
        <v>6.0000000000000002E-05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377</v>
      </c>
      <c r="AT260" s="251" t="s">
        <v>339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824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823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44.25" customHeight="1">
      <c r="A262" s="35"/>
      <c r="B262" s="36"/>
      <c r="C262" s="239" t="s">
        <v>560</v>
      </c>
      <c r="D262" s="239" t="s">
        <v>278</v>
      </c>
      <c r="E262" s="240" t="s">
        <v>825</v>
      </c>
      <c r="F262" s="241" t="s">
        <v>826</v>
      </c>
      <c r="G262" s="242" t="s">
        <v>342</v>
      </c>
      <c r="H262" s="243">
        <v>3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827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828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37.8" customHeight="1">
      <c r="A264" s="35"/>
      <c r="B264" s="36"/>
      <c r="C264" s="239" t="s">
        <v>565</v>
      </c>
      <c r="D264" s="239" t="s">
        <v>278</v>
      </c>
      <c r="E264" s="240" t="s">
        <v>829</v>
      </c>
      <c r="F264" s="241" t="s">
        <v>830</v>
      </c>
      <c r="G264" s="242" t="s">
        <v>342</v>
      </c>
      <c r="H264" s="243">
        <v>18</v>
      </c>
      <c r="I264" s="244"/>
      <c r="J264" s="245">
        <f>ROUND(I264*H264,2)</f>
        <v>0</v>
      </c>
      <c r="K264" s="246"/>
      <c r="L264" s="41"/>
      <c r="M264" s="247" t="s">
        <v>1</v>
      </c>
      <c r="N264" s="248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352</v>
      </c>
      <c r="AT264" s="251" t="s">
        <v>278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831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830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24.15" customHeight="1">
      <c r="A266" s="35"/>
      <c r="B266" s="36"/>
      <c r="C266" s="257" t="s">
        <v>570</v>
      </c>
      <c r="D266" s="257" t="s">
        <v>339</v>
      </c>
      <c r="E266" s="258" t="s">
        <v>832</v>
      </c>
      <c r="F266" s="259" t="s">
        <v>833</v>
      </c>
      <c r="G266" s="260" t="s">
        <v>342</v>
      </c>
      <c r="H266" s="261">
        <v>3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834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833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24.15" customHeight="1">
      <c r="A268" s="35"/>
      <c r="B268" s="36"/>
      <c r="C268" s="257" t="s">
        <v>575</v>
      </c>
      <c r="D268" s="257" t="s">
        <v>339</v>
      </c>
      <c r="E268" s="258" t="s">
        <v>835</v>
      </c>
      <c r="F268" s="259" t="s">
        <v>836</v>
      </c>
      <c r="G268" s="260" t="s">
        <v>342</v>
      </c>
      <c r="H268" s="261">
        <v>18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39</v>
      </c>
      <c r="O268" s="8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377</v>
      </c>
      <c r="AT268" s="251" t="s">
        <v>339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837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836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24.15" customHeight="1">
      <c r="A270" s="35"/>
      <c r="B270" s="36"/>
      <c r="C270" s="257" t="s">
        <v>580</v>
      </c>
      <c r="D270" s="257" t="s">
        <v>339</v>
      </c>
      <c r="E270" s="258" t="s">
        <v>838</v>
      </c>
      <c r="F270" s="259" t="s">
        <v>839</v>
      </c>
      <c r="G270" s="260" t="s">
        <v>342</v>
      </c>
      <c r="H270" s="261">
        <v>3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840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839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24.15" customHeight="1">
      <c r="A272" s="35"/>
      <c r="B272" s="36"/>
      <c r="C272" s="257" t="s">
        <v>14</v>
      </c>
      <c r="D272" s="257" t="s">
        <v>339</v>
      </c>
      <c r="E272" s="258" t="s">
        <v>841</v>
      </c>
      <c r="F272" s="259" t="s">
        <v>842</v>
      </c>
      <c r="G272" s="260" t="s">
        <v>342</v>
      </c>
      <c r="H272" s="261">
        <v>18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843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842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24.15" customHeight="1">
      <c r="A274" s="35"/>
      <c r="B274" s="36"/>
      <c r="C274" s="257" t="s">
        <v>590</v>
      </c>
      <c r="D274" s="257" t="s">
        <v>339</v>
      </c>
      <c r="E274" s="258" t="s">
        <v>844</v>
      </c>
      <c r="F274" s="259" t="s">
        <v>845</v>
      </c>
      <c r="G274" s="260" t="s">
        <v>342</v>
      </c>
      <c r="H274" s="261">
        <v>3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39</v>
      </c>
      <c r="O274" s="8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377</v>
      </c>
      <c r="AT274" s="251" t="s">
        <v>339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846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845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4.15" customHeight="1">
      <c r="A276" s="35"/>
      <c r="B276" s="36"/>
      <c r="C276" s="257" t="s">
        <v>595</v>
      </c>
      <c r="D276" s="257" t="s">
        <v>339</v>
      </c>
      <c r="E276" s="258" t="s">
        <v>847</v>
      </c>
      <c r="F276" s="259" t="s">
        <v>848</v>
      </c>
      <c r="G276" s="260" t="s">
        <v>342</v>
      </c>
      <c r="H276" s="261">
        <v>18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849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848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24.15" customHeight="1">
      <c r="A278" s="35"/>
      <c r="B278" s="36"/>
      <c r="C278" s="239" t="s">
        <v>600</v>
      </c>
      <c r="D278" s="239" t="s">
        <v>278</v>
      </c>
      <c r="E278" s="240" t="s">
        <v>850</v>
      </c>
      <c r="F278" s="241" t="s">
        <v>851</v>
      </c>
      <c r="G278" s="242" t="s">
        <v>342</v>
      </c>
      <c r="H278" s="243">
        <v>21</v>
      </c>
      <c r="I278" s="244"/>
      <c r="J278" s="245">
        <f>ROUND(I278*H278,2)</f>
        <v>0</v>
      </c>
      <c r="K278" s="246"/>
      <c r="L278" s="41"/>
      <c r="M278" s="247" t="s">
        <v>1</v>
      </c>
      <c r="N278" s="248" t="s">
        <v>39</v>
      </c>
      <c r="O278" s="88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352</v>
      </c>
      <c r="AT278" s="251" t="s">
        <v>278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852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851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21.75" customHeight="1">
      <c r="A280" s="35"/>
      <c r="B280" s="36"/>
      <c r="C280" s="257" t="s">
        <v>605</v>
      </c>
      <c r="D280" s="257" t="s">
        <v>339</v>
      </c>
      <c r="E280" s="258" t="s">
        <v>853</v>
      </c>
      <c r="F280" s="259" t="s">
        <v>854</v>
      </c>
      <c r="G280" s="260" t="s">
        <v>342</v>
      </c>
      <c r="H280" s="261">
        <v>3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5.0000000000000002E-05</v>
      </c>
      <c r="R280" s="249">
        <f>Q280*H280</f>
        <v>0.00015000000000000001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855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854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21.75" customHeight="1">
      <c r="A282" s="35"/>
      <c r="B282" s="36"/>
      <c r="C282" s="257" t="s">
        <v>609</v>
      </c>
      <c r="D282" s="257" t="s">
        <v>339</v>
      </c>
      <c r="E282" s="258" t="s">
        <v>856</v>
      </c>
      <c r="F282" s="259" t="s">
        <v>857</v>
      </c>
      <c r="G282" s="260" t="s">
        <v>342</v>
      </c>
      <c r="H282" s="261">
        <v>18</v>
      </c>
      <c r="I282" s="262"/>
      <c r="J282" s="263">
        <f>ROUND(I282*H282,2)</f>
        <v>0</v>
      </c>
      <c r="K282" s="264"/>
      <c r="L282" s="265"/>
      <c r="M282" s="266" t="s">
        <v>1</v>
      </c>
      <c r="N282" s="267" t="s">
        <v>39</v>
      </c>
      <c r="O282" s="88"/>
      <c r="P282" s="249">
        <f>O282*H282</f>
        <v>0</v>
      </c>
      <c r="Q282" s="249">
        <v>5.0000000000000002E-05</v>
      </c>
      <c r="R282" s="249">
        <f>Q282*H282</f>
        <v>0.00090000000000000008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377</v>
      </c>
      <c r="AT282" s="251" t="s">
        <v>339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858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857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16.5" customHeight="1">
      <c r="A284" s="35"/>
      <c r="B284" s="36"/>
      <c r="C284" s="239" t="s">
        <v>611</v>
      </c>
      <c r="D284" s="239" t="s">
        <v>278</v>
      </c>
      <c r="E284" s="240" t="s">
        <v>862</v>
      </c>
      <c r="F284" s="241" t="s">
        <v>863</v>
      </c>
      <c r="G284" s="242" t="s">
        <v>342</v>
      </c>
      <c r="H284" s="243">
        <v>8</v>
      </c>
      <c r="I284" s="244"/>
      <c r="J284" s="245">
        <f>ROUND(I284*H284,2)</f>
        <v>0</v>
      </c>
      <c r="K284" s="246"/>
      <c r="L284" s="41"/>
      <c r="M284" s="247" t="s">
        <v>1</v>
      </c>
      <c r="N284" s="248" t="s">
        <v>39</v>
      </c>
      <c r="O284" s="88"/>
      <c r="P284" s="249">
        <f>O284*H284</f>
        <v>0</v>
      </c>
      <c r="Q284" s="249">
        <v>0</v>
      </c>
      <c r="R284" s="249">
        <f>Q284*H284</f>
        <v>0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352</v>
      </c>
      <c r="AT284" s="251" t="s">
        <v>278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864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865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21.75" customHeight="1">
      <c r="A286" s="35"/>
      <c r="B286" s="36"/>
      <c r="C286" s="257" t="s">
        <v>615</v>
      </c>
      <c r="D286" s="257" t="s">
        <v>339</v>
      </c>
      <c r="E286" s="258" t="s">
        <v>866</v>
      </c>
      <c r="F286" s="259" t="s">
        <v>867</v>
      </c>
      <c r="G286" s="260" t="s">
        <v>342</v>
      </c>
      <c r="H286" s="261">
        <v>4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39</v>
      </c>
      <c r="O286" s="88"/>
      <c r="P286" s="249">
        <f>O286*H286</f>
        <v>0</v>
      </c>
      <c r="Q286" s="249">
        <v>4.0000000000000003E-05</v>
      </c>
      <c r="R286" s="249">
        <f>Q286*H286</f>
        <v>0.00016000000000000001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377</v>
      </c>
      <c r="AT286" s="251" t="s">
        <v>339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868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867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24.15" customHeight="1">
      <c r="A288" s="35"/>
      <c r="B288" s="36"/>
      <c r="C288" s="257" t="s">
        <v>619</v>
      </c>
      <c r="D288" s="257" t="s">
        <v>339</v>
      </c>
      <c r="E288" s="258" t="s">
        <v>869</v>
      </c>
      <c r="F288" s="259" t="s">
        <v>870</v>
      </c>
      <c r="G288" s="260" t="s">
        <v>342</v>
      </c>
      <c r="H288" s="261">
        <v>4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39</v>
      </c>
      <c r="O288" s="88"/>
      <c r="P288" s="249">
        <f>O288*H288</f>
        <v>0</v>
      </c>
      <c r="Q288" s="249">
        <v>5.0000000000000002E-05</v>
      </c>
      <c r="R288" s="249">
        <f>Q288*H288</f>
        <v>0.00020000000000000001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377</v>
      </c>
      <c r="AT288" s="251" t="s">
        <v>339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871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870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16.5" customHeight="1">
      <c r="A290" s="35"/>
      <c r="B290" s="36"/>
      <c r="C290" s="239" t="s">
        <v>626</v>
      </c>
      <c r="D290" s="239" t="s">
        <v>278</v>
      </c>
      <c r="E290" s="240" t="s">
        <v>872</v>
      </c>
      <c r="F290" s="241" t="s">
        <v>873</v>
      </c>
      <c r="G290" s="242" t="s">
        <v>342</v>
      </c>
      <c r="H290" s="243">
        <v>1</v>
      </c>
      <c r="I290" s="244"/>
      <c r="J290" s="245">
        <f>ROUND(I290*H290,2)</f>
        <v>0</v>
      </c>
      <c r="K290" s="246"/>
      <c r="L290" s="41"/>
      <c r="M290" s="247" t="s">
        <v>1</v>
      </c>
      <c r="N290" s="248" t="s">
        <v>39</v>
      </c>
      <c r="O290" s="88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352</v>
      </c>
      <c r="AT290" s="251" t="s">
        <v>278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874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875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24.15" customHeight="1">
      <c r="A292" s="35"/>
      <c r="B292" s="36"/>
      <c r="C292" s="257" t="s">
        <v>879</v>
      </c>
      <c r="D292" s="257" t="s">
        <v>339</v>
      </c>
      <c r="E292" s="258" t="s">
        <v>876</v>
      </c>
      <c r="F292" s="259" t="s">
        <v>877</v>
      </c>
      <c r="G292" s="260" t="s">
        <v>342</v>
      </c>
      <c r="H292" s="261">
        <v>1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39</v>
      </c>
      <c r="O292" s="88"/>
      <c r="P292" s="249">
        <f>O292*H292</f>
        <v>0</v>
      </c>
      <c r="Q292" s="249">
        <v>0.00023000000000000001</v>
      </c>
      <c r="R292" s="249">
        <f>Q292*H292</f>
        <v>0.00023000000000000001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377</v>
      </c>
      <c r="AT292" s="251" t="s">
        <v>339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878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877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33" customHeight="1">
      <c r="A294" s="35"/>
      <c r="B294" s="36"/>
      <c r="C294" s="239" t="s">
        <v>883</v>
      </c>
      <c r="D294" s="239" t="s">
        <v>278</v>
      </c>
      <c r="E294" s="240" t="s">
        <v>880</v>
      </c>
      <c r="F294" s="241" t="s">
        <v>881</v>
      </c>
      <c r="G294" s="242" t="s">
        <v>416</v>
      </c>
      <c r="H294" s="243">
        <v>4</v>
      </c>
      <c r="I294" s="244"/>
      <c r="J294" s="245">
        <f>ROUND(I294*H294,2)</f>
        <v>0</v>
      </c>
      <c r="K294" s="246"/>
      <c r="L294" s="41"/>
      <c r="M294" s="247" t="s">
        <v>1</v>
      </c>
      <c r="N294" s="248" t="s">
        <v>39</v>
      </c>
      <c r="O294" s="88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352</v>
      </c>
      <c r="AT294" s="251" t="s">
        <v>278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882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881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24.15" customHeight="1">
      <c r="A296" s="35"/>
      <c r="B296" s="36"/>
      <c r="C296" s="257" t="s">
        <v>887</v>
      </c>
      <c r="D296" s="257" t="s">
        <v>339</v>
      </c>
      <c r="E296" s="258" t="s">
        <v>884</v>
      </c>
      <c r="F296" s="259" t="s">
        <v>885</v>
      </c>
      <c r="G296" s="260" t="s">
        <v>416</v>
      </c>
      <c r="H296" s="261">
        <v>4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39</v>
      </c>
      <c r="O296" s="88"/>
      <c r="P296" s="249">
        <f>O296*H296</f>
        <v>0</v>
      </c>
      <c r="Q296" s="249">
        <v>1.0000000000000001E-05</v>
      </c>
      <c r="R296" s="249">
        <f>Q296*H296</f>
        <v>4.0000000000000003E-05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377</v>
      </c>
      <c r="AT296" s="251" t="s">
        <v>339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886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885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57" t="s">
        <v>891</v>
      </c>
      <c r="D298" s="257" t="s">
        <v>339</v>
      </c>
      <c r="E298" s="258" t="s">
        <v>888</v>
      </c>
      <c r="F298" s="259" t="s">
        <v>889</v>
      </c>
      <c r="G298" s="260" t="s">
        <v>342</v>
      </c>
      <c r="H298" s="261">
        <v>1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39</v>
      </c>
      <c r="O298" s="88"/>
      <c r="P298" s="249">
        <f>O298*H298</f>
        <v>0</v>
      </c>
      <c r="Q298" s="249">
        <v>1.0000000000000001E-05</v>
      </c>
      <c r="R298" s="249">
        <f>Q298*H298</f>
        <v>1.0000000000000001E-05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377</v>
      </c>
      <c r="AT298" s="251" t="s">
        <v>339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890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889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24.15" customHeight="1">
      <c r="A300" s="35"/>
      <c r="B300" s="36"/>
      <c r="C300" s="257" t="s">
        <v>895</v>
      </c>
      <c r="D300" s="257" t="s">
        <v>339</v>
      </c>
      <c r="E300" s="258" t="s">
        <v>892</v>
      </c>
      <c r="F300" s="259" t="s">
        <v>893</v>
      </c>
      <c r="G300" s="260" t="s">
        <v>342</v>
      </c>
      <c r="H300" s="261">
        <v>1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39</v>
      </c>
      <c r="O300" s="88"/>
      <c r="P300" s="249">
        <f>O300*H300</f>
        <v>0</v>
      </c>
      <c r="Q300" s="249">
        <v>1.0000000000000001E-05</v>
      </c>
      <c r="R300" s="249">
        <f>Q300*H300</f>
        <v>1.0000000000000001E-05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377</v>
      </c>
      <c r="AT300" s="251" t="s">
        <v>339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894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893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24.15" customHeight="1">
      <c r="A302" s="35"/>
      <c r="B302" s="36"/>
      <c r="C302" s="257" t="s">
        <v>899</v>
      </c>
      <c r="D302" s="257" t="s">
        <v>339</v>
      </c>
      <c r="E302" s="258" t="s">
        <v>896</v>
      </c>
      <c r="F302" s="259" t="s">
        <v>897</v>
      </c>
      <c r="G302" s="260" t="s">
        <v>342</v>
      </c>
      <c r="H302" s="261">
        <v>2</v>
      </c>
      <c r="I302" s="262"/>
      <c r="J302" s="263">
        <f>ROUND(I302*H302,2)</f>
        <v>0</v>
      </c>
      <c r="K302" s="264"/>
      <c r="L302" s="265"/>
      <c r="M302" s="266" t="s">
        <v>1</v>
      </c>
      <c r="N302" s="267" t="s">
        <v>39</v>
      </c>
      <c r="O302" s="88"/>
      <c r="P302" s="249">
        <f>O302*H302</f>
        <v>0</v>
      </c>
      <c r="Q302" s="249">
        <v>1.0000000000000001E-05</v>
      </c>
      <c r="R302" s="249">
        <f>Q302*H302</f>
        <v>2.0000000000000002E-05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377</v>
      </c>
      <c r="AT302" s="251" t="s">
        <v>339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898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897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24.15" customHeight="1">
      <c r="A304" s="35"/>
      <c r="B304" s="36"/>
      <c r="C304" s="257" t="s">
        <v>903</v>
      </c>
      <c r="D304" s="257" t="s">
        <v>339</v>
      </c>
      <c r="E304" s="258" t="s">
        <v>900</v>
      </c>
      <c r="F304" s="259" t="s">
        <v>901</v>
      </c>
      <c r="G304" s="260" t="s">
        <v>342</v>
      </c>
      <c r="H304" s="261">
        <v>4</v>
      </c>
      <c r="I304" s="262"/>
      <c r="J304" s="263">
        <f>ROUND(I304*H304,2)</f>
        <v>0</v>
      </c>
      <c r="K304" s="264"/>
      <c r="L304" s="265"/>
      <c r="M304" s="266" t="s">
        <v>1</v>
      </c>
      <c r="N304" s="267" t="s">
        <v>39</v>
      </c>
      <c r="O304" s="88"/>
      <c r="P304" s="249">
        <f>O304*H304</f>
        <v>0</v>
      </c>
      <c r="Q304" s="249">
        <v>1.0000000000000001E-05</v>
      </c>
      <c r="R304" s="249">
        <f>Q304*H304</f>
        <v>4.0000000000000003E-05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377</v>
      </c>
      <c r="AT304" s="251" t="s">
        <v>339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902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901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33" customHeight="1">
      <c r="A306" s="35"/>
      <c r="B306" s="36"/>
      <c r="C306" s="239" t="s">
        <v>908</v>
      </c>
      <c r="D306" s="239" t="s">
        <v>278</v>
      </c>
      <c r="E306" s="240" t="s">
        <v>904</v>
      </c>
      <c r="F306" s="241" t="s">
        <v>905</v>
      </c>
      <c r="G306" s="242" t="s">
        <v>696</v>
      </c>
      <c r="H306" s="243">
        <v>1</v>
      </c>
      <c r="I306" s="244"/>
      <c r="J306" s="245">
        <f>ROUND(I306*H306,2)</f>
        <v>0</v>
      </c>
      <c r="K306" s="246"/>
      <c r="L306" s="41"/>
      <c r="M306" s="247" t="s">
        <v>1</v>
      </c>
      <c r="N306" s="248" t="s">
        <v>39</v>
      </c>
      <c r="O306" s="88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352</v>
      </c>
      <c r="AT306" s="251" t="s">
        <v>278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906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907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33" customHeight="1">
      <c r="A308" s="35"/>
      <c r="B308" s="36"/>
      <c r="C308" s="239" t="s">
        <v>913</v>
      </c>
      <c r="D308" s="239" t="s">
        <v>278</v>
      </c>
      <c r="E308" s="240" t="s">
        <v>909</v>
      </c>
      <c r="F308" s="241" t="s">
        <v>910</v>
      </c>
      <c r="G308" s="242" t="s">
        <v>416</v>
      </c>
      <c r="H308" s="243">
        <v>350</v>
      </c>
      <c r="I308" s="244"/>
      <c r="J308" s="245">
        <f>ROUND(I308*H308,2)</f>
        <v>0</v>
      </c>
      <c r="K308" s="246"/>
      <c r="L308" s="41"/>
      <c r="M308" s="247" t="s">
        <v>1</v>
      </c>
      <c r="N308" s="248" t="s">
        <v>39</v>
      </c>
      <c r="O308" s="88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352</v>
      </c>
      <c r="AT308" s="251" t="s">
        <v>278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911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912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24.15" customHeight="1">
      <c r="A310" s="35"/>
      <c r="B310" s="36"/>
      <c r="C310" s="257" t="s">
        <v>917</v>
      </c>
      <c r="D310" s="257" t="s">
        <v>339</v>
      </c>
      <c r="E310" s="258" t="s">
        <v>914</v>
      </c>
      <c r="F310" s="259" t="s">
        <v>915</v>
      </c>
      <c r="G310" s="260" t="s">
        <v>416</v>
      </c>
      <c r="H310" s="261">
        <v>350</v>
      </c>
      <c r="I310" s="262"/>
      <c r="J310" s="263">
        <f>ROUND(I310*H310,2)</f>
        <v>0</v>
      </c>
      <c r="K310" s="264"/>
      <c r="L310" s="265"/>
      <c r="M310" s="266" t="s">
        <v>1</v>
      </c>
      <c r="N310" s="267" t="s">
        <v>39</v>
      </c>
      <c r="O310" s="88"/>
      <c r="P310" s="249">
        <f>O310*H310</f>
        <v>0</v>
      </c>
      <c r="Q310" s="249">
        <v>0.00017000000000000001</v>
      </c>
      <c r="R310" s="249">
        <f>Q310*H310</f>
        <v>0.059500000000000004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377</v>
      </c>
      <c r="AT310" s="251" t="s">
        <v>339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916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915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39" t="s">
        <v>922</v>
      </c>
      <c r="D312" s="239" t="s">
        <v>278</v>
      </c>
      <c r="E312" s="240" t="s">
        <v>1764</v>
      </c>
      <c r="F312" s="241" t="s">
        <v>1765</v>
      </c>
      <c r="G312" s="242" t="s">
        <v>342</v>
      </c>
      <c r="H312" s="243">
        <v>1</v>
      </c>
      <c r="I312" s="244"/>
      <c r="J312" s="245">
        <f>ROUND(I312*H312,2)</f>
        <v>0</v>
      </c>
      <c r="K312" s="246"/>
      <c r="L312" s="41"/>
      <c r="M312" s="247" t="s">
        <v>1</v>
      </c>
      <c r="N312" s="248" t="s">
        <v>39</v>
      </c>
      <c r="O312" s="88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352</v>
      </c>
      <c r="AT312" s="251" t="s">
        <v>278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1766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1767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37.8" customHeight="1">
      <c r="A314" s="35"/>
      <c r="B314" s="36"/>
      <c r="C314" s="257" t="s">
        <v>926</v>
      </c>
      <c r="D314" s="257" t="s">
        <v>339</v>
      </c>
      <c r="E314" s="258" t="s">
        <v>1768</v>
      </c>
      <c r="F314" s="259" t="s">
        <v>1769</v>
      </c>
      <c r="G314" s="260" t="s">
        <v>342</v>
      </c>
      <c r="H314" s="261">
        <v>1</v>
      </c>
      <c r="I314" s="262"/>
      <c r="J314" s="263">
        <f>ROUND(I314*H314,2)</f>
        <v>0</v>
      </c>
      <c r="K314" s="264"/>
      <c r="L314" s="265"/>
      <c r="M314" s="266" t="s">
        <v>1</v>
      </c>
      <c r="N314" s="267" t="s">
        <v>39</v>
      </c>
      <c r="O314" s="88"/>
      <c r="P314" s="249">
        <f>O314*H314</f>
        <v>0</v>
      </c>
      <c r="Q314" s="249">
        <v>0.00014999999999999999</v>
      </c>
      <c r="R314" s="249">
        <f>Q314*H314</f>
        <v>0.00014999999999999999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377</v>
      </c>
      <c r="AT314" s="251" t="s">
        <v>339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1770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1771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33" customHeight="1">
      <c r="A316" s="35"/>
      <c r="B316" s="36"/>
      <c r="C316" s="239" t="s">
        <v>930</v>
      </c>
      <c r="D316" s="239" t="s">
        <v>278</v>
      </c>
      <c r="E316" s="240" t="s">
        <v>918</v>
      </c>
      <c r="F316" s="241" t="s">
        <v>919</v>
      </c>
      <c r="G316" s="242" t="s">
        <v>416</v>
      </c>
      <c r="H316" s="243">
        <v>50</v>
      </c>
      <c r="I316" s="244"/>
      <c r="J316" s="245">
        <f>ROUND(I316*H316,2)</f>
        <v>0</v>
      </c>
      <c r="K316" s="246"/>
      <c r="L316" s="41"/>
      <c r="M316" s="247" t="s">
        <v>1</v>
      </c>
      <c r="N316" s="248" t="s">
        <v>39</v>
      </c>
      <c r="O316" s="88"/>
      <c r="P316" s="249">
        <f>O316*H316</f>
        <v>0</v>
      </c>
      <c r="Q316" s="249">
        <v>0</v>
      </c>
      <c r="R316" s="249">
        <f>Q316*H316</f>
        <v>0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352</v>
      </c>
      <c r="AT316" s="251" t="s">
        <v>278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920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921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24.15" customHeight="1">
      <c r="A318" s="35"/>
      <c r="B318" s="36"/>
      <c r="C318" s="257" t="s">
        <v>934</v>
      </c>
      <c r="D318" s="257" t="s">
        <v>339</v>
      </c>
      <c r="E318" s="258" t="s">
        <v>923</v>
      </c>
      <c r="F318" s="259" t="s">
        <v>924</v>
      </c>
      <c r="G318" s="260" t="s">
        <v>416</v>
      </c>
      <c r="H318" s="261">
        <v>50</v>
      </c>
      <c r="I318" s="262"/>
      <c r="J318" s="263">
        <f>ROUND(I318*H318,2)</f>
        <v>0</v>
      </c>
      <c r="K318" s="264"/>
      <c r="L318" s="265"/>
      <c r="M318" s="266" t="s">
        <v>1</v>
      </c>
      <c r="N318" s="267" t="s">
        <v>39</v>
      </c>
      <c r="O318" s="88"/>
      <c r="P318" s="249">
        <f>O318*H318</f>
        <v>0</v>
      </c>
      <c r="Q318" s="249">
        <v>6.9999999999999994E-05</v>
      </c>
      <c r="R318" s="249">
        <f>Q318*H318</f>
        <v>0.0034999999999999996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377</v>
      </c>
      <c r="AT318" s="251" t="s">
        <v>339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925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924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33" customHeight="1">
      <c r="A320" s="35"/>
      <c r="B320" s="36"/>
      <c r="C320" s="239" t="s">
        <v>938</v>
      </c>
      <c r="D320" s="239" t="s">
        <v>278</v>
      </c>
      <c r="E320" s="240" t="s">
        <v>927</v>
      </c>
      <c r="F320" s="241" t="s">
        <v>928</v>
      </c>
      <c r="G320" s="242" t="s">
        <v>416</v>
      </c>
      <c r="H320" s="243">
        <v>42</v>
      </c>
      <c r="I320" s="244"/>
      <c r="J320" s="245">
        <f>ROUND(I320*H320,2)</f>
        <v>0</v>
      </c>
      <c r="K320" s="246"/>
      <c r="L320" s="41"/>
      <c r="M320" s="247" t="s">
        <v>1</v>
      </c>
      <c r="N320" s="248" t="s">
        <v>39</v>
      </c>
      <c r="O320" s="88"/>
      <c r="P320" s="249">
        <f>O320*H320</f>
        <v>0</v>
      </c>
      <c r="Q320" s="249">
        <v>0</v>
      </c>
      <c r="R320" s="249">
        <f>Q320*H320</f>
        <v>0</v>
      </c>
      <c r="S320" s="249">
        <v>0</v>
      </c>
      <c r="T320" s="25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352</v>
      </c>
      <c r="AT320" s="251" t="s">
        <v>278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929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928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24.15" customHeight="1">
      <c r="A322" s="35"/>
      <c r="B322" s="36"/>
      <c r="C322" s="257" t="s">
        <v>943</v>
      </c>
      <c r="D322" s="257" t="s">
        <v>339</v>
      </c>
      <c r="E322" s="258" t="s">
        <v>931</v>
      </c>
      <c r="F322" s="259" t="s">
        <v>932</v>
      </c>
      <c r="G322" s="260" t="s">
        <v>416</v>
      </c>
      <c r="H322" s="261">
        <v>30</v>
      </c>
      <c r="I322" s="262"/>
      <c r="J322" s="263">
        <f>ROUND(I322*H322,2)</f>
        <v>0</v>
      </c>
      <c r="K322" s="264"/>
      <c r="L322" s="265"/>
      <c r="M322" s="266" t="s">
        <v>1</v>
      </c>
      <c r="N322" s="267" t="s">
        <v>39</v>
      </c>
      <c r="O322" s="88"/>
      <c r="P322" s="249">
        <f>O322*H322</f>
        <v>0</v>
      </c>
      <c r="Q322" s="249">
        <v>6.9999999999999994E-05</v>
      </c>
      <c r="R322" s="249">
        <f>Q322*H322</f>
        <v>0.0020999999999999999</v>
      </c>
      <c r="S322" s="249">
        <v>0</v>
      </c>
      <c r="T322" s="25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377</v>
      </c>
      <c r="AT322" s="251" t="s">
        <v>339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933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932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37.8" customHeight="1">
      <c r="A324" s="35"/>
      <c r="B324" s="36"/>
      <c r="C324" s="257" t="s">
        <v>948</v>
      </c>
      <c r="D324" s="257" t="s">
        <v>339</v>
      </c>
      <c r="E324" s="258" t="s">
        <v>935</v>
      </c>
      <c r="F324" s="259" t="s">
        <v>936</v>
      </c>
      <c r="G324" s="260" t="s">
        <v>416</v>
      </c>
      <c r="H324" s="261">
        <v>12</v>
      </c>
      <c r="I324" s="262"/>
      <c r="J324" s="263">
        <f>ROUND(I324*H324,2)</f>
        <v>0</v>
      </c>
      <c r="K324" s="264"/>
      <c r="L324" s="265"/>
      <c r="M324" s="266" t="s">
        <v>1</v>
      </c>
      <c r="N324" s="267" t="s">
        <v>39</v>
      </c>
      <c r="O324" s="88"/>
      <c r="P324" s="249">
        <f>O324*H324</f>
        <v>0</v>
      </c>
      <c r="Q324" s="249">
        <v>6.9999999999999994E-05</v>
      </c>
      <c r="R324" s="249">
        <f>Q324*H324</f>
        <v>0.00083999999999999993</v>
      </c>
      <c r="S324" s="249">
        <v>0</v>
      </c>
      <c r="T324" s="250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377</v>
      </c>
      <c r="AT324" s="251" t="s">
        <v>339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937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936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24.15" customHeight="1">
      <c r="A326" s="35"/>
      <c r="B326" s="36"/>
      <c r="C326" s="239" t="s">
        <v>952</v>
      </c>
      <c r="D326" s="239" t="s">
        <v>278</v>
      </c>
      <c r="E326" s="240" t="s">
        <v>939</v>
      </c>
      <c r="F326" s="241" t="s">
        <v>940</v>
      </c>
      <c r="G326" s="242" t="s">
        <v>342</v>
      </c>
      <c r="H326" s="243">
        <v>1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5.0000000000000002E-05</v>
      </c>
      <c r="T326" s="250">
        <f>S326*H326</f>
        <v>5.0000000000000002E-05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941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942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37.8" customHeight="1">
      <c r="A328" s="35"/>
      <c r="B328" s="36"/>
      <c r="C328" s="239" t="s">
        <v>956</v>
      </c>
      <c r="D328" s="239" t="s">
        <v>278</v>
      </c>
      <c r="E328" s="240" t="s">
        <v>944</v>
      </c>
      <c r="F328" s="241" t="s">
        <v>945</v>
      </c>
      <c r="G328" s="242" t="s">
        <v>342</v>
      </c>
      <c r="H328" s="243">
        <v>1</v>
      </c>
      <c r="I328" s="244"/>
      <c r="J328" s="245">
        <f>ROUND(I328*H328,2)</f>
        <v>0</v>
      </c>
      <c r="K328" s="246"/>
      <c r="L328" s="41"/>
      <c r="M328" s="247" t="s">
        <v>1</v>
      </c>
      <c r="N328" s="248" t="s">
        <v>39</v>
      </c>
      <c r="O328" s="88"/>
      <c r="P328" s="249">
        <f>O328*H328</f>
        <v>0</v>
      </c>
      <c r="Q328" s="249">
        <v>0</v>
      </c>
      <c r="R328" s="249">
        <f>Q328*H328</f>
        <v>0</v>
      </c>
      <c r="S328" s="249">
        <v>5.0000000000000002E-05</v>
      </c>
      <c r="T328" s="250">
        <f>S328*H328</f>
        <v>5.0000000000000002E-05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352</v>
      </c>
      <c r="AT328" s="251" t="s">
        <v>278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946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947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21.75" customHeight="1">
      <c r="A330" s="35"/>
      <c r="B330" s="36"/>
      <c r="C330" s="239" t="s">
        <v>961</v>
      </c>
      <c r="D330" s="239" t="s">
        <v>278</v>
      </c>
      <c r="E330" s="240" t="s">
        <v>949</v>
      </c>
      <c r="F330" s="241" t="s">
        <v>950</v>
      </c>
      <c r="G330" s="242" t="s">
        <v>342</v>
      </c>
      <c r="H330" s="243">
        <v>1</v>
      </c>
      <c r="I330" s="244"/>
      <c r="J330" s="245">
        <f>ROUND(I330*H330,2)</f>
        <v>0</v>
      </c>
      <c r="K330" s="246"/>
      <c r="L330" s="41"/>
      <c r="M330" s="247" t="s">
        <v>1</v>
      </c>
      <c r="N330" s="248" t="s">
        <v>39</v>
      </c>
      <c r="O330" s="88"/>
      <c r="P330" s="249">
        <f>O330*H330</f>
        <v>0</v>
      </c>
      <c r="Q330" s="249">
        <v>0</v>
      </c>
      <c r="R330" s="249">
        <f>Q330*H330</f>
        <v>0</v>
      </c>
      <c r="S330" s="249">
        <v>5.0000000000000002E-05</v>
      </c>
      <c r="T330" s="250">
        <f>S330*H330</f>
        <v>5.0000000000000002E-05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352</v>
      </c>
      <c r="AT330" s="251" t="s">
        <v>278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951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950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16.5" customHeight="1">
      <c r="A332" s="35"/>
      <c r="B332" s="36"/>
      <c r="C332" s="257" t="s">
        <v>965</v>
      </c>
      <c r="D332" s="257" t="s">
        <v>339</v>
      </c>
      <c r="E332" s="258" t="s">
        <v>953</v>
      </c>
      <c r="F332" s="259" t="s">
        <v>954</v>
      </c>
      <c r="G332" s="260" t="s">
        <v>416</v>
      </c>
      <c r="H332" s="261">
        <v>1</v>
      </c>
      <c r="I332" s="262"/>
      <c r="J332" s="263">
        <f>ROUND(I332*H332,2)</f>
        <v>0</v>
      </c>
      <c r="K332" s="264"/>
      <c r="L332" s="265"/>
      <c r="M332" s="266" t="s">
        <v>1</v>
      </c>
      <c r="N332" s="267" t="s">
        <v>39</v>
      </c>
      <c r="O332" s="88"/>
      <c r="P332" s="249">
        <f>O332*H332</f>
        <v>0</v>
      </c>
      <c r="Q332" s="249">
        <v>6.9999999999999994E-05</v>
      </c>
      <c r="R332" s="249">
        <f>Q332*H332</f>
        <v>6.9999999999999994E-05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377</v>
      </c>
      <c r="AT332" s="251" t="s">
        <v>339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955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954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24.15" customHeight="1">
      <c r="A334" s="35"/>
      <c r="B334" s="36"/>
      <c r="C334" s="239" t="s">
        <v>970</v>
      </c>
      <c r="D334" s="239" t="s">
        <v>278</v>
      </c>
      <c r="E334" s="240" t="s">
        <v>957</v>
      </c>
      <c r="F334" s="241" t="s">
        <v>958</v>
      </c>
      <c r="G334" s="242" t="s">
        <v>342</v>
      </c>
      <c r="H334" s="243">
        <v>25</v>
      </c>
      <c r="I334" s="244"/>
      <c r="J334" s="245">
        <f>ROUND(I334*H334,2)</f>
        <v>0</v>
      </c>
      <c r="K334" s="246"/>
      <c r="L334" s="41"/>
      <c r="M334" s="247" t="s">
        <v>1</v>
      </c>
      <c r="N334" s="248" t="s">
        <v>39</v>
      </c>
      <c r="O334" s="88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352</v>
      </c>
      <c r="AT334" s="251" t="s">
        <v>278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959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960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2" customFormat="1" ht="16.5" customHeight="1">
      <c r="A336" s="35"/>
      <c r="B336" s="36"/>
      <c r="C336" s="257" t="s">
        <v>977</v>
      </c>
      <c r="D336" s="257" t="s">
        <v>339</v>
      </c>
      <c r="E336" s="258" t="s">
        <v>962</v>
      </c>
      <c r="F336" s="259" t="s">
        <v>963</v>
      </c>
      <c r="G336" s="260" t="s">
        <v>342</v>
      </c>
      <c r="H336" s="261">
        <v>25</v>
      </c>
      <c r="I336" s="262"/>
      <c r="J336" s="263">
        <f>ROUND(I336*H336,2)</f>
        <v>0</v>
      </c>
      <c r="K336" s="264"/>
      <c r="L336" s="265"/>
      <c r="M336" s="266" t="s">
        <v>1</v>
      </c>
      <c r="N336" s="267" t="s">
        <v>39</v>
      </c>
      <c r="O336" s="88"/>
      <c r="P336" s="249">
        <f>O336*H336</f>
        <v>0</v>
      </c>
      <c r="Q336" s="249">
        <v>9.0000000000000006E-05</v>
      </c>
      <c r="R336" s="249">
        <f>Q336*H336</f>
        <v>0.0022500000000000003</v>
      </c>
      <c r="S336" s="249">
        <v>0</v>
      </c>
      <c r="T336" s="25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1" t="s">
        <v>377</v>
      </c>
      <c r="AT336" s="251" t="s">
        <v>339</v>
      </c>
      <c r="AU336" s="251" t="s">
        <v>276</v>
      </c>
      <c r="AY336" s="14" t="s">
        <v>275</v>
      </c>
      <c r="BE336" s="252">
        <f>IF(N336="základní",J336,0)</f>
        <v>0</v>
      </c>
      <c r="BF336" s="252">
        <f>IF(N336="snížená",J336,0)</f>
        <v>0</v>
      </c>
      <c r="BG336" s="252">
        <f>IF(N336="zákl. přenesená",J336,0)</f>
        <v>0</v>
      </c>
      <c r="BH336" s="252">
        <f>IF(N336="sníž. přenesená",J336,0)</f>
        <v>0</v>
      </c>
      <c r="BI336" s="252">
        <f>IF(N336="nulová",J336,0)</f>
        <v>0</v>
      </c>
      <c r="BJ336" s="14" t="s">
        <v>81</v>
      </c>
      <c r="BK336" s="252">
        <f>ROUND(I336*H336,2)</f>
        <v>0</v>
      </c>
      <c r="BL336" s="14" t="s">
        <v>352</v>
      </c>
      <c r="BM336" s="251" t="s">
        <v>964</v>
      </c>
    </row>
    <row r="337" s="2" customFormat="1">
      <c r="A337" s="35"/>
      <c r="B337" s="36"/>
      <c r="C337" s="37"/>
      <c r="D337" s="253" t="s">
        <v>284</v>
      </c>
      <c r="E337" s="37"/>
      <c r="F337" s="254" t="s">
        <v>963</v>
      </c>
      <c r="G337" s="37"/>
      <c r="H337" s="37"/>
      <c r="I337" s="206"/>
      <c r="J337" s="37"/>
      <c r="K337" s="37"/>
      <c r="L337" s="41"/>
      <c r="M337" s="255"/>
      <c r="N337" s="256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284</v>
      </c>
      <c r="AU337" s="14" t="s">
        <v>276</v>
      </c>
    </row>
    <row r="338" s="2" customFormat="1" ht="21.75" customHeight="1">
      <c r="A338" s="35"/>
      <c r="B338" s="36"/>
      <c r="C338" s="239" t="s">
        <v>982</v>
      </c>
      <c r="D338" s="239" t="s">
        <v>278</v>
      </c>
      <c r="E338" s="240" t="s">
        <v>966</v>
      </c>
      <c r="F338" s="241" t="s">
        <v>967</v>
      </c>
      <c r="G338" s="242" t="s">
        <v>342</v>
      </c>
      <c r="H338" s="243">
        <v>1</v>
      </c>
      <c r="I338" s="244"/>
      <c r="J338" s="245">
        <f>ROUND(I338*H338,2)</f>
        <v>0</v>
      </c>
      <c r="K338" s="246"/>
      <c r="L338" s="41"/>
      <c r="M338" s="247" t="s">
        <v>1</v>
      </c>
      <c r="N338" s="248" t="s">
        <v>39</v>
      </c>
      <c r="O338" s="88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1" t="s">
        <v>352</v>
      </c>
      <c r="AT338" s="251" t="s">
        <v>278</v>
      </c>
      <c r="AU338" s="251" t="s">
        <v>276</v>
      </c>
      <c r="AY338" s="14" t="s">
        <v>275</v>
      </c>
      <c r="BE338" s="252">
        <f>IF(N338="základní",J338,0)</f>
        <v>0</v>
      </c>
      <c r="BF338" s="252">
        <f>IF(N338="snížená",J338,0)</f>
        <v>0</v>
      </c>
      <c r="BG338" s="252">
        <f>IF(N338="zákl. přenesená",J338,0)</f>
        <v>0</v>
      </c>
      <c r="BH338" s="252">
        <f>IF(N338="sníž. přenesená",J338,0)</f>
        <v>0</v>
      </c>
      <c r="BI338" s="252">
        <f>IF(N338="nulová",J338,0)</f>
        <v>0</v>
      </c>
      <c r="BJ338" s="14" t="s">
        <v>81</v>
      </c>
      <c r="BK338" s="252">
        <f>ROUND(I338*H338,2)</f>
        <v>0</v>
      </c>
      <c r="BL338" s="14" t="s">
        <v>352</v>
      </c>
      <c r="BM338" s="251" t="s">
        <v>968</v>
      </c>
    </row>
    <row r="339" s="2" customFormat="1">
      <c r="A339" s="35"/>
      <c r="B339" s="36"/>
      <c r="C339" s="37"/>
      <c r="D339" s="253" t="s">
        <v>284</v>
      </c>
      <c r="E339" s="37"/>
      <c r="F339" s="254" t="s">
        <v>969</v>
      </c>
      <c r="G339" s="37"/>
      <c r="H339" s="37"/>
      <c r="I339" s="206"/>
      <c r="J339" s="37"/>
      <c r="K339" s="37"/>
      <c r="L339" s="41"/>
      <c r="M339" s="255"/>
      <c r="N339" s="256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284</v>
      </c>
      <c r="AU339" s="14" t="s">
        <v>276</v>
      </c>
    </row>
    <row r="340" s="2" customFormat="1" ht="16.5" customHeight="1">
      <c r="A340" s="35"/>
      <c r="B340" s="36"/>
      <c r="C340" s="239" t="s">
        <v>986</v>
      </c>
      <c r="D340" s="239" t="s">
        <v>278</v>
      </c>
      <c r="E340" s="240" t="s">
        <v>971</v>
      </c>
      <c r="F340" s="241" t="s">
        <v>972</v>
      </c>
      <c r="G340" s="242" t="s">
        <v>973</v>
      </c>
      <c r="H340" s="243">
        <v>1</v>
      </c>
      <c r="I340" s="244"/>
      <c r="J340" s="245">
        <f>ROUND(I340*H340,2)</f>
        <v>0</v>
      </c>
      <c r="K340" s="246"/>
      <c r="L340" s="41"/>
      <c r="M340" s="247" t="s">
        <v>1</v>
      </c>
      <c r="N340" s="248" t="s">
        <v>39</v>
      </c>
      <c r="O340" s="88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51" t="s">
        <v>352</v>
      </c>
      <c r="AT340" s="251" t="s">
        <v>278</v>
      </c>
      <c r="AU340" s="251" t="s">
        <v>276</v>
      </c>
      <c r="AY340" s="14" t="s">
        <v>275</v>
      </c>
      <c r="BE340" s="252">
        <f>IF(N340="základní",J340,0)</f>
        <v>0</v>
      </c>
      <c r="BF340" s="252">
        <f>IF(N340="snížená",J340,0)</f>
        <v>0</v>
      </c>
      <c r="BG340" s="252">
        <f>IF(N340="zákl. přenesená",J340,0)</f>
        <v>0</v>
      </c>
      <c r="BH340" s="252">
        <f>IF(N340="sníž. přenesená",J340,0)</f>
        <v>0</v>
      </c>
      <c r="BI340" s="252">
        <f>IF(N340="nulová",J340,0)</f>
        <v>0</v>
      </c>
      <c r="BJ340" s="14" t="s">
        <v>81</v>
      </c>
      <c r="BK340" s="252">
        <f>ROUND(I340*H340,2)</f>
        <v>0</v>
      </c>
      <c r="BL340" s="14" t="s">
        <v>352</v>
      </c>
      <c r="BM340" s="251" t="s">
        <v>974</v>
      </c>
    </row>
    <row r="341" s="2" customFormat="1">
      <c r="A341" s="35"/>
      <c r="B341" s="36"/>
      <c r="C341" s="37"/>
      <c r="D341" s="253" t="s">
        <v>284</v>
      </c>
      <c r="E341" s="37"/>
      <c r="F341" s="254" t="s">
        <v>972</v>
      </c>
      <c r="G341" s="37"/>
      <c r="H341" s="37"/>
      <c r="I341" s="206"/>
      <c r="J341" s="37"/>
      <c r="K341" s="37"/>
      <c r="L341" s="41"/>
      <c r="M341" s="255"/>
      <c r="N341" s="256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284</v>
      </c>
      <c r="AU341" s="14" t="s">
        <v>276</v>
      </c>
    </row>
    <row r="342" s="12" customFormat="1" ht="20.88" customHeight="1">
      <c r="A342" s="12"/>
      <c r="B342" s="223"/>
      <c r="C342" s="224"/>
      <c r="D342" s="225" t="s">
        <v>73</v>
      </c>
      <c r="E342" s="237" t="s">
        <v>975</v>
      </c>
      <c r="F342" s="237" t="s">
        <v>976</v>
      </c>
      <c r="G342" s="224"/>
      <c r="H342" s="224"/>
      <c r="I342" s="227"/>
      <c r="J342" s="238">
        <f>BK342</f>
        <v>0</v>
      </c>
      <c r="K342" s="224"/>
      <c r="L342" s="229"/>
      <c r="M342" s="230"/>
      <c r="N342" s="231"/>
      <c r="O342" s="231"/>
      <c r="P342" s="232">
        <f>SUM(P343:P378)</f>
        <v>0</v>
      </c>
      <c r="Q342" s="231"/>
      <c r="R342" s="232">
        <f>SUM(R343:R378)</f>
        <v>0.036329999999999994</v>
      </c>
      <c r="S342" s="231"/>
      <c r="T342" s="233">
        <f>SUM(T343:T378)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4" t="s">
        <v>83</v>
      </c>
      <c r="AT342" s="235" t="s">
        <v>73</v>
      </c>
      <c r="AU342" s="235" t="s">
        <v>83</v>
      </c>
      <c r="AY342" s="234" t="s">
        <v>275</v>
      </c>
      <c r="BK342" s="236">
        <f>SUM(BK343:BK378)</f>
        <v>0</v>
      </c>
    </row>
    <row r="343" s="2" customFormat="1" ht="33" customHeight="1">
      <c r="A343" s="35"/>
      <c r="B343" s="36"/>
      <c r="C343" s="239" t="s">
        <v>991</v>
      </c>
      <c r="D343" s="239" t="s">
        <v>278</v>
      </c>
      <c r="E343" s="240" t="s">
        <v>978</v>
      </c>
      <c r="F343" s="241" t="s">
        <v>979</v>
      </c>
      <c r="G343" s="242" t="s">
        <v>416</v>
      </c>
      <c r="H343" s="243">
        <v>45</v>
      </c>
      <c r="I343" s="244"/>
      <c r="J343" s="245">
        <f>ROUND(I343*H343,2)</f>
        <v>0</v>
      </c>
      <c r="K343" s="246"/>
      <c r="L343" s="41"/>
      <c r="M343" s="247" t="s">
        <v>1</v>
      </c>
      <c r="N343" s="248" t="s">
        <v>39</v>
      </c>
      <c r="O343" s="88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1" t="s">
        <v>352</v>
      </c>
      <c r="AT343" s="251" t="s">
        <v>278</v>
      </c>
      <c r="AU343" s="251" t="s">
        <v>276</v>
      </c>
      <c r="AY343" s="14" t="s">
        <v>275</v>
      </c>
      <c r="BE343" s="252">
        <f>IF(N343="základní",J343,0)</f>
        <v>0</v>
      </c>
      <c r="BF343" s="252">
        <f>IF(N343="snížená",J343,0)</f>
        <v>0</v>
      </c>
      <c r="BG343" s="252">
        <f>IF(N343="zákl. přenesená",J343,0)</f>
        <v>0</v>
      </c>
      <c r="BH343" s="252">
        <f>IF(N343="sníž. přenesená",J343,0)</f>
        <v>0</v>
      </c>
      <c r="BI343" s="252">
        <f>IF(N343="nulová",J343,0)</f>
        <v>0</v>
      </c>
      <c r="BJ343" s="14" t="s">
        <v>81</v>
      </c>
      <c r="BK343" s="252">
        <f>ROUND(I343*H343,2)</f>
        <v>0</v>
      </c>
      <c r="BL343" s="14" t="s">
        <v>352</v>
      </c>
      <c r="BM343" s="251" t="s">
        <v>980</v>
      </c>
    </row>
    <row r="344" s="2" customFormat="1">
      <c r="A344" s="35"/>
      <c r="B344" s="36"/>
      <c r="C344" s="37"/>
      <c r="D344" s="253" t="s">
        <v>284</v>
      </c>
      <c r="E344" s="37"/>
      <c r="F344" s="254" t="s">
        <v>981</v>
      </c>
      <c r="G344" s="37"/>
      <c r="H344" s="37"/>
      <c r="I344" s="206"/>
      <c r="J344" s="37"/>
      <c r="K344" s="37"/>
      <c r="L344" s="41"/>
      <c r="M344" s="255"/>
      <c r="N344" s="25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284</v>
      </c>
      <c r="AU344" s="14" t="s">
        <v>276</v>
      </c>
    </row>
    <row r="345" s="2" customFormat="1" ht="33" customHeight="1">
      <c r="A345" s="35"/>
      <c r="B345" s="36"/>
      <c r="C345" s="257" t="s">
        <v>995</v>
      </c>
      <c r="D345" s="257" t="s">
        <v>339</v>
      </c>
      <c r="E345" s="258" t="s">
        <v>983</v>
      </c>
      <c r="F345" s="259" t="s">
        <v>984</v>
      </c>
      <c r="G345" s="260" t="s">
        <v>416</v>
      </c>
      <c r="H345" s="261">
        <v>45</v>
      </c>
      <c r="I345" s="262"/>
      <c r="J345" s="263">
        <f>ROUND(I345*H345,2)</f>
        <v>0</v>
      </c>
      <c r="K345" s="264"/>
      <c r="L345" s="265"/>
      <c r="M345" s="266" t="s">
        <v>1</v>
      </c>
      <c r="N345" s="267" t="s">
        <v>39</v>
      </c>
      <c r="O345" s="88"/>
      <c r="P345" s="249">
        <f>O345*H345</f>
        <v>0</v>
      </c>
      <c r="Q345" s="249">
        <v>0.00052999999999999998</v>
      </c>
      <c r="R345" s="249">
        <f>Q345*H345</f>
        <v>0.02385</v>
      </c>
      <c r="S345" s="249">
        <v>0</v>
      </c>
      <c r="T345" s="25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1" t="s">
        <v>377</v>
      </c>
      <c r="AT345" s="251" t="s">
        <v>339</v>
      </c>
      <c r="AU345" s="251" t="s">
        <v>276</v>
      </c>
      <c r="AY345" s="14" t="s">
        <v>275</v>
      </c>
      <c r="BE345" s="252">
        <f>IF(N345="základní",J345,0)</f>
        <v>0</v>
      </c>
      <c r="BF345" s="252">
        <f>IF(N345="snížená",J345,0)</f>
        <v>0</v>
      </c>
      <c r="BG345" s="252">
        <f>IF(N345="zákl. přenesená",J345,0)</f>
        <v>0</v>
      </c>
      <c r="BH345" s="252">
        <f>IF(N345="sníž. přenesená",J345,0)</f>
        <v>0</v>
      </c>
      <c r="BI345" s="252">
        <f>IF(N345="nulová",J345,0)</f>
        <v>0</v>
      </c>
      <c r="BJ345" s="14" t="s">
        <v>81</v>
      </c>
      <c r="BK345" s="252">
        <f>ROUND(I345*H345,2)</f>
        <v>0</v>
      </c>
      <c r="BL345" s="14" t="s">
        <v>352</v>
      </c>
      <c r="BM345" s="251" t="s">
        <v>985</v>
      </c>
    </row>
    <row r="346" s="2" customFormat="1">
      <c r="A346" s="35"/>
      <c r="B346" s="36"/>
      <c r="C346" s="37"/>
      <c r="D346" s="253" t="s">
        <v>284</v>
      </c>
      <c r="E346" s="37"/>
      <c r="F346" s="254" t="s">
        <v>984</v>
      </c>
      <c r="G346" s="37"/>
      <c r="H346" s="37"/>
      <c r="I346" s="206"/>
      <c r="J346" s="37"/>
      <c r="K346" s="37"/>
      <c r="L346" s="41"/>
      <c r="M346" s="255"/>
      <c r="N346" s="25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284</v>
      </c>
      <c r="AU346" s="14" t="s">
        <v>276</v>
      </c>
    </row>
    <row r="347" s="2" customFormat="1" ht="37.8" customHeight="1">
      <c r="A347" s="35"/>
      <c r="B347" s="36"/>
      <c r="C347" s="239" t="s">
        <v>1000</v>
      </c>
      <c r="D347" s="239" t="s">
        <v>278</v>
      </c>
      <c r="E347" s="240" t="s">
        <v>987</v>
      </c>
      <c r="F347" s="241" t="s">
        <v>988</v>
      </c>
      <c r="G347" s="242" t="s">
        <v>416</v>
      </c>
      <c r="H347" s="243">
        <v>45</v>
      </c>
      <c r="I347" s="244"/>
      <c r="J347" s="245">
        <f>ROUND(I347*H347,2)</f>
        <v>0</v>
      </c>
      <c r="K347" s="246"/>
      <c r="L347" s="41"/>
      <c r="M347" s="247" t="s">
        <v>1</v>
      </c>
      <c r="N347" s="248" t="s">
        <v>39</v>
      </c>
      <c r="O347" s="88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1" t="s">
        <v>352</v>
      </c>
      <c r="AT347" s="251" t="s">
        <v>278</v>
      </c>
      <c r="AU347" s="251" t="s">
        <v>276</v>
      </c>
      <c r="AY347" s="14" t="s">
        <v>275</v>
      </c>
      <c r="BE347" s="252">
        <f>IF(N347="základní",J347,0)</f>
        <v>0</v>
      </c>
      <c r="BF347" s="252">
        <f>IF(N347="snížená",J347,0)</f>
        <v>0</v>
      </c>
      <c r="BG347" s="252">
        <f>IF(N347="zákl. přenesená",J347,0)</f>
        <v>0</v>
      </c>
      <c r="BH347" s="252">
        <f>IF(N347="sníž. přenesená",J347,0)</f>
        <v>0</v>
      </c>
      <c r="BI347" s="252">
        <f>IF(N347="nulová",J347,0)</f>
        <v>0</v>
      </c>
      <c r="BJ347" s="14" t="s">
        <v>81</v>
      </c>
      <c r="BK347" s="252">
        <f>ROUND(I347*H347,2)</f>
        <v>0</v>
      </c>
      <c r="BL347" s="14" t="s">
        <v>352</v>
      </c>
      <c r="BM347" s="251" t="s">
        <v>989</v>
      </c>
    </row>
    <row r="348" s="2" customFormat="1">
      <c r="A348" s="35"/>
      <c r="B348" s="36"/>
      <c r="C348" s="37"/>
      <c r="D348" s="253" t="s">
        <v>284</v>
      </c>
      <c r="E348" s="37"/>
      <c r="F348" s="254" t="s">
        <v>990</v>
      </c>
      <c r="G348" s="37"/>
      <c r="H348" s="37"/>
      <c r="I348" s="206"/>
      <c r="J348" s="37"/>
      <c r="K348" s="37"/>
      <c r="L348" s="41"/>
      <c r="M348" s="255"/>
      <c r="N348" s="256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284</v>
      </c>
      <c r="AU348" s="14" t="s">
        <v>276</v>
      </c>
    </row>
    <row r="349" s="2" customFormat="1" ht="33" customHeight="1">
      <c r="A349" s="35"/>
      <c r="B349" s="36"/>
      <c r="C349" s="257" t="s">
        <v>1004</v>
      </c>
      <c r="D349" s="257" t="s">
        <v>339</v>
      </c>
      <c r="E349" s="258" t="s">
        <v>992</v>
      </c>
      <c r="F349" s="259" t="s">
        <v>993</v>
      </c>
      <c r="G349" s="260" t="s">
        <v>416</v>
      </c>
      <c r="H349" s="261">
        <v>45</v>
      </c>
      <c r="I349" s="262"/>
      <c r="J349" s="263">
        <f>ROUND(I349*H349,2)</f>
        <v>0</v>
      </c>
      <c r="K349" s="264"/>
      <c r="L349" s="265"/>
      <c r="M349" s="266" t="s">
        <v>1</v>
      </c>
      <c r="N349" s="267" t="s">
        <v>39</v>
      </c>
      <c r="O349" s="88"/>
      <c r="P349" s="249">
        <f>O349*H349</f>
        <v>0</v>
      </c>
      <c r="Q349" s="249">
        <v>0.00011</v>
      </c>
      <c r="R349" s="249">
        <f>Q349*H349</f>
        <v>0.0049500000000000004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51" t="s">
        <v>377</v>
      </c>
      <c r="AT349" s="251" t="s">
        <v>339</v>
      </c>
      <c r="AU349" s="251" t="s">
        <v>276</v>
      </c>
      <c r="AY349" s="14" t="s">
        <v>275</v>
      </c>
      <c r="BE349" s="252">
        <f>IF(N349="základní",J349,0)</f>
        <v>0</v>
      </c>
      <c r="BF349" s="252">
        <f>IF(N349="snížená",J349,0)</f>
        <v>0</v>
      </c>
      <c r="BG349" s="252">
        <f>IF(N349="zákl. přenesená",J349,0)</f>
        <v>0</v>
      </c>
      <c r="BH349" s="252">
        <f>IF(N349="sníž. přenesená",J349,0)</f>
        <v>0</v>
      </c>
      <c r="BI349" s="252">
        <f>IF(N349="nulová",J349,0)</f>
        <v>0</v>
      </c>
      <c r="BJ349" s="14" t="s">
        <v>81</v>
      </c>
      <c r="BK349" s="252">
        <f>ROUND(I349*H349,2)</f>
        <v>0</v>
      </c>
      <c r="BL349" s="14" t="s">
        <v>352</v>
      </c>
      <c r="BM349" s="251" t="s">
        <v>994</v>
      </c>
    </row>
    <row r="350" s="2" customFormat="1">
      <c r="A350" s="35"/>
      <c r="B350" s="36"/>
      <c r="C350" s="37"/>
      <c r="D350" s="253" t="s">
        <v>284</v>
      </c>
      <c r="E350" s="37"/>
      <c r="F350" s="254" t="s">
        <v>993</v>
      </c>
      <c r="G350" s="37"/>
      <c r="H350" s="37"/>
      <c r="I350" s="206"/>
      <c r="J350" s="37"/>
      <c r="K350" s="37"/>
      <c r="L350" s="41"/>
      <c r="M350" s="255"/>
      <c r="N350" s="256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284</v>
      </c>
      <c r="AU350" s="14" t="s">
        <v>276</v>
      </c>
    </row>
    <row r="351" s="2" customFormat="1" ht="24.15" customHeight="1">
      <c r="A351" s="35"/>
      <c r="B351" s="36"/>
      <c r="C351" s="239" t="s">
        <v>1009</v>
      </c>
      <c r="D351" s="239" t="s">
        <v>278</v>
      </c>
      <c r="E351" s="240" t="s">
        <v>996</v>
      </c>
      <c r="F351" s="241" t="s">
        <v>997</v>
      </c>
      <c r="G351" s="242" t="s">
        <v>342</v>
      </c>
      <c r="H351" s="243">
        <v>1</v>
      </c>
      <c r="I351" s="244"/>
      <c r="J351" s="245">
        <f>ROUND(I351*H351,2)</f>
        <v>0</v>
      </c>
      <c r="K351" s="246"/>
      <c r="L351" s="41"/>
      <c r="M351" s="247" t="s">
        <v>1</v>
      </c>
      <c r="N351" s="248" t="s">
        <v>39</v>
      </c>
      <c r="O351" s="8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1" t="s">
        <v>352</v>
      </c>
      <c r="AT351" s="251" t="s">
        <v>278</v>
      </c>
      <c r="AU351" s="251" t="s">
        <v>276</v>
      </c>
      <c r="AY351" s="14" t="s">
        <v>275</v>
      </c>
      <c r="BE351" s="252">
        <f>IF(N351="základní",J351,0)</f>
        <v>0</v>
      </c>
      <c r="BF351" s="252">
        <f>IF(N351="snížená",J351,0)</f>
        <v>0</v>
      </c>
      <c r="BG351" s="252">
        <f>IF(N351="zákl. přenesená",J351,0)</f>
        <v>0</v>
      </c>
      <c r="BH351" s="252">
        <f>IF(N351="sníž. přenesená",J351,0)</f>
        <v>0</v>
      </c>
      <c r="BI351" s="252">
        <f>IF(N351="nulová",J351,0)</f>
        <v>0</v>
      </c>
      <c r="BJ351" s="14" t="s">
        <v>81</v>
      </c>
      <c r="BK351" s="252">
        <f>ROUND(I351*H351,2)</f>
        <v>0</v>
      </c>
      <c r="BL351" s="14" t="s">
        <v>352</v>
      </c>
      <c r="BM351" s="251" t="s">
        <v>998</v>
      </c>
    </row>
    <row r="352" s="2" customFormat="1">
      <c r="A352" s="35"/>
      <c r="B352" s="36"/>
      <c r="C352" s="37"/>
      <c r="D352" s="253" t="s">
        <v>284</v>
      </c>
      <c r="E352" s="37"/>
      <c r="F352" s="254" t="s">
        <v>999</v>
      </c>
      <c r="G352" s="37"/>
      <c r="H352" s="37"/>
      <c r="I352" s="206"/>
      <c r="J352" s="37"/>
      <c r="K352" s="37"/>
      <c r="L352" s="41"/>
      <c r="M352" s="255"/>
      <c r="N352" s="25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284</v>
      </c>
      <c r="AU352" s="14" t="s">
        <v>276</v>
      </c>
    </row>
    <row r="353" s="2" customFormat="1" ht="24.15" customHeight="1">
      <c r="A353" s="35"/>
      <c r="B353" s="36"/>
      <c r="C353" s="257" t="s">
        <v>1013</v>
      </c>
      <c r="D353" s="257" t="s">
        <v>339</v>
      </c>
      <c r="E353" s="258" t="s">
        <v>1001</v>
      </c>
      <c r="F353" s="259" t="s">
        <v>1002</v>
      </c>
      <c r="G353" s="260" t="s">
        <v>342</v>
      </c>
      <c r="H353" s="261">
        <v>1</v>
      </c>
      <c r="I353" s="262"/>
      <c r="J353" s="263">
        <f>ROUND(I353*H353,2)</f>
        <v>0</v>
      </c>
      <c r="K353" s="264"/>
      <c r="L353" s="265"/>
      <c r="M353" s="266" t="s">
        <v>1</v>
      </c>
      <c r="N353" s="267" t="s">
        <v>39</v>
      </c>
      <c r="O353" s="88"/>
      <c r="P353" s="249">
        <f>O353*H353</f>
        <v>0</v>
      </c>
      <c r="Q353" s="249">
        <v>0.0010499999999999999</v>
      </c>
      <c r="R353" s="249">
        <f>Q353*H353</f>
        <v>0.0010499999999999999</v>
      </c>
      <c r="S353" s="249">
        <v>0</v>
      </c>
      <c r="T353" s="25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1" t="s">
        <v>377</v>
      </c>
      <c r="AT353" s="251" t="s">
        <v>339</v>
      </c>
      <c r="AU353" s="251" t="s">
        <v>276</v>
      </c>
      <c r="AY353" s="14" t="s">
        <v>275</v>
      </c>
      <c r="BE353" s="252">
        <f>IF(N353="základní",J353,0)</f>
        <v>0</v>
      </c>
      <c r="BF353" s="252">
        <f>IF(N353="snížená",J353,0)</f>
        <v>0</v>
      </c>
      <c r="BG353" s="252">
        <f>IF(N353="zákl. přenesená",J353,0)</f>
        <v>0</v>
      </c>
      <c r="BH353" s="252">
        <f>IF(N353="sníž. přenesená",J353,0)</f>
        <v>0</v>
      </c>
      <c r="BI353" s="252">
        <f>IF(N353="nulová",J353,0)</f>
        <v>0</v>
      </c>
      <c r="BJ353" s="14" t="s">
        <v>81</v>
      </c>
      <c r="BK353" s="252">
        <f>ROUND(I353*H353,2)</f>
        <v>0</v>
      </c>
      <c r="BL353" s="14" t="s">
        <v>352</v>
      </c>
      <c r="BM353" s="251" t="s">
        <v>1003</v>
      </c>
    </row>
    <row r="354" s="2" customFormat="1">
      <c r="A354" s="35"/>
      <c r="B354" s="36"/>
      <c r="C354" s="37"/>
      <c r="D354" s="253" t="s">
        <v>284</v>
      </c>
      <c r="E354" s="37"/>
      <c r="F354" s="254" t="s">
        <v>1002</v>
      </c>
      <c r="G354" s="37"/>
      <c r="H354" s="37"/>
      <c r="I354" s="206"/>
      <c r="J354" s="37"/>
      <c r="K354" s="37"/>
      <c r="L354" s="41"/>
      <c r="M354" s="255"/>
      <c r="N354" s="25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284</v>
      </c>
      <c r="AU354" s="14" t="s">
        <v>276</v>
      </c>
    </row>
    <row r="355" s="2" customFormat="1" ht="33" customHeight="1">
      <c r="A355" s="35"/>
      <c r="B355" s="36"/>
      <c r="C355" s="239" t="s">
        <v>1018</v>
      </c>
      <c r="D355" s="239" t="s">
        <v>278</v>
      </c>
      <c r="E355" s="240" t="s">
        <v>1005</v>
      </c>
      <c r="F355" s="241" t="s">
        <v>1006</v>
      </c>
      <c r="G355" s="242" t="s">
        <v>342</v>
      </c>
      <c r="H355" s="243">
        <v>1</v>
      </c>
      <c r="I355" s="244"/>
      <c r="J355" s="245">
        <f>ROUND(I355*H355,2)</f>
        <v>0</v>
      </c>
      <c r="K355" s="246"/>
      <c r="L355" s="41"/>
      <c r="M355" s="247" t="s">
        <v>1</v>
      </c>
      <c r="N355" s="248" t="s">
        <v>39</v>
      </c>
      <c r="O355" s="88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1" t="s">
        <v>352</v>
      </c>
      <c r="AT355" s="251" t="s">
        <v>278</v>
      </c>
      <c r="AU355" s="251" t="s">
        <v>276</v>
      </c>
      <c r="AY355" s="14" t="s">
        <v>275</v>
      </c>
      <c r="BE355" s="252">
        <f>IF(N355="základní",J355,0)</f>
        <v>0</v>
      </c>
      <c r="BF355" s="252">
        <f>IF(N355="snížená",J355,0)</f>
        <v>0</v>
      </c>
      <c r="BG355" s="252">
        <f>IF(N355="zákl. přenesená",J355,0)</f>
        <v>0</v>
      </c>
      <c r="BH355" s="252">
        <f>IF(N355="sníž. přenesená",J355,0)</f>
        <v>0</v>
      </c>
      <c r="BI355" s="252">
        <f>IF(N355="nulová",J355,0)</f>
        <v>0</v>
      </c>
      <c r="BJ355" s="14" t="s">
        <v>81</v>
      </c>
      <c r="BK355" s="252">
        <f>ROUND(I355*H355,2)</f>
        <v>0</v>
      </c>
      <c r="BL355" s="14" t="s">
        <v>352</v>
      </c>
      <c r="BM355" s="251" t="s">
        <v>1007</v>
      </c>
    </row>
    <row r="356" s="2" customFormat="1">
      <c r="A356" s="35"/>
      <c r="B356" s="36"/>
      <c r="C356" s="37"/>
      <c r="D356" s="253" t="s">
        <v>284</v>
      </c>
      <c r="E356" s="37"/>
      <c r="F356" s="254" t="s">
        <v>1008</v>
      </c>
      <c r="G356" s="37"/>
      <c r="H356" s="37"/>
      <c r="I356" s="206"/>
      <c r="J356" s="37"/>
      <c r="K356" s="37"/>
      <c r="L356" s="41"/>
      <c r="M356" s="255"/>
      <c r="N356" s="256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284</v>
      </c>
      <c r="AU356" s="14" t="s">
        <v>276</v>
      </c>
    </row>
    <row r="357" s="2" customFormat="1" ht="24.15" customHeight="1">
      <c r="A357" s="35"/>
      <c r="B357" s="36"/>
      <c r="C357" s="257" t="s">
        <v>1022</v>
      </c>
      <c r="D357" s="257" t="s">
        <v>339</v>
      </c>
      <c r="E357" s="258" t="s">
        <v>1010</v>
      </c>
      <c r="F357" s="259" t="s">
        <v>1011</v>
      </c>
      <c r="G357" s="260" t="s">
        <v>696</v>
      </c>
      <c r="H357" s="261">
        <v>1</v>
      </c>
      <c r="I357" s="262"/>
      <c r="J357" s="263">
        <f>ROUND(I357*H357,2)</f>
        <v>0</v>
      </c>
      <c r="K357" s="264"/>
      <c r="L357" s="265"/>
      <c r="M357" s="266" t="s">
        <v>1</v>
      </c>
      <c r="N357" s="267" t="s">
        <v>39</v>
      </c>
      <c r="O357" s="88"/>
      <c r="P357" s="249">
        <f>O357*H357</f>
        <v>0</v>
      </c>
      <c r="Q357" s="249">
        <v>0.00059999999999999995</v>
      </c>
      <c r="R357" s="249">
        <f>Q357*H357</f>
        <v>0.00059999999999999995</v>
      </c>
      <c r="S357" s="249">
        <v>0</v>
      </c>
      <c r="T357" s="25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1" t="s">
        <v>377</v>
      </c>
      <c r="AT357" s="251" t="s">
        <v>339</v>
      </c>
      <c r="AU357" s="251" t="s">
        <v>276</v>
      </c>
      <c r="AY357" s="14" t="s">
        <v>275</v>
      </c>
      <c r="BE357" s="252">
        <f>IF(N357="základní",J357,0)</f>
        <v>0</v>
      </c>
      <c r="BF357" s="252">
        <f>IF(N357="snížená",J357,0)</f>
        <v>0</v>
      </c>
      <c r="BG357" s="252">
        <f>IF(N357="zákl. přenesená",J357,0)</f>
        <v>0</v>
      </c>
      <c r="BH357" s="252">
        <f>IF(N357="sníž. přenesená",J357,0)</f>
        <v>0</v>
      </c>
      <c r="BI357" s="252">
        <f>IF(N357="nulová",J357,0)</f>
        <v>0</v>
      </c>
      <c r="BJ357" s="14" t="s">
        <v>81</v>
      </c>
      <c r="BK357" s="252">
        <f>ROUND(I357*H357,2)</f>
        <v>0</v>
      </c>
      <c r="BL357" s="14" t="s">
        <v>352</v>
      </c>
      <c r="BM357" s="251" t="s">
        <v>1012</v>
      </c>
    </row>
    <row r="358" s="2" customFormat="1">
      <c r="A358" s="35"/>
      <c r="B358" s="36"/>
      <c r="C358" s="37"/>
      <c r="D358" s="253" t="s">
        <v>284</v>
      </c>
      <c r="E358" s="37"/>
      <c r="F358" s="254" t="s">
        <v>1011</v>
      </c>
      <c r="G358" s="37"/>
      <c r="H358" s="37"/>
      <c r="I358" s="206"/>
      <c r="J358" s="37"/>
      <c r="K358" s="37"/>
      <c r="L358" s="41"/>
      <c r="M358" s="255"/>
      <c r="N358" s="256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284</v>
      </c>
      <c r="AU358" s="14" t="s">
        <v>276</v>
      </c>
    </row>
    <row r="359" s="2" customFormat="1" ht="21.75" customHeight="1">
      <c r="A359" s="35"/>
      <c r="B359" s="36"/>
      <c r="C359" s="239" t="s">
        <v>1027</v>
      </c>
      <c r="D359" s="239" t="s">
        <v>278</v>
      </c>
      <c r="E359" s="240" t="s">
        <v>1014</v>
      </c>
      <c r="F359" s="241" t="s">
        <v>1015</v>
      </c>
      <c r="G359" s="242" t="s">
        <v>342</v>
      </c>
      <c r="H359" s="243">
        <v>6</v>
      </c>
      <c r="I359" s="244"/>
      <c r="J359" s="245">
        <f>ROUND(I359*H359,2)</f>
        <v>0</v>
      </c>
      <c r="K359" s="246"/>
      <c r="L359" s="41"/>
      <c r="M359" s="247" t="s">
        <v>1</v>
      </c>
      <c r="N359" s="248" t="s">
        <v>39</v>
      </c>
      <c r="O359" s="88"/>
      <c r="P359" s="249">
        <f>O359*H359</f>
        <v>0</v>
      </c>
      <c r="Q359" s="249">
        <v>0</v>
      </c>
      <c r="R359" s="249">
        <f>Q359*H359</f>
        <v>0</v>
      </c>
      <c r="S359" s="249">
        <v>0</v>
      </c>
      <c r="T359" s="25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1" t="s">
        <v>352</v>
      </c>
      <c r="AT359" s="251" t="s">
        <v>278</v>
      </c>
      <c r="AU359" s="251" t="s">
        <v>276</v>
      </c>
      <c r="AY359" s="14" t="s">
        <v>275</v>
      </c>
      <c r="BE359" s="252">
        <f>IF(N359="základní",J359,0)</f>
        <v>0</v>
      </c>
      <c r="BF359" s="252">
        <f>IF(N359="snížená",J359,0)</f>
        <v>0</v>
      </c>
      <c r="BG359" s="252">
        <f>IF(N359="zákl. přenesená",J359,0)</f>
        <v>0</v>
      </c>
      <c r="BH359" s="252">
        <f>IF(N359="sníž. přenesená",J359,0)</f>
        <v>0</v>
      </c>
      <c r="BI359" s="252">
        <f>IF(N359="nulová",J359,0)</f>
        <v>0</v>
      </c>
      <c r="BJ359" s="14" t="s">
        <v>81</v>
      </c>
      <c r="BK359" s="252">
        <f>ROUND(I359*H359,2)</f>
        <v>0</v>
      </c>
      <c r="BL359" s="14" t="s">
        <v>352</v>
      </c>
      <c r="BM359" s="251" t="s">
        <v>1016</v>
      </c>
    </row>
    <row r="360" s="2" customFormat="1">
      <c r="A360" s="35"/>
      <c r="B360" s="36"/>
      <c r="C360" s="37"/>
      <c r="D360" s="253" t="s">
        <v>284</v>
      </c>
      <c r="E360" s="37"/>
      <c r="F360" s="254" t="s">
        <v>1017</v>
      </c>
      <c r="G360" s="37"/>
      <c r="H360" s="37"/>
      <c r="I360" s="206"/>
      <c r="J360" s="37"/>
      <c r="K360" s="37"/>
      <c r="L360" s="41"/>
      <c r="M360" s="255"/>
      <c r="N360" s="256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284</v>
      </c>
      <c r="AU360" s="14" t="s">
        <v>276</v>
      </c>
    </row>
    <row r="361" s="2" customFormat="1" ht="16.5" customHeight="1">
      <c r="A361" s="35"/>
      <c r="B361" s="36"/>
      <c r="C361" s="257" t="s">
        <v>1031</v>
      </c>
      <c r="D361" s="257" t="s">
        <v>339</v>
      </c>
      <c r="E361" s="258" t="s">
        <v>1019</v>
      </c>
      <c r="F361" s="259" t="s">
        <v>1020</v>
      </c>
      <c r="G361" s="260" t="s">
        <v>342</v>
      </c>
      <c r="H361" s="261">
        <v>6</v>
      </c>
      <c r="I361" s="262"/>
      <c r="J361" s="263">
        <f>ROUND(I361*H361,2)</f>
        <v>0</v>
      </c>
      <c r="K361" s="264"/>
      <c r="L361" s="265"/>
      <c r="M361" s="266" t="s">
        <v>1</v>
      </c>
      <c r="N361" s="267" t="s">
        <v>39</v>
      </c>
      <c r="O361" s="88"/>
      <c r="P361" s="249">
        <f>O361*H361</f>
        <v>0</v>
      </c>
      <c r="Q361" s="249">
        <v>1.0000000000000001E-05</v>
      </c>
      <c r="R361" s="249">
        <f>Q361*H361</f>
        <v>6.0000000000000008E-05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377</v>
      </c>
      <c r="AT361" s="251" t="s">
        <v>339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1021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1020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24.15" customHeight="1">
      <c r="A363" s="35"/>
      <c r="B363" s="36"/>
      <c r="C363" s="239" t="s">
        <v>1035</v>
      </c>
      <c r="D363" s="239" t="s">
        <v>278</v>
      </c>
      <c r="E363" s="240" t="s">
        <v>1023</v>
      </c>
      <c r="F363" s="241" t="s">
        <v>1024</v>
      </c>
      <c r="G363" s="242" t="s">
        <v>416</v>
      </c>
      <c r="H363" s="243">
        <v>4</v>
      </c>
      <c r="I363" s="244"/>
      <c r="J363" s="245">
        <f>ROUND(I363*H363,2)</f>
        <v>0</v>
      </c>
      <c r="K363" s="246"/>
      <c r="L363" s="41"/>
      <c r="M363" s="247" t="s">
        <v>1</v>
      </c>
      <c r="N363" s="248" t="s">
        <v>39</v>
      </c>
      <c r="O363" s="88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352</v>
      </c>
      <c r="AT363" s="251" t="s">
        <v>278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1025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1026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16.5" customHeight="1">
      <c r="A365" s="35"/>
      <c r="B365" s="36"/>
      <c r="C365" s="257" t="s">
        <v>1039</v>
      </c>
      <c r="D365" s="257" t="s">
        <v>339</v>
      </c>
      <c r="E365" s="258" t="s">
        <v>1028</v>
      </c>
      <c r="F365" s="259" t="s">
        <v>1029</v>
      </c>
      <c r="G365" s="260" t="s">
        <v>416</v>
      </c>
      <c r="H365" s="261">
        <v>4</v>
      </c>
      <c r="I365" s="262"/>
      <c r="J365" s="263">
        <f>ROUND(I365*H365,2)</f>
        <v>0</v>
      </c>
      <c r="K365" s="264"/>
      <c r="L365" s="265"/>
      <c r="M365" s="266" t="s">
        <v>1</v>
      </c>
      <c r="N365" s="267" t="s">
        <v>39</v>
      </c>
      <c r="O365" s="88"/>
      <c r="P365" s="249">
        <f>O365*H365</f>
        <v>0</v>
      </c>
      <c r="Q365" s="249">
        <v>0.00054000000000000001</v>
      </c>
      <c r="R365" s="249">
        <f>Q365*H365</f>
        <v>0.00216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377</v>
      </c>
      <c r="AT365" s="251" t="s">
        <v>339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1030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1029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24.15" customHeight="1">
      <c r="A367" s="35"/>
      <c r="B367" s="36"/>
      <c r="C367" s="257" t="s">
        <v>1044</v>
      </c>
      <c r="D367" s="257" t="s">
        <v>339</v>
      </c>
      <c r="E367" s="258" t="s">
        <v>1032</v>
      </c>
      <c r="F367" s="259" t="s">
        <v>1033</v>
      </c>
      <c r="G367" s="260" t="s">
        <v>342</v>
      </c>
      <c r="H367" s="261">
        <v>2</v>
      </c>
      <c r="I367" s="262"/>
      <c r="J367" s="263">
        <f>ROUND(I367*H367,2)</f>
        <v>0</v>
      </c>
      <c r="K367" s="264"/>
      <c r="L367" s="265"/>
      <c r="M367" s="266" t="s">
        <v>1</v>
      </c>
      <c r="N367" s="267" t="s">
        <v>39</v>
      </c>
      <c r="O367" s="88"/>
      <c r="P367" s="249">
        <f>O367*H367</f>
        <v>0</v>
      </c>
      <c r="Q367" s="249">
        <v>1.0000000000000001E-05</v>
      </c>
      <c r="R367" s="249">
        <f>Q367*H367</f>
        <v>2.0000000000000002E-05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377</v>
      </c>
      <c r="AT367" s="251" t="s">
        <v>339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1034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1033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24.15" customHeight="1">
      <c r="A369" s="35"/>
      <c r="B369" s="36"/>
      <c r="C369" s="257" t="s">
        <v>1048</v>
      </c>
      <c r="D369" s="257" t="s">
        <v>339</v>
      </c>
      <c r="E369" s="258" t="s">
        <v>1036</v>
      </c>
      <c r="F369" s="259" t="s">
        <v>1037</v>
      </c>
      <c r="G369" s="260" t="s">
        <v>342</v>
      </c>
      <c r="H369" s="261">
        <v>2</v>
      </c>
      <c r="I369" s="262"/>
      <c r="J369" s="263">
        <f>ROUND(I369*H369,2)</f>
        <v>0</v>
      </c>
      <c r="K369" s="264"/>
      <c r="L369" s="265"/>
      <c r="M369" s="266" t="s">
        <v>1</v>
      </c>
      <c r="N369" s="267" t="s">
        <v>39</v>
      </c>
      <c r="O369" s="88"/>
      <c r="P369" s="249">
        <f>O369*H369</f>
        <v>0</v>
      </c>
      <c r="Q369" s="249">
        <v>1.0000000000000001E-05</v>
      </c>
      <c r="R369" s="249">
        <f>Q369*H369</f>
        <v>2.0000000000000002E-05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377</v>
      </c>
      <c r="AT369" s="251" t="s">
        <v>339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1038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1037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21.75" customHeight="1">
      <c r="A371" s="35"/>
      <c r="B371" s="36"/>
      <c r="C371" s="239" t="s">
        <v>1050</v>
      </c>
      <c r="D371" s="239" t="s">
        <v>278</v>
      </c>
      <c r="E371" s="240" t="s">
        <v>1040</v>
      </c>
      <c r="F371" s="241" t="s">
        <v>1041</v>
      </c>
      <c r="G371" s="242" t="s">
        <v>416</v>
      </c>
      <c r="H371" s="243">
        <v>2</v>
      </c>
      <c r="I371" s="244"/>
      <c r="J371" s="245">
        <f>ROUND(I371*H371,2)</f>
        <v>0</v>
      </c>
      <c r="K371" s="246"/>
      <c r="L371" s="41"/>
      <c r="M371" s="247" t="s">
        <v>1</v>
      </c>
      <c r="N371" s="248" t="s">
        <v>39</v>
      </c>
      <c r="O371" s="88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352</v>
      </c>
      <c r="AT371" s="251" t="s">
        <v>278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1042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1043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2" customFormat="1" ht="24.15" customHeight="1">
      <c r="A373" s="35"/>
      <c r="B373" s="36"/>
      <c r="C373" s="257" t="s">
        <v>1054</v>
      </c>
      <c r="D373" s="257" t="s">
        <v>339</v>
      </c>
      <c r="E373" s="258" t="s">
        <v>1045</v>
      </c>
      <c r="F373" s="259" t="s">
        <v>1046</v>
      </c>
      <c r="G373" s="260" t="s">
        <v>342</v>
      </c>
      <c r="H373" s="261">
        <v>2</v>
      </c>
      <c r="I373" s="262"/>
      <c r="J373" s="263">
        <f>ROUND(I373*H373,2)</f>
        <v>0</v>
      </c>
      <c r="K373" s="264"/>
      <c r="L373" s="265"/>
      <c r="M373" s="266" t="s">
        <v>1</v>
      </c>
      <c r="N373" s="267" t="s">
        <v>39</v>
      </c>
      <c r="O373" s="88"/>
      <c r="P373" s="249">
        <f>O373*H373</f>
        <v>0</v>
      </c>
      <c r="Q373" s="249">
        <v>1.0000000000000001E-05</v>
      </c>
      <c r="R373" s="249">
        <f>Q373*H373</f>
        <v>2.0000000000000002E-05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377</v>
      </c>
      <c r="AT373" s="251" t="s">
        <v>339</v>
      </c>
      <c r="AU373" s="251" t="s">
        <v>276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1047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1046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276</v>
      </c>
    </row>
    <row r="375" s="2" customFormat="1" ht="24.15" customHeight="1">
      <c r="A375" s="35"/>
      <c r="B375" s="36"/>
      <c r="C375" s="239" t="s">
        <v>1059</v>
      </c>
      <c r="D375" s="239" t="s">
        <v>278</v>
      </c>
      <c r="E375" s="240" t="s">
        <v>957</v>
      </c>
      <c r="F375" s="241" t="s">
        <v>958</v>
      </c>
      <c r="G375" s="242" t="s">
        <v>342</v>
      </c>
      <c r="H375" s="243">
        <v>40</v>
      </c>
      <c r="I375" s="244"/>
      <c r="J375" s="245">
        <f>ROUND(I375*H375,2)</f>
        <v>0</v>
      </c>
      <c r="K375" s="246"/>
      <c r="L375" s="41"/>
      <c r="M375" s="247" t="s">
        <v>1</v>
      </c>
      <c r="N375" s="248" t="s">
        <v>39</v>
      </c>
      <c r="O375" s="88"/>
      <c r="P375" s="249">
        <f>O375*H375</f>
        <v>0</v>
      </c>
      <c r="Q375" s="249">
        <v>0</v>
      </c>
      <c r="R375" s="249">
        <f>Q375*H375</f>
        <v>0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352</v>
      </c>
      <c r="AT375" s="251" t="s">
        <v>278</v>
      </c>
      <c r="AU375" s="251" t="s">
        <v>276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1049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960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276</v>
      </c>
    </row>
    <row r="377" s="2" customFormat="1" ht="16.5" customHeight="1">
      <c r="A377" s="35"/>
      <c r="B377" s="36"/>
      <c r="C377" s="257" t="s">
        <v>1063</v>
      </c>
      <c r="D377" s="257" t="s">
        <v>339</v>
      </c>
      <c r="E377" s="258" t="s">
        <v>962</v>
      </c>
      <c r="F377" s="259" t="s">
        <v>963</v>
      </c>
      <c r="G377" s="260" t="s">
        <v>342</v>
      </c>
      <c r="H377" s="261">
        <v>40</v>
      </c>
      <c r="I377" s="262"/>
      <c r="J377" s="263">
        <f>ROUND(I377*H377,2)</f>
        <v>0</v>
      </c>
      <c r="K377" s="264"/>
      <c r="L377" s="265"/>
      <c r="M377" s="266" t="s">
        <v>1</v>
      </c>
      <c r="N377" s="267" t="s">
        <v>39</v>
      </c>
      <c r="O377" s="88"/>
      <c r="P377" s="249">
        <f>O377*H377</f>
        <v>0</v>
      </c>
      <c r="Q377" s="249">
        <v>9.0000000000000006E-05</v>
      </c>
      <c r="R377" s="249">
        <f>Q377*H377</f>
        <v>0.0036000000000000003</v>
      </c>
      <c r="S377" s="249">
        <v>0</v>
      </c>
      <c r="T377" s="25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51" t="s">
        <v>377</v>
      </c>
      <c r="AT377" s="251" t="s">
        <v>339</v>
      </c>
      <c r="AU377" s="251" t="s">
        <v>276</v>
      </c>
      <c r="AY377" s="14" t="s">
        <v>275</v>
      </c>
      <c r="BE377" s="252">
        <f>IF(N377="základní",J377,0)</f>
        <v>0</v>
      </c>
      <c r="BF377" s="252">
        <f>IF(N377="snížená",J377,0)</f>
        <v>0</v>
      </c>
      <c r="BG377" s="252">
        <f>IF(N377="zákl. přenesená",J377,0)</f>
        <v>0</v>
      </c>
      <c r="BH377" s="252">
        <f>IF(N377="sníž. přenesená",J377,0)</f>
        <v>0</v>
      </c>
      <c r="BI377" s="252">
        <f>IF(N377="nulová",J377,0)</f>
        <v>0</v>
      </c>
      <c r="BJ377" s="14" t="s">
        <v>81</v>
      </c>
      <c r="BK377" s="252">
        <f>ROUND(I377*H377,2)</f>
        <v>0</v>
      </c>
      <c r="BL377" s="14" t="s">
        <v>352</v>
      </c>
      <c r="BM377" s="251" t="s">
        <v>1542</v>
      </c>
    </row>
    <row r="378" s="2" customFormat="1">
      <c r="A378" s="35"/>
      <c r="B378" s="36"/>
      <c r="C378" s="37"/>
      <c r="D378" s="253" t="s">
        <v>284</v>
      </c>
      <c r="E378" s="37"/>
      <c r="F378" s="254" t="s">
        <v>963</v>
      </c>
      <c r="G378" s="37"/>
      <c r="H378" s="37"/>
      <c r="I378" s="206"/>
      <c r="J378" s="37"/>
      <c r="K378" s="37"/>
      <c r="L378" s="41"/>
      <c r="M378" s="255"/>
      <c r="N378" s="256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284</v>
      </c>
      <c r="AU378" s="14" t="s">
        <v>276</v>
      </c>
    </row>
    <row r="379" s="12" customFormat="1" ht="20.88" customHeight="1">
      <c r="A379" s="12"/>
      <c r="B379" s="223"/>
      <c r="C379" s="224"/>
      <c r="D379" s="225" t="s">
        <v>73</v>
      </c>
      <c r="E379" s="237" t="s">
        <v>1067</v>
      </c>
      <c r="F379" s="237" t="s">
        <v>1068</v>
      </c>
      <c r="G379" s="224"/>
      <c r="H379" s="224"/>
      <c r="I379" s="227"/>
      <c r="J379" s="238">
        <f>BK379</f>
        <v>0</v>
      </c>
      <c r="K379" s="224"/>
      <c r="L379" s="229"/>
      <c r="M379" s="230"/>
      <c r="N379" s="231"/>
      <c r="O379" s="231"/>
      <c r="P379" s="232">
        <f>SUM(P380:P407)</f>
        <v>0</v>
      </c>
      <c r="Q379" s="231"/>
      <c r="R379" s="232">
        <f>SUM(R380:R407)</f>
        <v>0.039100000000000003</v>
      </c>
      <c r="S379" s="231"/>
      <c r="T379" s="233">
        <f>SUM(T380:T407)</f>
        <v>0.053999999999999999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4" t="s">
        <v>83</v>
      </c>
      <c r="AT379" s="235" t="s">
        <v>73</v>
      </c>
      <c r="AU379" s="235" t="s">
        <v>83</v>
      </c>
      <c r="AY379" s="234" t="s">
        <v>275</v>
      </c>
      <c r="BK379" s="236">
        <f>SUM(BK380:BK407)</f>
        <v>0</v>
      </c>
    </row>
    <row r="380" s="2" customFormat="1" ht="24.15" customHeight="1">
      <c r="A380" s="35"/>
      <c r="B380" s="36"/>
      <c r="C380" s="257" t="s">
        <v>1069</v>
      </c>
      <c r="D380" s="257" t="s">
        <v>339</v>
      </c>
      <c r="E380" s="258" t="s">
        <v>1070</v>
      </c>
      <c r="F380" s="259" t="s">
        <v>1071</v>
      </c>
      <c r="G380" s="260" t="s">
        <v>342</v>
      </c>
      <c r="H380" s="261">
        <v>1</v>
      </c>
      <c r="I380" s="262"/>
      <c r="J380" s="263">
        <f>ROUND(I380*H380,2)</f>
        <v>0</v>
      </c>
      <c r="K380" s="264"/>
      <c r="L380" s="265"/>
      <c r="M380" s="266" t="s">
        <v>1</v>
      </c>
      <c r="N380" s="267" t="s">
        <v>39</v>
      </c>
      <c r="O380" s="88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51" t="s">
        <v>377</v>
      </c>
      <c r="AT380" s="251" t="s">
        <v>339</v>
      </c>
      <c r="AU380" s="251" t="s">
        <v>276</v>
      </c>
      <c r="AY380" s="14" t="s">
        <v>275</v>
      </c>
      <c r="BE380" s="252">
        <f>IF(N380="základní",J380,0)</f>
        <v>0</v>
      </c>
      <c r="BF380" s="252">
        <f>IF(N380="snížená",J380,0)</f>
        <v>0</v>
      </c>
      <c r="BG380" s="252">
        <f>IF(N380="zákl. přenesená",J380,0)</f>
        <v>0</v>
      </c>
      <c r="BH380" s="252">
        <f>IF(N380="sníž. přenesená",J380,0)</f>
        <v>0</v>
      </c>
      <c r="BI380" s="252">
        <f>IF(N380="nulová",J380,0)</f>
        <v>0</v>
      </c>
      <c r="BJ380" s="14" t="s">
        <v>81</v>
      </c>
      <c r="BK380" s="252">
        <f>ROUND(I380*H380,2)</f>
        <v>0</v>
      </c>
      <c r="BL380" s="14" t="s">
        <v>352</v>
      </c>
      <c r="BM380" s="251" t="s">
        <v>1072</v>
      </c>
    </row>
    <row r="381" s="2" customFormat="1">
      <c r="A381" s="35"/>
      <c r="B381" s="36"/>
      <c r="C381" s="37"/>
      <c r="D381" s="253" t="s">
        <v>284</v>
      </c>
      <c r="E381" s="37"/>
      <c r="F381" s="254" t="s">
        <v>1071</v>
      </c>
      <c r="G381" s="37"/>
      <c r="H381" s="37"/>
      <c r="I381" s="206"/>
      <c r="J381" s="37"/>
      <c r="K381" s="37"/>
      <c r="L381" s="41"/>
      <c r="M381" s="255"/>
      <c r="N381" s="25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284</v>
      </c>
      <c r="AU381" s="14" t="s">
        <v>276</v>
      </c>
    </row>
    <row r="382" s="2" customFormat="1" ht="33" customHeight="1">
      <c r="A382" s="35"/>
      <c r="B382" s="36"/>
      <c r="C382" s="239" t="s">
        <v>1073</v>
      </c>
      <c r="D382" s="239" t="s">
        <v>278</v>
      </c>
      <c r="E382" s="240" t="s">
        <v>729</v>
      </c>
      <c r="F382" s="241" t="s">
        <v>730</v>
      </c>
      <c r="G382" s="242" t="s">
        <v>342</v>
      </c>
      <c r="H382" s="243">
        <v>1</v>
      </c>
      <c r="I382" s="244"/>
      <c r="J382" s="245">
        <f>ROUND(I382*H382,2)</f>
        <v>0</v>
      </c>
      <c r="K382" s="246"/>
      <c r="L382" s="41"/>
      <c r="M382" s="247" t="s">
        <v>1</v>
      </c>
      <c r="N382" s="248" t="s">
        <v>39</v>
      </c>
      <c r="O382" s="88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1" t="s">
        <v>352</v>
      </c>
      <c r="AT382" s="251" t="s">
        <v>278</v>
      </c>
      <c r="AU382" s="251" t="s">
        <v>276</v>
      </c>
      <c r="AY382" s="14" t="s">
        <v>275</v>
      </c>
      <c r="BE382" s="252">
        <f>IF(N382="základní",J382,0)</f>
        <v>0</v>
      </c>
      <c r="BF382" s="252">
        <f>IF(N382="snížená",J382,0)</f>
        <v>0</v>
      </c>
      <c r="BG382" s="252">
        <f>IF(N382="zákl. přenesená",J382,0)</f>
        <v>0</v>
      </c>
      <c r="BH382" s="252">
        <f>IF(N382="sníž. přenesená",J382,0)</f>
        <v>0</v>
      </c>
      <c r="BI382" s="252">
        <f>IF(N382="nulová",J382,0)</f>
        <v>0</v>
      </c>
      <c r="BJ382" s="14" t="s">
        <v>81</v>
      </c>
      <c r="BK382" s="252">
        <f>ROUND(I382*H382,2)</f>
        <v>0</v>
      </c>
      <c r="BL382" s="14" t="s">
        <v>352</v>
      </c>
      <c r="BM382" s="251" t="s">
        <v>1074</v>
      </c>
    </row>
    <row r="383" s="2" customFormat="1">
      <c r="A383" s="35"/>
      <c r="B383" s="36"/>
      <c r="C383" s="37"/>
      <c r="D383" s="253" t="s">
        <v>284</v>
      </c>
      <c r="E383" s="37"/>
      <c r="F383" s="254" t="s">
        <v>730</v>
      </c>
      <c r="G383" s="37"/>
      <c r="H383" s="37"/>
      <c r="I383" s="206"/>
      <c r="J383" s="37"/>
      <c r="K383" s="37"/>
      <c r="L383" s="41"/>
      <c r="M383" s="255"/>
      <c r="N383" s="25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284</v>
      </c>
      <c r="AU383" s="14" t="s">
        <v>276</v>
      </c>
    </row>
    <row r="384" s="2" customFormat="1" ht="33" customHeight="1">
      <c r="A384" s="35"/>
      <c r="B384" s="36"/>
      <c r="C384" s="239" t="s">
        <v>1075</v>
      </c>
      <c r="D384" s="239" t="s">
        <v>278</v>
      </c>
      <c r="E384" s="240" t="s">
        <v>1076</v>
      </c>
      <c r="F384" s="241" t="s">
        <v>1077</v>
      </c>
      <c r="G384" s="242" t="s">
        <v>342</v>
      </c>
      <c r="H384" s="243">
        <v>9</v>
      </c>
      <c r="I384" s="244"/>
      <c r="J384" s="245">
        <f>ROUND(I384*H384,2)</f>
        <v>0</v>
      </c>
      <c r="K384" s="246"/>
      <c r="L384" s="41"/>
      <c r="M384" s="247" t="s">
        <v>1</v>
      </c>
      <c r="N384" s="248" t="s">
        <v>39</v>
      </c>
      <c r="O384" s="88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352</v>
      </c>
      <c r="AT384" s="251" t="s">
        <v>278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1078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1079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66.75" customHeight="1">
      <c r="A386" s="35"/>
      <c r="B386" s="36"/>
      <c r="C386" s="257" t="s">
        <v>1080</v>
      </c>
      <c r="D386" s="257" t="s">
        <v>339</v>
      </c>
      <c r="E386" s="258" t="s">
        <v>1081</v>
      </c>
      <c r="F386" s="259" t="s">
        <v>1082</v>
      </c>
      <c r="G386" s="260" t="s">
        <v>342</v>
      </c>
      <c r="H386" s="261">
        <v>9</v>
      </c>
      <c r="I386" s="262"/>
      <c r="J386" s="263">
        <f>ROUND(I386*H386,2)</f>
        <v>0</v>
      </c>
      <c r="K386" s="264"/>
      <c r="L386" s="265"/>
      <c r="M386" s="266" t="s">
        <v>1</v>
      </c>
      <c r="N386" s="267" t="s">
        <v>39</v>
      </c>
      <c r="O386" s="88"/>
      <c r="P386" s="249">
        <f>O386*H386</f>
        <v>0</v>
      </c>
      <c r="Q386" s="249">
        <v>0.0025500000000000002</v>
      </c>
      <c r="R386" s="249">
        <f>Q386*H386</f>
        <v>0.022950000000000002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377</v>
      </c>
      <c r="AT386" s="251" t="s">
        <v>339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1083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1084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24.15" customHeight="1">
      <c r="A388" s="35"/>
      <c r="B388" s="36"/>
      <c r="C388" s="239" t="s">
        <v>1085</v>
      </c>
      <c r="D388" s="239" t="s">
        <v>278</v>
      </c>
      <c r="E388" s="240" t="s">
        <v>1086</v>
      </c>
      <c r="F388" s="241" t="s">
        <v>1087</v>
      </c>
      <c r="G388" s="242" t="s">
        <v>342</v>
      </c>
      <c r="H388" s="243">
        <v>9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1088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1089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24.15" customHeight="1">
      <c r="A390" s="35"/>
      <c r="B390" s="36"/>
      <c r="C390" s="257" t="s">
        <v>1090</v>
      </c>
      <c r="D390" s="257" t="s">
        <v>339</v>
      </c>
      <c r="E390" s="258" t="s">
        <v>1091</v>
      </c>
      <c r="F390" s="259" t="s">
        <v>1092</v>
      </c>
      <c r="G390" s="260" t="s">
        <v>342</v>
      </c>
      <c r="H390" s="261">
        <v>9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39</v>
      </c>
      <c r="O390" s="88"/>
      <c r="P390" s="249">
        <f>O390*H390</f>
        <v>0</v>
      </c>
      <c r="Q390" s="249">
        <v>0.00014999999999999999</v>
      </c>
      <c r="R390" s="249">
        <f>Q390*H390</f>
        <v>0.0013499999999999999</v>
      </c>
      <c r="S390" s="249">
        <v>0</v>
      </c>
      <c r="T390" s="25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377</v>
      </c>
      <c r="AT390" s="251" t="s">
        <v>339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1093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1092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24.15" customHeight="1">
      <c r="A392" s="35"/>
      <c r="B392" s="36"/>
      <c r="C392" s="239" t="s">
        <v>1094</v>
      </c>
      <c r="D392" s="239" t="s">
        <v>278</v>
      </c>
      <c r="E392" s="240" t="s">
        <v>1095</v>
      </c>
      <c r="F392" s="241" t="s">
        <v>1096</v>
      </c>
      <c r="G392" s="242" t="s">
        <v>342</v>
      </c>
      <c r="H392" s="243">
        <v>2</v>
      </c>
      <c r="I392" s="244"/>
      <c r="J392" s="245">
        <f>ROUND(I392*H392,2)</f>
        <v>0</v>
      </c>
      <c r="K392" s="246"/>
      <c r="L392" s="41"/>
      <c r="M392" s="247" t="s">
        <v>1</v>
      </c>
      <c r="N392" s="248" t="s">
        <v>39</v>
      </c>
      <c r="O392" s="88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352</v>
      </c>
      <c r="AT392" s="251" t="s">
        <v>278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1097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1098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21.75" customHeight="1">
      <c r="A394" s="35"/>
      <c r="B394" s="36"/>
      <c r="C394" s="257" t="s">
        <v>1099</v>
      </c>
      <c r="D394" s="257" t="s">
        <v>339</v>
      </c>
      <c r="E394" s="258" t="s">
        <v>1100</v>
      </c>
      <c r="F394" s="259" t="s">
        <v>1101</v>
      </c>
      <c r="G394" s="260" t="s">
        <v>342</v>
      </c>
      <c r="H394" s="261">
        <v>2</v>
      </c>
      <c r="I394" s="262"/>
      <c r="J394" s="263">
        <f>ROUND(I394*H394,2)</f>
        <v>0</v>
      </c>
      <c r="K394" s="264"/>
      <c r="L394" s="265"/>
      <c r="M394" s="266" t="s">
        <v>1</v>
      </c>
      <c r="N394" s="267" t="s">
        <v>39</v>
      </c>
      <c r="O394" s="88"/>
      <c r="P394" s="249">
        <f>O394*H394</f>
        <v>0</v>
      </c>
      <c r="Q394" s="249">
        <v>4.0000000000000003E-05</v>
      </c>
      <c r="R394" s="249">
        <f>Q394*H394</f>
        <v>8.0000000000000007E-05</v>
      </c>
      <c r="S394" s="249">
        <v>0</v>
      </c>
      <c r="T394" s="25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377</v>
      </c>
      <c r="AT394" s="251" t="s">
        <v>339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1102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1101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2" customFormat="1" ht="24.15" customHeight="1">
      <c r="A396" s="35"/>
      <c r="B396" s="36"/>
      <c r="C396" s="257" t="s">
        <v>1103</v>
      </c>
      <c r="D396" s="257" t="s">
        <v>339</v>
      </c>
      <c r="E396" s="258" t="s">
        <v>1104</v>
      </c>
      <c r="F396" s="259" t="s">
        <v>1105</v>
      </c>
      <c r="G396" s="260" t="s">
        <v>342</v>
      </c>
      <c r="H396" s="261">
        <v>1</v>
      </c>
      <c r="I396" s="262"/>
      <c r="J396" s="263">
        <f>ROUND(I396*H396,2)</f>
        <v>0</v>
      </c>
      <c r="K396" s="264"/>
      <c r="L396" s="265"/>
      <c r="M396" s="266" t="s">
        <v>1</v>
      </c>
      <c r="N396" s="267" t="s">
        <v>39</v>
      </c>
      <c r="O396" s="88"/>
      <c r="P396" s="249">
        <f>O396*H396</f>
        <v>0</v>
      </c>
      <c r="Q396" s="249">
        <v>2.0000000000000002E-05</v>
      </c>
      <c r="R396" s="249">
        <f>Q396*H396</f>
        <v>2.0000000000000002E-05</v>
      </c>
      <c r="S396" s="249">
        <v>0</v>
      </c>
      <c r="T396" s="25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1" t="s">
        <v>377</v>
      </c>
      <c r="AT396" s="251" t="s">
        <v>339</v>
      </c>
      <c r="AU396" s="251" t="s">
        <v>276</v>
      </c>
      <c r="AY396" s="14" t="s">
        <v>275</v>
      </c>
      <c r="BE396" s="252">
        <f>IF(N396="základní",J396,0)</f>
        <v>0</v>
      </c>
      <c r="BF396" s="252">
        <f>IF(N396="snížená",J396,0)</f>
        <v>0</v>
      </c>
      <c r="BG396" s="252">
        <f>IF(N396="zákl. přenesená",J396,0)</f>
        <v>0</v>
      </c>
      <c r="BH396" s="252">
        <f>IF(N396="sníž. přenesená",J396,0)</f>
        <v>0</v>
      </c>
      <c r="BI396" s="252">
        <f>IF(N396="nulová",J396,0)</f>
        <v>0</v>
      </c>
      <c r="BJ396" s="14" t="s">
        <v>81</v>
      </c>
      <c r="BK396" s="252">
        <f>ROUND(I396*H396,2)</f>
        <v>0</v>
      </c>
      <c r="BL396" s="14" t="s">
        <v>352</v>
      </c>
      <c r="BM396" s="251" t="s">
        <v>1106</v>
      </c>
    </row>
    <row r="397" s="2" customFormat="1">
      <c r="A397" s="35"/>
      <c r="B397" s="36"/>
      <c r="C397" s="37"/>
      <c r="D397" s="253" t="s">
        <v>284</v>
      </c>
      <c r="E397" s="37"/>
      <c r="F397" s="254" t="s">
        <v>1105</v>
      </c>
      <c r="G397" s="37"/>
      <c r="H397" s="37"/>
      <c r="I397" s="206"/>
      <c r="J397" s="37"/>
      <c r="K397" s="37"/>
      <c r="L397" s="41"/>
      <c r="M397" s="255"/>
      <c r="N397" s="256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284</v>
      </c>
      <c r="AU397" s="14" t="s">
        <v>276</v>
      </c>
    </row>
    <row r="398" s="2" customFormat="1" ht="24.15" customHeight="1">
      <c r="A398" s="35"/>
      <c r="B398" s="36"/>
      <c r="C398" s="239" t="s">
        <v>1107</v>
      </c>
      <c r="D398" s="239" t="s">
        <v>278</v>
      </c>
      <c r="E398" s="240" t="s">
        <v>1108</v>
      </c>
      <c r="F398" s="241" t="s">
        <v>1109</v>
      </c>
      <c r="G398" s="242" t="s">
        <v>416</v>
      </c>
      <c r="H398" s="243">
        <v>100</v>
      </c>
      <c r="I398" s="244"/>
      <c r="J398" s="245">
        <f>ROUND(I398*H398,2)</f>
        <v>0</v>
      </c>
      <c r="K398" s="246"/>
      <c r="L398" s="41"/>
      <c r="M398" s="247" t="s">
        <v>1</v>
      </c>
      <c r="N398" s="248" t="s">
        <v>39</v>
      </c>
      <c r="O398" s="88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352</v>
      </c>
      <c r="AT398" s="251" t="s">
        <v>278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1110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1111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24.15" customHeight="1">
      <c r="A400" s="35"/>
      <c r="B400" s="36"/>
      <c r="C400" s="257" t="s">
        <v>1112</v>
      </c>
      <c r="D400" s="257" t="s">
        <v>339</v>
      </c>
      <c r="E400" s="258" t="s">
        <v>1113</v>
      </c>
      <c r="F400" s="259" t="s">
        <v>1114</v>
      </c>
      <c r="G400" s="260" t="s">
        <v>416</v>
      </c>
      <c r="H400" s="261">
        <v>100</v>
      </c>
      <c r="I400" s="262"/>
      <c r="J400" s="263">
        <f>ROUND(I400*H400,2)</f>
        <v>0</v>
      </c>
      <c r="K400" s="264"/>
      <c r="L400" s="265"/>
      <c r="M400" s="266" t="s">
        <v>1</v>
      </c>
      <c r="N400" s="267" t="s">
        <v>39</v>
      </c>
      <c r="O400" s="88"/>
      <c r="P400" s="249">
        <f>O400*H400</f>
        <v>0</v>
      </c>
      <c r="Q400" s="249">
        <v>0.00012</v>
      </c>
      <c r="R400" s="249">
        <f>Q400*H400</f>
        <v>0.012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377</v>
      </c>
      <c r="AT400" s="251" t="s">
        <v>339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1115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1114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24.15" customHeight="1">
      <c r="A402" s="35"/>
      <c r="B402" s="36"/>
      <c r="C402" s="239" t="s">
        <v>1116</v>
      </c>
      <c r="D402" s="239" t="s">
        <v>278</v>
      </c>
      <c r="E402" s="240" t="s">
        <v>957</v>
      </c>
      <c r="F402" s="241" t="s">
        <v>958</v>
      </c>
      <c r="G402" s="242" t="s">
        <v>342</v>
      </c>
      <c r="H402" s="243">
        <v>30</v>
      </c>
      <c r="I402" s="244"/>
      <c r="J402" s="245">
        <f>ROUND(I402*H402,2)</f>
        <v>0</v>
      </c>
      <c r="K402" s="246"/>
      <c r="L402" s="41"/>
      <c r="M402" s="247" t="s">
        <v>1</v>
      </c>
      <c r="N402" s="248" t="s">
        <v>39</v>
      </c>
      <c r="O402" s="88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352</v>
      </c>
      <c r="AT402" s="251" t="s">
        <v>278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1117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960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16.5" customHeight="1">
      <c r="A404" s="35"/>
      <c r="B404" s="36"/>
      <c r="C404" s="257" t="s">
        <v>1118</v>
      </c>
      <c r="D404" s="257" t="s">
        <v>339</v>
      </c>
      <c r="E404" s="258" t="s">
        <v>962</v>
      </c>
      <c r="F404" s="259" t="s">
        <v>963</v>
      </c>
      <c r="G404" s="260" t="s">
        <v>342</v>
      </c>
      <c r="H404" s="261">
        <v>30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39</v>
      </c>
      <c r="O404" s="88"/>
      <c r="P404" s="249">
        <f>O404*H404</f>
        <v>0</v>
      </c>
      <c r="Q404" s="249">
        <v>9.0000000000000006E-05</v>
      </c>
      <c r="R404" s="249">
        <f>Q404*H404</f>
        <v>0.0027000000000000001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377</v>
      </c>
      <c r="AT404" s="251" t="s">
        <v>339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1119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963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24.15" customHeight="1">
      <c r="A406" s="35"/>
      <c r="B406" s="36"/>
      <c r="C406" s="239" t="s">
        <v>1120</v>
      </c>
      <c r="D406" s="239" t="s">
        <v>278</v>
      </c>
      <c r="E406" s="240" t="s">
        <v>1121</v>
      </c>
      <c r="F406" s="241" t="s">
        <v>1122</v>
      </c>
      <c r="G406" s="242" t="s">
        <v>342</v>
      </c>
      <c r="H406" s="243">
        <v>18</v>
      </c>
      <c r="I406" s="244"/>
      <c r="J406" s="245">
        <f>ROUND(I406*H406,2)</f>
        <v>0</v>
      </c>
      <c r="K406" s="246"/>
      <c r="L406" s="41"/>
      <c r="M406" s="247" t="s">
        <v>1</v>
      </c>
      <c r="N406" s="248" t="s">
        <v>39</v>
      </c>
      <c r="O406" s="88"/>
      <c r="P406" s="249">
        <f>O406*H406</f>
        <v>0</v>
      </c>
      <c r="Q406" s="249">
        <v>0</v>
      </c>
      <c r="R406" s="249">
        <f>Q406*H406</f>
        <v>0</v>
      </c>
      <c r="S406" s="249">
        <v>0.0030000000000000001</v>
      </c>
      <c r="T406" s="250">
        <f>S406*H406</f>
        <v>0.053999999999999999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352</v>
      </c>
      <c r="AT406" s="251" t="s">
        <v>278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1123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1124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12" customFormat="1" ht="20.88" customHeight="1">
      <c r="A408" s="12"/>
      <c r="B408" s="223"/>
      <c r="C408" s="224"/>
      <c r="D408" s="225" t="s">
        <v>73</v>
      </c>
      <c r="E408" s="237" t="s">
        <v>1125</v>
      </c>
      <c r="F408" s="237" t="s">
        <v>1126</v>
      </c>
      <c r="G408" s="224"/>
      <c r="H408" s="224"/>
      <c r="I408" s="227"/>
      <c r="J408" s="238">
        <f>BK408</f>
        <v>0</v>
      </c>
      <c r="K408" s="224"/>
      <c r="L408" s="229"/>
      <c r="M408" s="230"/>
      <c r="N408" s="231"/>
      <c r="O408" s="231"/>
      <c r="P408" s="232">
        <f>SUM(P409:P432)</f>
        <v>0</v>
      </c>
      <c r="Q408" s="231"/>
      <c r="R408" s="232">
        <f>SUM(R409:R432)</f>
        <v>0.0138</v>
      </c>
      <c r="S408" s="231"/>
      <c r="T408" s="233">
        <f>SUM(T409:T432)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34" t="s">
        <v>83</v>
      </c>
      <c r="AT408" s="235" t="s">
        <v>73</v>
      </c>
      <c r="AU408" s="235" t="s">
        <v>83</v>
      </c>
      <c r="AY408" s="234" t="s">
        <v>275</v>
      </c>
      <c r="BK408" s="236">
        <f>SUM(BK409:BK432)</f>
        <v>0</v>
      </c>
    </row>
    <row r="409" s="2" customFormat="1" ht="33" customHeight="1">
      <c r="A409" s="35"/>
      <c r="B409" s="36"/>
      <c r="C409" s="239" t="s">
        <v>1127</v>
      </c>
      <c r="D409" s="239" t="s">
        <v>278</v>
      </c>
      <c r="E409" s="240" t="s">
        <v>729</v>
      </c>
      <c r="F409" s="241" t="s">
        <v>730</v>
      </c>
      <c r="G409" s="242" t="s">
        <v>342</v>
      </c>
      <c r="H409" s="243">
        <v>1</v>
      </c>
      <c r="I409" s="244"/>
      <c r="J409" s="245">
        <f>ROUND(I409*H409,2)</f>
        <v>0</v>
      </c>
      <c r="K409" s="246"/>
      <c r="L409" s="41"/>
      <c r="M409" s="247" t="s">
        <v>1</v>
      </c>
      <c r="N409" s="248" t="s">
        <v>39</v>
      </c>
      <c r="O409" s="88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51" t="s">
        <v>352</v>
      </c>
      <c r="AT409" s="251" t="s">
        <v>278</v>
      </c>
      <c r="AU409" s="251" t="s">
        <v>276</v>
      </c>
      <c r="AY409" s="14" t="s">
        <v>275</v>
      </c>
      <c r="BE409" s="252">
        <f>IF(N409="základní",J409,0)</f>
        <v>0</v>
      </c>
      <c r="BF409" s="252">
        <f>IF(N409="snížená",J409,0)</f>
        <v>0</v>
      </c>
      <c r="BG409" s="252">
        <f>IF(N409="zákl. přenesená",J409,0)</f>
        <v>0</v>
      </c>
      <c r="BH409" s="252">
        <f>IF(N409="sníž. přenesená",J409,0)</f>
        <v>0</v>
      </c>
      <c r="BI409" s="252">
        <f>IF(N409="nulová",J409,0)</f>
        <v>0</v>
      </c>
      <c r="BJ409" s="14" t="s">
        <v>81</v>
      </c>
      <c r="BK409" s="252">
        <f>ROUND(I409*H409,2)</f>
        <v>0</v>
      </c>
      <c r="BL409" s="14" t="s">
        <v>352</v>
      </c>
      <c r="BM409" s="251" t="s">
        <v>1128</v>
      </c>
    </row>
    <row r="410" s="2" customFormat="1">
      <c r="A410" s="35"/>
      <c r="B410" s="36"/>
      <c r="C410" s="37"/>
      <c r="D410" s="253" t="s">
        <v>284</v>
      </c>
      <c r="E410" s="37"/>
      <c r="F410" s="254" t="s">
        <v>730</v>
      </c>
      <c r="G410" s="37"/>
      <c r="H410" s="37"/>
      <c r="I410" s="206"/>
      <c r="J410" s="37"/>
      <c r="K410" s="37"/>
      <c r="L410" s="41"/>
      <c r="M410" s="255"/>
      <c r="N410" s="256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284</v>
      </c>
      <c r="AU410" s="14" t="s">
        <v>276</v>
      </c>
    </row>
    <row r="411" s="2" customFormat="1" ht="24.15" customHeight="1">
      <c r="A411" s="35"/>
      <c r="B411" s="36"/>
      <c r="C411" s="257" t="s">
        <v>1129</v>
      </c>
      <c r="D411" s="257" t="s">
        <v>339</v>
      </c>
      <c r="E411" s="258" t="s">
        <v>1070</v>
      </c>
      <c r="F411" s="259" t="s">
        <v>1071</v>
      </c>
      <c r="G411" s="260" t="s">
        <v>342</v>
      </c>
      <c r="H411" s="261">
        <v>1</v>
      </c>
      <c r="I411" s="262"/>
      <c r="J411" s="263">
        <f>ROUND(I411*H411,2)</f>
        <v>0</v>
      </c>
      <c r="K411" s="264"/>
      <c r="L411" s="265"/>
      <c r="M411" s="266" t="s">
        <v>1</v>
      </c>
      <c r="N411" s="267" t="s">
        <v>39</v>
      </c>
      <c r="O411" s="88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51" t="s">
        <v>377</v>
      </c>
      <c r="AT411" s="251" t="s">
        <v>339</v>
      </c>
      <c r="AU411" s="251" t="s">
        <v>276</v>
      </c>
      <c r="AY411" s="14" t="s">
        <v>275</v>
      </c>
      <c r="BE411" s="252">
        <f>IF(N411="základní",J411,0)</f>
        <v>0</v>
      </c>
      <c r="BF411" s="252">
        <f>IF(N411="snížená",J411,0)</f>
        <v>0</v>
      </c>
      <c r="BG411" s="252">
        <f>IF(N411="zákl. přenesená",J411,0)</f>
        <v>0</v>
      </c>
      <c r="BH411" s="252">
        <f>IF(N411="sníž. přenesená",J411,0)</f>
        <v>0</v>
      </c>
      <c r="BI411" s="252">
        <f>IF(N411="nulová",J411,0)</f>
        <v>0</v>
      </c>
      <c r="BJ411" s="14" t="s">
        <v>81</v>
      </c>
      <c r="BK411" s="252">
        <f>ROUND(I411*H411,2)</f>
        <v>0</v>
      </c>
      <c r="BL411" s="14" t="s">
        <v>352</v>
      </c>
      <c r="BM411" s="251" t="s">
        <v>1130</v>
      </c>
    </row>
    <row r="412" s="2" customFormat="1">
      <c r="A412" s="35"/>
      <c r="B412" s="36"/>
      <c r="C412" s="37"/>
      <c r="D412" s="253" t="s">
        <v>284</v>
      </c>
      <c r="E412" s="37"/>
      <c r="F412" s="254" t="s">
        <v>1071</v>
      </c>
      <c r="G412" s="37"/>
      <c r="H412" s="37"/>
      <c r="I412" s="206"/>
      <c r="J412" s="37"/>
      <c r="K412" s="37"/>
      <c r="L412" s="41"/>
      <c r="M412" s="255"/>
      <c r="N412" s="256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284</v>
      </c>
      <c r="AU412" s="14" t="s">
        <v>276</v>
      </c>
    </row>
    <row r="413" s="2" customFormat="1" ht="24.15" customHeight="1">
      <c r="A413" s="35"/>
      <c r="B413" s="36"/>
      <c r="C413" s="239" t="s">
        <v>1131</v>
      </c>
      <c r="D413" s="239" t="s">
        <v>278</v>
      </c>
      <c r="E413" s="240" t="s">
        <v>1132</v>
      </c>
      <c r="F413" s="241" t="s">
        <v>1133</v>
      </c>
      <c r="G413" s="242" t="s">
        <v>416</v>
      </c>
      <c r="H413" s="243">
        <v>60</v>
      </c>
      <c r="I413" s="244"/>
      <c r="J413" s="245">
        <f>ROUND(I413*H413,2)</f>
        <v>0</v>
      </c>
      <c r="K413" s="246"/>
      <c r="L413" s="41"/>
      <c r="M413" s="247" t="s">
        <v>1</v>
      </c>
      <c r="N413" s="248" t="s">
        <v>39</v>
      </c>
      <c r="O413" s="88"/>
      <c r="P413" s="249">
        <f>O413*H413</f>
        <v>0</v>
      </c>
      <c r="Q413" s="249">
        <v>0</v>
      </c>
      <c r="R413" s="249">
        <f>Q413*H413</f>
        <v>0</v>
      </c>
      <c r="S413" s="249">
        <v>0</v>
      </c>
      <c r="T413" s="250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51" t="s">
        <v>352</v>
      </c>
      <c r="AT413" s="251" t="s">
        <v>278</v>
      </c>
      <c r="AU413" s="251" t="s">
        <v>276</v>
      </c>
      <c r="AY413" s="14" t="s">
        <v>275</v>
      </c>
      <c r="BE413" s="252">
        <f>IF(N413="základní",J413,0)</f>
        <v>0</v>
      </c>
      <c r="BF413" s="252">
        <f>IF(N413="snížená",J413,0)</f>
        <v>0</v>
      </c>
      <c r="BG413" s="252">
        <f>IF(N413="zákl. přenesená",J413,0)</f>
        <v>0</v>
      </c>
      <c r="BH413" s="252">
        <f>IF(N413="sníž. přenesená",J413,0)</f>
        <v>0</v>
      </c>
      <c r="BI413" s="252">
        <f>IF(N413="nulová",J413,0)</f>
        <v>0</v>
      </c>
      <c r="BJ413" s="14" t="s">
        <v>81</v>
      </c>
      <c r="BK413" s="252">
        <f>ROUND(I413*H413,2)</f>
        <v>0</v>
      </c>
      <c r="BL413" s="14" t="s">
        <v>352</v>
      </c>
      <c r="BM413" s="251" t="s">
        <v>1134</v>
      </c>
    </row>
    <row r="414" s="2" customFormat="1">
      <c r="A414" s="35"/>
      <c r="B414" s="36"/>
      <c r="C414" s="37"/>
      <c r="D414" s="253" t="s">
        <v>284</v>
      </c>
      <c r="E414" s="37"/>
      <c r="F414" s="254" t="s">
        <v>1135</v>
      </c>
      <c r="G414" s="37"/>
      <c r="H414" s="37"/>
      <c r="I414" s="206"/>
      <c r="J414" s="37"/>
      <c r="K414" s="37"/>
      <c r="L414" s="41"/>
      <c r="M414" s="255"/>
      <c r="N414" s="256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284</v>
      </c>
      <c r="AU414" s="14" t="s">
        <v>276</v>
      </c>
    </row>
    <row r="415" s="2" customFormat="1" ht="33" customHeight="1">
      <c r="A415" s="35"/>
      <c r="B415" s="36"/>
      <c r="C415" s="257" t="s">
        <v>1136</v>
      </c>
      <c r="D415" s="257" t="s">
        <v>339</v>
      </c>
      <c r="E415" s="258" t="s">
        <v>1137</v>
      </c>
      <c r="F415" s="259" t="s">
        <v>1138</v>
      </c>
      <c r="G415" s="260" t="s">
        <v>416</v>
      </c>
      <c r="H415" s="261">
        <v>60</v>
      </c>
      <c r="I415" s="262"/>
      <c r="J415" s="263">
        <f>ROUND(I415*H415,2)</f>
        <v>0</v>
      </c>
      <c r="K415" s="264"/>
      <c r="L415" s="265"/>
      <c r="M415" s="266" t="s">
        <v>1</v>
      </c>
      <c r="N415" s="267" t="s">
        <v>39</v>
      </c>
      <c r="O415" s="88"/>
      <c r="P415" s="249">
        <f>O415*H415</f>
        <v>0</v>
      </c>
      <c r="Q415" s="249">
        <v>0.00016000000000000001</v>
      </c>
      <c r="R415" s="249">
        <f>Q415*H415</f>
        <v>0.0096000000000000009</v>
      </c>
      <c r="S415" s="249">
        <v>0</v>
      </c>
      <c r="T415" s="250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51" t="s">
        <v>377</v>
      </c>
      <c r="AT415" s="251" t="s">
        <v>339</v>
      </c>
      <c r="AU415" s="251" t="s">
        <v>276</v>
      </c>
      <c r="AY415" s="14" t="s">
        <v>275</v>
      </c>
      <c r="BE415" s="252">
        <f>IF(N415="základní",J415,0)</f>
        <v>0</v>
      </c>
      <c r="BF415" s="252">
        <f>IF(N415="snížená",J415,0)</f>
        <v>0</v>
      </c>
      <c r="BG415" s="252">
        <f>IF(N415="zákl. přenesená",J415,0)</f>
        <v>0</v>
      </c>
      <c r="BH415" s="252">
        <f>IF(N415="sníž. přenesená",J415,0)</f>
        <v>0</v>
      </c>
      <c r="BI415" s="252">
        <f>IF(N415="nulová",J415,0)</f>
        <v>0</v>
      </c>
      <c r="BJ415" s="14" t="s">
        <v>81</v>
      </c>
      <c r="BK415" s="252">
        <f>ROUND(I415*H415,2)</f>
        <v>0</v>
      </c>
      <c r="BL415" s="14" t="s">
        <v>352</v>
      </c>
      <c r="BM415" s="251" t="s">
        <v>1139</v>
      </c>
    </row>
    <row r="416" s="2" customFormat="1">
      <c r="A416" s="35"/>
      <c r="B416" s="36"/>
      <c r="C416" s="37"/>
      <c r="D416" s="253" t="s">
        <v>284</v>
      </c>
      <c r="E416" s="37"/>
      <c r="F416" s="254" t="s">
        <v>1138</v>
      </c>
      <c r="G416" s="37"/>
      <c r="H416" s="37"/>
      <c r="I416" s="206"/>
      <c r="J416" s="37"/>
      <c r="K416" s="37"/>
      <c r="L416" s="41"/>
      <c r="M416" s="255"/>
      <c r="N416" s="256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284</v>
      </c>
      <c r="AU416" s="14" t="s">
        <v>276</v>
      </c>
    </row>
    <row r="417" s="2" customFormat="1" ht="24.15" customHeight="1">
      <c r="A417" s="35"/>
      <c r="B417" s="36"/>
      <c r="C417" s="239" t="s">
        <v>1140</v>
      </c>
      <c r="D417" s="239" t="s">
        <v>278</v>
      </c>
      <c r="E417" s="240" t="s">
        <v>1108</v>
      </c>
      <c r="F417" s="241" t="s">
        <v>1109</v>
      </c>
      <c r="G417" s="242" t="s">
        <v>416</v>
      </c>
      <c r="H417" s="243">
        <v>30</v>
      </c>
      <c r="I417" s="244"/>
      <c r="J417" s="245">
        <f>ROUND(I417*H417,2)</f>
        <v>0</v>
      </c>
      <c r="K417" s="246"/>
      <c r="L417" s="41"/>
      <c r="M417" s="247" t="s">
        <v>1</v>
      </c>
      <c r="N417" s="248" t="s">
        <v>39</v>
      </c>
      <c r="O417" s="88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51" t="s">
        <v>352</v>
      </c>
      <c r="AT417" s="251" t="s">
        <v>278</v>
      </c>
      <c r="AU417" s="251" t="s">
        <v>276</v>
      </c>
      <c r="AY417" s="14" t="s">
        <v>275</v>
      </c>
      <c r="BE417" s="252">
        <f>IF(N417="základní",J417,0)</f>
        <v>0</v>
      </c>
      <c r="BF417" s="252">
        <f>IF(N417="snížená",J417,0)</f>
        <v>0</v>
      </c>
      <c r="BG417" s="252">
        <f>IF(N417="zákl. přenesená",J417,0)</f>
        <v>0</v>
      </c>
      <c r="BH417" s="252">
        <f>IF(N417="sníž. přenesená",J417,0)</f>
        <v>0</v>
      </c>
      <c r="BI417" s="252">
        <f>IF(N417="nulová",J417,0)</f>
        <v>0</v>
      </c>
      <c r="BJ417" s="14" t="s">
        <v>81</v>
      </c>
      <c r="BK417" s="252">
        <f>ROUND(I417*H417,2)</f>
        <v>0</v>
      </c>
      <c r="BL417" s="14" t="s">
        <v>352</v>
      </c>
      <c r="BM417" s="251" t="s">
        <v>1141</v>
      </c>
    </row>
    <row r="418" s="2" customFormat="1">
      <c r="A418" s="35"/>
      <c r="B418" s="36"/>
      <c r="C418" s="37"/>
      <c r="D418" s="253" t="s">
        <v>284</v>
      </c>
      <c r="E418" s="37"/>
      <c r="F418" s="254" t="s">
        <v>1111</v>
      </c>
      <c r="G418" s="37"/>
      <c r="H418" s="37"/>
      <c r="I418" s="206"/>
      <c r="J418" s="37"/>
      <c r="K418" s="37"/>
      <c r="L418" s="41"/>
      <c r="M418" s="255"/>
      <c r="N418" s="256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284</v>
      </c>
      <c r="AU418" s="14" t="s">
        <v>276</v>
      </c>
    </row>
    <row r="419" s="2" customFormat="1" ht="24.15" customHeight="1">
      <c r="A419" s="35"/>
      <c r="B419" s="36"/>
      <c r="C419" s="257" t="s">
        <v>1142</v>
      </c>
      <c r="D419" s="257" t="s">
        <v>339</v>
      </c>
      <c r="E419" s="258" t="s">
        <v>1113</v>
      </c>
      <c r="F419" s="259" t="s">
        <v>1114</v>
      </c>
      <c r="G419" s="260" t="s">
        <v>416</v>
      </c>
      <c r="H419" s="261">
        <v>30</v>
      </c>
      <c r="I419" s="262"/>
      <c r="J419" s="263">
        <f>ROUND(I419*H419,2)</f>
        <v>0</v>
      </c>
      <c r="K419" s="264"/>
      <c r="L419" s="265"/>
      <c r="M419" s="266" t="s">
        <v>1</v>
      </c>
      <c r="N419" s="267" t="s">
        <v>39</v>
      </c>
      <c r="O419" s="88"/>
      <c r="P419" s="249">
        <f>O419*H419</f>
        <v>0</v>
      </c>
      <c r="Q419" s="249">
        <v>0.00012</v>
      </c>
      <c r="R419" s="249">
        <f>Q419*H419</f>
        <v>0.0035999999999999999</v>
      </c>
      <c r="S419" s="249">
        <v>0</v>
      </c>
      <c r="T419" s="25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51" t="s">
        <v>377</v>
      </c>
      <c r="AT419" s="251" t="s">
        <v>339</v>
      </c>
      <c r="AU419" s="251" t="s">
        <v>276</v>
      </c>
      <c r="AY419" s="14" t="s">
        <v>275</v>
      </c>
      <c r="BE419" s="252">
        <f>IF(N419="základní",J419,0)</f>
        <v>0</v>
      </c>
      <c r="BF419" s="252">
        <f>IF(N419="snížená",J419,0)</f>
        <v>0</v>
      </c>
      <c r="BG419" s="252">
        <f>IF(N419="zákl. přenesená",J419,0)</f>
        <v>0</v>
      </c>
      <c r="BH419" s="252">
        <f>IF(N419="sníž. přenesená",J419,0)</f>
        <v>0</v>
      </c>
      <c r="BI419" s="252">
        <f>IF(N419="nulová",J419,0)</f>
        <v>0</v>
      </c>
      <c r="BJ419" s="14" t="s">
        <v>81</v>
      </c>
      <c r="BK419" s="252">
        <f>ROUND(I419*H419,2)</f>
        <v>0</v>
      </c>
      <c r="BL419" s="14" t="s">
        <v>352</v>
      </c>
      <c r="BM419" s="251" t="s">
        <v>1143</v>
      </c>
    </row>
    <row r="420" s="2" customFormat="1">
      <c r="A420" s="35"/>
      <c r="B420" s="36"/>
      <c r="C420" s="37"/>
      <c r="D420" s="253" t="s">
        <v>284</v>
      </c>
      <c r="E420" s="37"/>
      <c r="F420" s="254" t="s">
        <v>1114</v>
      </c>
      <c r="G420" s="37"/>
      <c r="H420" s="37"/>
      <c r="I420" s="206"/>
      <c r="J420" s="37"/>
      <c r="K420" s="37"/>
      <c r="L420" s="41"/>
      <c r="M420" s="255"/>
      <c r="N420" s="256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284</v>
      </c>
      <c r="AU420" s="14" t="s">
        <v>276</v>
      </c>
    </row>
    <row r="421" s="2" customFormat="1" ht="33" customHeight="1">
      <c r="A421" s="35"/>
      <c r="B421" s="36"/>
      <c r="C421" s="239" t="s">
        <v>1144</v>
      </c>
      <c r="D421" s="239" t="s">
        <v>278</v>
      </c>
      <c r="E421" s="240" t="s">
        <v>1145</v>
      </c>
      <c r="F421" s="241" t="s">
        <v>1146</v>
      </c>
      <c r="G421" s="242" t="s">
        <v>342</v>
      </c>
      <c r="H421" s="243">
        <v>3</v>
      </c>
      <c r="I421" s="244"/>
      <c r="J421" s="245">
        <f>ROUND(I421*H421,2)</f>
        <v>0</v>
      </c>
      <c r="K421" s="246"/>
      <c r="L421" s="41"/>
      <c r="M421" s="247" t="s">
        <v>1</v>
      </c>
      <c r="N421" s="248" t="s">
        <v>39</v>
      </c>
      <c r="O421" s="88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51" t="s">
        <v>352</v>
      </c>
      <c r="AT421" s="251" t="s">
        <v>278</v>
      </c>
      <c r="AU421" s="251" t="s">
        <v>276</v>
      </c>
      <c r="AY421" s="14" t="s">
        <v>275</v>
      </c>
      <c r="BE421" s="252">
        <f>IF(N421="základní",J421,0)</f>
        <v>0</v>
      </c>
      <c r="BF421" s="252">
        <f>IF(N421="snížená",J421,0)</f>
        <v>0</v>
      </c>
      <c r="BG421" s="252">
        <f>IF(N421="zákl. přenesená",J421,0)</f>
        <v>0</v>
      </c>
      <c r="BH421" s="252">
        <f>IF(N421="sníž. přenesená",J421,0)</f>
        <v>0</v>
      </c>
      <c r="BI421" s="252">
        <f>IF(N421="nulová",J421,0)</f>
        <v>0</v>
      </c>
      <c r="BJ421" s="14" t="s">
        <v>81</v>
      </c>
      <c r="BK421" s="252">
        <f>ROUND(I421*H421,2)</f>
        <v>0</v>
      </c>
      <c r="BL421" s="14" t="s">
        <v>352</v>
      </c>
      <c r="BM421" s="251" t="s">
        <v>1147</v>
      </c>
    </row>
    <row r="422" s="2" customFormat="1">
      <c r="A422" s="35"/>
      <c r="B422" s="36"/>
      <c r="C422" s="37"/>
      <c r="D422" s="253" t="s">
        <v>284</v>
      </c>
      <c r="E422" s="37"/>
      <c r="F422" s="254" t="s">
        <v>1148</v>
      </c>
      <c r="G422" s="37"/>
      <c r="H422" s="37"/>
      <c r="I422" s="206"/>
      <c r="J422" s="37"/>
      <c r="K422" s="37"/>
      <c r="L422" s="41"/>
      <c r="M422" s="255"/>
      <c r="N422" s="25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284</v>
      </c>
      <c r="AU422" s="14" t="s">
        <v>276</v>
      </c>
    </row>
    <row r="423" s="2" customFormat="1" ht="33" customHeight="1">
      <c r="A423" s="35"/>
      <c r="B423" s="36"/>
      <c r="C423" s="257" t="s">
        <v>1149</v>
      </c>
      <c r="D423" s="257" t="s">
        <v>339</v>
      </c>
      <c r="E423" s="258" t="s">
        <v>1150</v>
      </c>
      <c r="F423" s="259" t="s">
        <v>1151</v>
      </c>
      <c r="G423" s="260" t="s">
        <v>342</v>
      </c>
      <c r="H423" s="261">
        <v>3</v>
      </c>
      <c r="I423" s="262"/>
      <c r="J423" s="263">
        <f>ROUND(I423*H423,2)</f>
        <v>0</v>
      </c>
      <c r="K423" s="264"/>
      <c r="L423" s="265"/>
      <c r="M423" s="266" t="s">
        <v>1</v>
      </c>
      <c r="N423" s="267" t="s">
        <v>39</v>
      </c>
      <c r="O423" s="88"/>
      <c r="P423" s="249">
        <f>O423*H423</f>
        <v>0</v>
      </c>
      <c r="Q423" s="249">
        <v>3.0000000000000001E-05</v>
      </c>
      <c r="R423" s="249">
        <f>Q423*H423</f>
        <v>9.0000000000000006E-05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377</v>
      </c>
      <c r="AT423" s="251" t="s">
        <v>339</v>
      </c>
      <c r="AU423" s="251" t="s">
        <v>276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1152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1153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276</v>
      </c>
    </row>
    <row r="425" s="2" customFormat="1" ht="24.15" customHeight="1">
      <c r="A425" s="35"/>
      <c r="B425" s="36"/>
      <c r="C425" s="239" t="s">
        <v>1154</v>
      </c>
      <c r="D425" s="239" t="s">
        <v>278</v>
      </c>
      <c r="E425" s="240" t="s">
        <v>1086</v>
      </c>
      <c r="F425" s="241" t="s">
        <v>1087</v>
      </c>
      <c r="G425" s="242" t="s">
        <v>342</v>
      </c>
      <c r="H425" s="243">
        <v>3</v>
      </c>
      <c r="I425" s="244"/>
      <c r="J425" s="245">
        <f>ROUND(I425*H425,2)</f>
        <v>0</v>
      </c>
      <c r="K425" s="246"/>
      <c r="L425" s="41"/>
      <c r="M425" s="247" t="s">
        <v>1</v>
      </c>
      <c r="N425" s="248" t="s">
        <v>39</v>
      </c>
      <c r="O425" s="88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352</v>
      </c>
      <c r="AT425" s="251" t="s">
        <v>278</v>
      </c>
      <c r="AU425" s="251" t="s">
        <v>276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1155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1089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276</v>
      </c>
    </row>
    <row r="427" s="2" customFormat="1" ht="24.15" customHeight="1">
      <c r="A427" s="35"/>
      <c r="B427" s="36"/>
      <c r="C427" s="257" t="s">
        <v>1156</v>
      </c>
      <c r="D427" s="257" t="s">
        <v>339</v>
      </c>
      <c r="E427" s="258" t="s">
        <v>1091</v>
      </c>
      <c r="F427" s="259" t="s">
        <v>1092</v>
      </c>
      <c r="G427" s="260" t="s">
        <v>342</v>
      </c>
      <c r="H427" s="261">
        <v>3</v>
      </c>
      <c r="I427" s="262"/>
      <c r="J427" s="263">
        <f>ROUND(I427*H427,2)</f>
        <v>0</v>
      </c>
      <c r="K427" s="264"/>
      <c r="L427" s="265"/>
      <c r="M427" s="266" t="s">
        <v>1</v>
      </c>
      <c r="N427" s="267" t="s">
        <v>39</v>
      </c>
      <c r="O427" s="88"/>
      <c r="P427" s="249">
        <f>O427*H427</f>
        <v>0</v>
      </c>
      <c r="Q427" s="249">
        <v>0.00014999999999999999</v>
      </c>
      <c r="R427" s="249">
        <f>Q427*H427</f>
        <v>0.00044999999999999999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377</v>
      </c>
      <c r="AT427" s="251" t="s">
        <v>339</v>
      </c>
      <c r="AU427" s="251" t="s">
        <v>276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1157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1092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276</v>
      </c>
    </row>
    <row r="429" s="2" customFormat="1" ht="24.15" customHeight="1">
      <c r="A429" s="35"/>
      <c r="B429" s="36"/>
      <c r="C429" s="239" t="s">
        <v>1158</v>
      </c>
      <c r="D429" s="239" t="s">
        <v>278</v>
      </c>
      <c r="E429" s="240" t="s">
        <v>1159</v>
      </c>
      <c r="F429" s="241" t="s">
        <v>1160</v>
      </c>
      <c r="G429" s="242" t="s">
        <v>342</v>
      </c>
      <c r="H429" s="243">
        <v>2</v>
      </c>
      <c r="I429" s="244"/>
      <c r="J429" s="245">
        <f>ROUND(I429*H429,2)</f>
        <v>0</v>
      </c>
      <c r="K429" s="246"/>
      <c r="L429" s="41"/>
      <c r="M429" s="247" t="s">
        <v>1</v>
      </c>
      <c r="N429" s="248" t="s">
        <v>39</v>
      </c>
      <c r="O429" s="8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352</v>
      </c>
      <c r="AT429" s="251" t="s">
        <v>278</v>
      </c>
      <c r="AU429" s="251" t="s">
        <v>276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1161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1160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276</v>
      </c>
    </row>
    <row r="431" s="2" customFormat="1" ht="24.15" customHeight="1">
      <c r="A431" s="35"/>
      <c r="B431" s="36"/>
      <c r="C431" s="257" t="s">
        <v>1162</v>
      </c>
      <c r="D431" s="257" t="s">
        <v>339</v>
      </c>
      <c r="E431" s="258" t="s">
        <v>1163</v>
      </c>
      <c r="F431" s="259" t="s">
        <v>1164</v>
      </c>
      <c r="G431" s="260" t="s">
        <v>342</v>
      </c>
      <c r="H431" s="261">
        <v>2</v>
      </c>
      <c r="I431" s="262"/>
      <c r="J431" s="263">
        <f>ROUND(I431*H431,2)</f>
        <v>0</v>
      </c>
      <c r="K431" s="264"/>
      <c r="L431" s="265"/>
      <c r="M431" s="266" t="s">
        <v>1</v>
      </c>
      <c r="N431" s="267" t="s">
        <v>39</v>
      </c>
      <c r="O431" s="88"/>
      <c r="P431" s="249">
        <f>O431*H431</f>
        <v>0</v>
      </c>
      <c r="Q431" s="249">
        <v>3.0000000000000001E-05</v>
      </c>
      <c r="R431" s="249">
        <f>Q431*H431</f>
        <v>6.0000000000000002E-05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377</v>
      </c>
      <c r="AT431" s="251" t="s">
        <v>339</v>
      </c>
      <c r="AU431" s="251" t="s">
        <v>276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1165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1164</v>
      </c>
      <c r="G432" s="37"/>
      <c r="H432" s="37"/>
      <c r="I432" s="206"/>
      <c r="J432" s="37"/>
      <c r="K432" s="37"/>
      <c r="L432" s="41"/>
      <c r="M432" s="255"/>
      <c r="N432" s="25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276</v>
      </c>
    </row>
    <row r="433" s="12" customFormat="1" ht="22.8" customHeight="1">
      <c r="A433" s="12"/>
      <c r="B433" s="223"/>
      <c r="C433" s="224"/>
      <c r="D433" s="225" t="s">
        <v>73</v>
      </c>
      <c r="E433" s="237" t="s">
        <v>1166</v>
      </c>
      <c r="F433" s="237" t="s">
        <v>1167</v>
      </c>
      <c r="G433" s="224"/>
      <c r="H433" s="224"/>
      <c r="I433" s="227"/>
      <c r="J433" s="238">
        <f>BK433</f>
        <v>0</v>
      </c>
      <c r="K433" s="224"/>
      <c r="L433" s="229"/>
      <c r="M433" s="230"/>
      <c r="N433" s="231"/>
      <c r="O433" s="231"/>
      <c r="P433" s="232">
        <f>P434+P535</f>
        <v>0</v>
      </c>
      <c r="Q433" s="231"/>
      <c r="R433" s="232">
        <f>R434+R535</f>
        <v>0.037700000000000004</v>
      </c>
      <c r="S433" s="231"/>
      <c r="T433" s="233">
        <f>T434+T535</f>
        <v>0.0075999999999999991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34" t="s">
        <v>83</v>
      </c>
      <c r="AT433" s="235" t="s">
        <v>73</v>
      </c>
      <c r="AU433" s="235" t="s">
        <v>81</v>
      </c>
      <c r="AY433" s="234" t="s">
        <v>275</v>
      </c>
      <c r="BK433" s="236">
        <f>BK434+BK535</f>
        <v>0</v>
      </c>
    </row>
    <row r="434" s="12" customFormat="1" ht="20.88" customHeight="1">
      <c r="A434" s="12"/>
      <c r="B434" s="223"/>
      <c r="C434" s="224"/>
      <c r="D434" s="225" t="s">
        <v>73</v>
      </c>
      <c r="E434" s="237" t="s">
        <v>1168</v>
      </c>
      <c r="F434" s="237" t="s">
        <v>1169</v>
      </c>
      <c r="G434" s="224"/>
      <c r="H434" s="224"/>
      <c r="I434" s="227"/>
      <c r="J434" s="238">
        <f>BK434</f>
        <v>0</v>
      </c>
      <c r="K434" s="224"/>
      <c r="L434" s="229"/>
      <c r="M434" s="230"/>
      <c r="N434" s="231"/>
      <c r="O434" s="231"/>
      <c r="P434" s="232">
        <f>SUM(P435:P534)</f>
        <v>0</v>
      </c>
      <c r="Q434" s="231"/>
      <c r="R434" s="232">
        <f>SUM(R435:R534)</f>
        <v>0.034600000000000006</v>
      </c>
      <c r="S434" s="231"/>
      <c r="T434" s="233">
        <f>SUM(T435:T534)</f>
        <v>0.0075999999999999991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4" t="s">
        <v>83</v>
      </c>
      <c r="AT434" s="235" t="s">
        <v>73</v>
      </c>
      <c r="AU434" s="235" t="s">
        <v>83</v>
      </c>
      <c r="AY434" s="234" t="s">
        <v>275</v>
      </c>
      <c r="BK434" s="236">
        <f>SUM(BK435:BK534)</f>
        <v>0</v>
      </c>
    </row>
    <row r="435" s="2" customFormat="1" ht="24.15" customHeight="1">
      <c r="A435" s="35"/>
      <c r="B435" s="36"/>
      <c r="C435" s="239" t="s">
        <v>1170</v>
      </c>
      <c r="D435" s="239" t="s">
        <v>278</v>
      </c>
      <c r="E435" s="240" t="s">
        <v>1171</v>
      </c>
      <c r="F435" s="241" t="s">
        <v>1172</v>
      </c>
      <c r="G435" s="242" t="s">
        <v>342</v>
      </c>
      <c r="H435" s="243">
        <v>23</v>
      </c>
      <c r="I435" s="244"/>
      <c r="J435" s="245">
        <f>ROUND(I435*H435,2)</f>
        <v>0</v>
      </c>
      <c r="K435" s="246"/>
      <c r="L435" s="41"/>
      <c r="M435" s="247" t="s">
        <v>1</v>
      </c>
      <c r="N435" s="248" t="s">
        <v>39</v>
      </c>
      <c r="O435" s="8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51" t="s">
        <v>352</v>
      </c>
      <c r="AT435" s="251" t="s">
        <v>278</v>
      </c>
      <c r="AU435" s="251" t="s">
        <v>276</v>
      </c>
      <c r="AY435" s="14" t="s">
        <v>275</v>
      </c>
      <c r="BE435" s="252">
        <f>IF(N435="základní",J435,0)</f>
        <v>0</v>
      </c>
      <c r="BF435" s="252">
        <f>IF(N435="snížená",J435,0)</f>
        <v>0</v>
      </c>
      <c r="BG435" s="252">
        <f>IF(N435="zákl. přenesená",J435,0)</f>
        <v>0</v>
      </c>
      <c r="BH435" s="252">
        <f>IF(N435="sníž. přenesená",J435,0)</f>
        <v>0</v>
      </c>
      <c r="BI435" s="252">
        <f>IF(N435="nulová",J435,0)</f>
        <v>0</v>
      </c>
      <c r="BJ435" s="14" t="s">
        <v>81</v>
      </c>
      <c r="BK435" s="252">
        <f>ROUND(I435*H435,2)</f>
        <v>0</v>
      </c>
      <c r="BL435" s="14" t="s">
        <v>352</v>
      </c>
      <c r="BM435" s="251" t="s">
        <v>1173</v>
      </c>
    </row>
    <row r="436" s="2" customFormat="1">
      <c r="A436" s="35"/>
      <c r="B436" s="36"/>
      <c r="C436" s="37"/>
      <c r="D436" s="253" t="s">
        <v>284</v>
      </c>
      <c r="E436" s="37"/>
      <c r="F436" s="254" t="s">
        <v>1172</v>
      </c>
      <c r="G436" s="37"/>
      <c r="H436" s="37"/>
      <c r="I436" s="206"/>
      <c r="J436" s="37"/>
      <c r="K436" s="37"/>
      <c r="L436" s="41"/>
      <c r="M436" s="255"/>
      <c r="N436" s="256"/>
      <c r="O436" s="88"/>
      <c r="P436" s="88"/>
      <c r="Q436" s="88"/>
      <c r="R436" s="88"/>
      <c r="S436" s="88"/>
      <c r="T436" s="89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4" t="s">
        <v>284</v>
      </c>
      <c r="AU436" s="14" t="s">
        <v>276</v>
      </c>
    </row>
    <row r="437" s="2" customFormat="1" ht="24.15" customHeight="1">
      <c r="A437" s="35"/>
      <c r="B437" s="36"/>
      <c r="C437" s="257" t="s">
        <v>1174</v>
      </c>
      <c r="D437" s="257" t="s">
        <v>339</v>
      </c>
      <c r="E437" s="258" t="s">
        <v>1175</v>
      </c>
      <c r="F437" s="259" t="s">
        <v>1176</v>
      </c>
      <c r="G437" s="260" t="s">
        <v>342</v>
      </c>
      <c r="H437" s="261">
        <v>23</v>
      </c>
      <c r="I437" s="262"/>
      <c r="J437" s="263">
        <f>ROUND(I437*H437,2)</f>
        <v>0</v>
      </c>
      <c r="K437" s="264"/>
      <c r="L437" s="265"/>
      <c r="M437" s="266" t="s">
        <v>1</v>
      </c>
      <c r="N437" s="267" t="s">
        <v>39</v>
      </c>
      <c r="O437" s="88"/>
      <c r="P437" s="249">
        <f>O437*H437</f>
        <v>0</v>
      </c>
      <c r="Q437" s="249">
        <v>2.0000000000000002E-05</v>
      </c>
      <c r="R437" s="249">
        <f>Q437*H437</f>
        <v>0.00046000000000000001</v>
      </c>
      <c r="S437" s="249">
        <v>0</v>
      </c>
      <c r="T437" s="25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51" t="s">
        <v>377</v>
      </c>
      <c r="AT437" s="251" t="s">
        <v>339</v>
      </c>
      <c r="AU437" s="251" t="s">
        <v>276</v>
      </c>
      <c r="AY437" s="14" t="s">
        <v>275</v>
      </c>
      <c r="BE437" s="252">
        <f>IF(N437="základní",J437,0)</f>
        <v>0</v>
      </c>
      <c r="BF437" s="252">
        <f>IF(N437="snížená",J437,0)</f>
        <v>0</v>
      </c>
      <c r="BG437" s="252">
        <f>IF(N437="zákl. přenesená",J437,0)</f>
        <v>0</v>
      </c>
      <c r="BH437" s="252">
        <f>IF(N437="sníž. přenesená",J437,0)</f>
        <v>0</v>
      </c>
      <c r="BI437" s="252">
        <f>IF(N437="nulová",J437,0)</f>
        <v>0</v>
      </c>
      <c r="BJ437" s="14" t="s">
        <v>81</v>
      </c>
      <c r="BK437" s="252">
        <f>ROUND(I437*H437,2)</f>
        <v>0</v>
      </c>
      <c r="BL437" s="14" t="s">
        <v>352</v>
      </c>
      <c r="BM437" s="251" t="s">
        <v>1177</v>
      </c>
    </row>
    <row r="438" s="2" customFormat="1">
      <c r="A438" s="35"/>
      <c r="B438" s="36"/>
      <c r="C438" s="37"/>
      <c r="D438" s="253" t="s">
        <v>284</v>
      </c>
      <c r="E438" s="37"/>
      <c r="F438" s="254" t="s">
        <v>1176</v>
      </c>
      <c r="G438" s="37"/>
      <c r="H438" s="37"/>
      <c r="I438" s="206"/>
      <c r="J438" s="37"/>
      <c r="K438" s="37"/>
      <c r="L438" s="41"/>
      <c r="M438" s="255"/>
      <c r="N438" s="256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284</v>
      </c>
      <c r="AU438" s="14" t="s">
        <v>276</v>
      </c>
    </row>
    <row r="439" s="2" customFormat="1" ht="24.15" customHeight="1">
      <c r="A439" s="35"/>
      <c r="B439" s="36"/>
      <c r="C439" s="239" t="s">
        <v>1178</v>
      </c>
      <c r="D439" s="239" t="s">
        <v>278</v>
      </c>
      <c r="E439" s="240" t="s">
        <v>1179</v>
      </c>
      <c r="F439" s="241" t="s">
        <v>1180</v>
      </c>
      <c r="G439" s="242" t="s">
        <v>342</v>
      </c>
      <c r="H439" s="243">
        <v>46</v>
      </c>
      <c r="I439" s="244"/>
      <c r="J439" s="245">
        <f>ROUND(I439*H439,2)</f>
        <v>0</v>
      </c>
      <c r="K439" s="246"/>
      <c r="L439" s="41"/>
      <c r="M439" s="247" t="s">
        <v>1</v>
      </c>
      <c r="N439" s="248" t="s">
        <v>39</v>
      </c>
      <c r="O439" s="88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352</v>
      </c>
      <c r="AT439" s="251" t="s">
        <v>278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1181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1180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39" t="s">
        <v>1182</v>
      </c>
      <c r="D441" s="239" t="s">
        <v>278</v>
      </c>
      <c r="E441" s="240" t="s">
        <v>1183</v>
      </c>
      <c r="F441" s="241" t="s">
        <v>1184</v>
      </c>
      <c r="G441" s="242" t="s">
        <v>342</v>
      </c>
      <c r="H441" s="243">
        <v>21</v>
      </c>
      <c r="I441" s="244"/>
      <c r="J441" s="245">
        <f>ROUND(I441*H441,2)</f>
        <v>0</v>
      </c>
      <c r="K441" s="246"/>
      <c r="L441" s="41"/>
      <c r="M441" s="247" t="s">
        <v>1</v>
      </c>
      <c r="N441" s="248" t="s">
        <v>39</v>
      </c>
      <c r="O441" s="8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352</v>
      </c>
      <c r="AT441" s="251" t="s">
        <v>278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1185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1184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57" t="s">
        <v>1186</v>
      </c>
      <c r="D443" s="257" t="s">
        <v>339</v>
      </c>
      <c r="E443" s="258" t="s">
        <v>1187</v>
      </c>
      <c r="F443" s="259" t="s">
        <v>1188</v>
      </c>
      <c r="G443" s="260" t="s">
        <v>342</v>
      </c>
      <c r="H443" s="261">
        <v>1</v>
      </c>
      <c r="I443" s="262"/>
      <c r="J443" s="263">
        <f>ROUND(I443*H443,2)</f>
        <v>0</v>
      </c>
      <c r="K443" s="264"/>
      <c r="L443" s="265"/>
      <c r="M443" s="266" t="s">
        <v>1</v>
      </c>
      <c r="N443" s="267" t="s">
        <v>39</v>
      </c>
      <c r="O443" s="88"/>
      <c r="P443" s="249">
        <f>O443*H443</f>
        <v>0</v>
      </c>
      <c r="Q443" s="249">
        <v>0.00010000000000000001</v>
      </c>
      <c r="R443" s="249">
        <f>Q443*H443</f>
        <v>0.00010000000000000001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377</v>
      </c>
      <c r="AT443" s="251" t="s">
        <v>339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1189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1188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2" customFormat="1" ht="24.15" customHeight="1">
      <c r="A445" s="35"/>
      <c r="B445" s="36"/>
      <c r="C445" s="257" t="s">
        <v>1190</v>
      </c>
      <c r="D445" s="257" t="s">
        <v>339</v>
      </c>
      <c r="E445" s="258" t="s">
        <v>1191</v>
      </c>
      <c r="F445" s="259" t="s">
        <v>1192</v>
      </c>
      <c r="G445" s="260" t="s">
        <v>342</v>
      </c>
      <c r="H445" s="261">
        <v>20</v>
      </c>
      <c r="I445" s="262"/>
      <c r="J445" s="263">
        <f>ROUND(I445*H445,2)</f>
        <v>0</v>
      </c>
      <c r="K445" s="264"/>
      <c r="L445" s="265"/>
      <c r="M445" s="266" t="s">
        <v>1</v>
      </c>
      <c r="N445" s="267" t="s">
        <v>39</v>
      </c>
      <c r="O445" s="88"/>
      <c r="P445" s="249">
        <f>O445*H445</f>
        <v>0</v>
      </c>
      <c r="Q445" s="249">
        <v>0</v>
      </c>
      <c r="R445" s="249">
        <f>Q445*H445</f>
        <v>0</v>
      </c>
      <c r="S445" s="249">
        <v>0</v>
      </c>
      <c r="T445" s="25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51" t="s">
        <v>377</v>
      </c>
      <c r="AT445" s="251" t="s">
        <v>339</v>
      </c>
      <c r="AU445" s="251" t="s">
        <v>276</v>
      </c>
      <c r="AY445" s="14" t="s">
        <v>275</v>
      </c>
      <c r="BE445" s="252">
        <f>IF(N445="základní",J445,0)</f>
        <v>0</v>
      </c>
      <c r="BF445" s="252">
        <f>IF(N445="snížená",J445,0)</f>
        <v>0</v>
      </c>
      <c r="BG445" s="252">
        <f>IF(N445="zákl. přenesená",J445,0)</f>
        <v>0</v>
      </c>
      <c r="BH445" s="252">
        <f>IF(N445="sníž. přenesená",J445,0)</f>
        <v>0</v>
      </c>
      <c r="BI445" s="252">
        <f>IF(N445="nulová",J445,0)</f>
        <v>0</v>
      </c>
      <c r="BJ445" s="14" t="s">
        <v>81</v>
      </c>
      <c r="BK445" s="252">
        <f>ROUND(I445*H445,2)</f>
        <v>0</v>
      </c>
      <c r="BL445" s="14" t="s">
        <v>352</v>
      </c>
      <c r="BM445" s="251" t="s">
        <v>1193</v>
      </c>
    </row>
    <row r="446" s="2" customFormat="1">
      <c r="A446" s="35"/>
      <c r="B446" s="36"/>
      <c r="C446" s="37"/>
      <c r="D446" s="253" t="s">
        <v>284</v>
      </c>
      <c r="E446" s="37"/>
      <c r="F446" s="254" t="s">
        <v>1192</v>
      </c>
      <c r="G446" s="37"/>
      <c r="H446" s="37"/>
      <c r="I446" s="206"/>
      <c r="J446" s="37"/>
      <c r="K446" s="37"/>
      <c r="L446" s="41"/>
      <c r="M446" s="255"/>
      <c r="N446" s="25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284</v>
      </c>
      <c r="AU446" s="14" t="s">
        <v>276</v>
      </c>
    </row>
    <row r="447" s="2" customFormat="1" ht="24.15" customHeight="1">
      <c r="A447" s="35"/>
      <c r="B447" s="36"/>
      <c r="C447" s="239" t="s">
        <v>1194</v>
      </c>
      <c r="D447" s="239" t="s">
        <v>278</v>
      </c>
      <c r="E447" s="240" t="s">
        <v>1195</v>
      </c>
      <c r="F447" s="241" t="s">
        <v>1196</v>
      </c>
      <c r="G447" s="242" t="s">
        <v>342</v>
      </c>
      <c r="H447" s="243">
        <v>1</v>
      </c>
      <c r="I447" s="244"/>
      <c r="J447" s="245">
        <f>ROUND(I447*H447,2)</f>
        <v>0</v>
      </c>
      <c r="K447" s="246"/>
      <c r="L447" s="41"/>
      <c r="M447" s="247" t="s">
        <v>1</v>
      </c>
      <c r="N447" s="248" t="s">
        <v>39</v>
      </c>
      <c r="O447" s="88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51" t="s">
        <v>352</v>
      </c>
      <c r="AT447" s="251" t="s">
        <v>278</v>
      </c>
      <c r="AU447" s="251" t="s">
        <v>276</v>
      </c>
      <c r="AY447" s="14" t="s">
        <v>275</v>
      </c>
      <c r="BE447" s="252">
        <f>IF(N447="základní",J447,0)</f>
        <v>0</v>
      </c>
      <c r="BF447" s="252">
        <f>IF(N447="snížená",J447,0)</f>
        <v>0</v>
      </c>
      <c r="BG447" s="252">
        <f>IF(N447="zákl. přenesená",J447,0)</f>
        <v>0</v>
      </c>
      <c r="BH447" s="252">
        <f>IF(N447="sníž. přenesená",J447,0)</f>
        <v>0</v>
      </c>
      <c r="BI447" s="252">
        <f>IF(N447="nulová",J447,0)</f>
        <v>0</v>
      </c>
      <c r="BJ447" s="14" t="s">
        <v>81</v>
      </c>
      <c r="BK447" s="252">
        <f>ROUND(I447*H447,2)</f>
        <v>0</v>
      </c>
      <c r="BL447" s="14" t="s">
        <v>352</v>
      </c>
      <c r="BM447" s="251" t="s">
        <v>1197</v>
      </c>
    </row>
    <row r="448" s="2" customFormat="1">
      <c r="A448" s="35"/>
      <c r="B448" s="36"/>
      <c r="C448" s="37"/>
      <c r="D448" s="253" t="s">
        <v>284</v>
      </c>
      <c r="E448" s="37"/>
      <c r="F448" s="254" t="s">
        <v>1196</v>
      </c>
      <c r="G448" s="37"/>
      <c r="H448" s="37"/>
      <c r="I448" s="206"/>
      <c r="J448" s="37"/>
      <c r="K448" s="37"/>
      <c r="L448" s="41"/>
      <c r="M448" s="255"/>
      <c r="N448" s="25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284</v>
      </c>
      <c r="AU448" s="14" t="s">
        <v>276</v>
      </c>
    </row>
    <row r="449" s="2" customFormat="1" ht="33" customHeight="1">
      <c r="A449" s="35"/>
      <c r="B449" s="36"/>
      <c r="C449" s="257" t="s">
        <v>1198</v>
      </c>
      <c r="D449" s="257" t="s">
        <v>339</v>
      </c>
      <c r="E449" s="258" t="s">
        <v>1199</v>
      </c>
      <c r="F449" s="259" t="s">
        <v>1200</v>
      </c>
      <c r="G449" s="260" t="s">
        <v>342</v>
      </c>
      <c r="H449" s="261">
        <v>1</v>
      </c>
      <c r="I449" s="262"/>
      <c r="J449" s="263">
        <f>ROUND(I449*H449,2)</f>
        <v>0</v>
      </c>
      <c r="K449" s="264"/>
      <c r="L449" s="265"/>
      <c r="M449" s="266" t="s">
        <v>1</v>
      </c>
      <c r="N449" s="267" t="s">
        <v>39</v>
      </c>
      <c r="O449" s="88"/>
      <c r="P449" s="249">
        <f>O449*H449</f>
        <v>0</v>
      </c>
      <c r="Q449" s="249">
        <v>0.00010000000000000001</v>
      </c>
      <c r="R449" s="249">
        <f>Q449*H449</f>
        <v>0.00010000000000000001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377</v>
      </c>
      <c r="AT449" s="251" t="s">
        <v>339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1201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1200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24.15" customHeight="1">
      <c r="A451" s="35"/>
      <c r="B451" s="36"/>
      <c r="C451" s="239" t="s">
        <v>1202</v>
      </c>
      <c r="D451" s="239" t="s">
        <v>278</v>
      </c>
      <c r="E451" s="240" t="s">
        <v>1203</v>
      </c>
      <c r="F451" s="241" t="s">
        <v>1204</v>
      </c>
      <c r="G451" s="242" t="s">
        <v>416</v>
      </c>
      <c r="H451" s="243">
        <v>340</v>
      </c>
      <c r="I451" s="244"/>
      <c r="J451" s="245">
        <f>ROUND(I451*H451,2)</f>
        <v>0</v>
      </c>
      <c r="K451" s="246"/>
      <c r="L451" s="41"/>
      <c r="M451" s="247" t="s">
        <v>1</v>
      </c>
      <c r="N451" s="248" t="s">
        <v>39</v>
      </c>
      <c r="O451" s="8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352</v>
      </c>
      <c r="AT451" s="251" t="s">
        <v>278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1205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1204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24.15" customHeight="1">
      <c r="A453" s="35"/>
      <c r="B453" s="36"/>
      <c r="C453" s="257" t="s">
        <v>1206</v>
      </c>
      <c r="D453" s="257" t="s">
        <v>339</v>
      </c>
      <c r="E453" s="258" t="s">
        <v>1207</v>
      </c>
      <c r="F453" s="259" t="s">
        <v>1208</v>
      </c>
      <c r="G453" s="260" t="s">
        <v>416</v>
      </c>
      <c r="H453" s="261">
        <v>340</v>
      </c>
      <c r="I453" s="262"/>
      <c r="J453" s="263">
        <f>ROUND(I453*H453,2)</f>
        <v>0</v>
      </c>
      <c r="K453" s="264"/>
      <c r="L453" s="265"/>
      <c r="M453" s="266" t="s">
        <v>1</v>
      </c>
      <c r="N453" s="267" t="s">
        <v>39</v>
      </c>
      <c r="O453" s="88"/>
      <c r="P453" s="249">
        <f>O453*H453</f>
        <v>0</v>
      </c>
      <c r="Q453" s="249">
        <v>4.0000000000000003E-05</v>
      </c>
      <c r="R453" s="249">
        <f>Q453*H453</f>
        <v>0.013600000000000001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377</v>
      </c>
      <c r="AT453" s="251" t="s">
        <v>339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1209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1208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39" t="s">
        <v>1210</v>
      </c>
      <c r="D455" s="239" t="s">
        <v>278</v>
      </c>
      <c r="E455" s="240" t="s">
        <v>1211</v>
      </c>
      <c r="F455" s="241" t="s">
        <v>1212</v>
      </c>
      <c r="G455" s="242" t="s">
        <v>342</v>
      </c>
      <c r="H455" s="243">
        <v>23</v>
      </c>
      <c r="I455" s="244"/>
      <c r="J455" s="245">
        <f>ROUND(I455*H455,2)</f>
        <v>0</v>
      </c>
      <c r="K455" s="246"/>
      <c r="L455" s="41"/>
      <c r="M455" s="247" t="s">
        <v>1</v>
      </c>
      <c r="N455" s="248" t="s">
        <v>39</v>
      </c>
      <c r="O455" s="88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352</v>
      </c>
      <c r="AT455" s="251" t="s">
        <v>278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1213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1214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16.5" customHeight="1">
      <c r="A457" s="35"/>
      <c r="B457" s="36"/>
      <c r="C457" s="239" t="s">
        <v>1215</v>
      </c>
      <c r="D457" s="239" t="s">
        <v>278</v>
      </c>
      <c r="E457" s="240" t="s">
        <v>1216</v>
      </c>
      <c r="F457" s="241" t="s">
        <v>1217</v>
      </c>
      <c r="G457" s="242" t="s">
        <v>342</v>
      </c>
      <c r="H457" s="243">
        <v>1</v>
      </c>
      <c r="I457" s="244"/>
      <c r="J457" s="245">
        <f>ROUND(I457*H457,2)</f>
        <v>0</v>
      </c>
      <c r="K457" s="246"/>
      <c r="L457" s="41"/>
      <c r="M457" s="247" t="s">
        <v>1</v>
      </c>
      <c r="N457" s="248" t="s">
        <v>39</v>
      </c>
      <c r="O457" s="88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352</v>
      </c>
      <c r="AT457" s="251" t="s">
        <v>278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1218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1219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24.15" customHeight="1">
      <c r="A459" s="35"/>
      <c r="B459" s="36"/>
      <c r="C459" s="257" t="s">
        <v>1220</v>
      </c>
      <c r="D459" s="257" t="s">
        <v>339</v>
      </c>
      <c r="E459" s="258" t="s">
        <v>1221</v>
      </c>
      <c r="F459" s="259" t="s">
        <v>1222</v>
      </c>
      <c r="G459" s="260" t="s">
        <v>342</v>
      </c>
      <c r="H459" s="261">
        <v>1</v>
      </c>
      <c r="I459" s="262"/>
      <c r="J459" s="263">
        <f>ROUND(I459*H459,2)</f>
        <v>0</v>
      </c>
      <c r="K459" s="264"/>
      <c r="L459" s="265"/>
      <c r="M459" s="266" t="s">
        <v>1</v>
      </c>
      <c r="N459" s="267" t="s">
        <v>39</v>
      </c>
      <c r="O459" s="88"/>
      <c r="P459" s="249">
        <f>O459*H459</f>
        <v>0</v>
      </c>
      <c r="Q459" s="249">
        <v>0.00010000000000000001</v>
      </c>
      <c r="R459" s="249">
        <f>Q459*H459</f>
        <v>0.00010000000000000001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377</v>
      </c>
      <c r="AT459" s="251" t="s">
        <v>339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1223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1222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16.5" customHeight="1">
      <c r="A461" s="35"/>
      <c r="B461" s="36"/>
      <c r="C461" s="239" t="s">
        <v>1224</v>
      </c>
      <c r="D461" s="239" t="s">
        <v>278</v>
      </c>
      <c r="E461" s="240" t="s">
        <v>1225</v>
      </c>
      <c r="F461" s="241" t="s">
        <v>1226</v>
      </c>
      <c r="G461" s="242" t="s">
        <v>342</v>
      </c>
      <c r="H461" s="243">
        <v>18</v>
      </c>
      <c r="I461" s="244"/>
      <c r="J461" s="245">
        <f>ROUND(I461*H461,2)</f>
        <v>0</v>
      </c>
      <c r="K461" s="246"/>
      <c r="L461" s="41"/>
      <c r="M461" s="247" t="s">
        <v>1</v>
      </c>
      <c r="N461" s="248" t="s">
        <v>39</v>
      </c>
      <c r="O461" s="88"/>
      <c r="P461" s="249">
        <f>O461*H461</f>
        <v>0</v>
      </c>
      <c r="Q461" s="249">
        <v>0</v>
      </c>
      <c r="R461" s="249">
        <f>Q461*H461</f>
        <v>0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352</v>
      </c>
      <c r="AT461" s="251" t="s">
        <v>278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1227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1226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2" customFormat="1" ht="16.5" customHeight="1">
      <c r="A463" s="35"/>
      <c r="B463" s="36"/>
      <c r="C463" s="257" t="s">
        <v>1228</v>
      </c>
      <c r="D463" s="257" t="s">
        <v>339</v>
      </c>
      <c r="E463" s="258" t="s">
        <v>1229</v>
      </c>
      <c r="F463" s="259" t="s">
        <v>1230</v>
      </c>
      <c r="G463" s="260" t="s">
        <v>342</v>
      </c>
      <c r="H463" s="261">
        <v>18</v>
      </c>
      <c r="I463" s="262"/>
      <c r="J463" s="263">
        <f>ROUND(I463*H463,2)</f>
        <v>0</v>
      </c>
      <c r="K463" s="264"/>
      <c r="L463" s="265"/>
      <c r="M463" s="266" t="s">
        <v>1</v>
      </c>
      <c r="N463" s="267" t="s">
        <v>39</v>
      </c>
      <c r="O463" s="88"/>
      <c r="P463" s="249">
        <f>O463*H463</f>
        <v>0</v>
      </c>
      <c r="Q463" s="249">
        <v>0.00010000000000000001</v>
      </c>
      <c r="R463" s="249">
        <f>Q463*H463</f>
        <v>0.0018000000000000002</v>
      </c>
      <c r="S463" s="249">
        <v>0</v>
      </c>
      <c r="T463" s="25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51" t="s">
        <v>377</v>
      </c>
      <c r="AT463" s="251" t="s">
        <v>339</v>
      </c>
      <c r="AU463" s="251" t="s">
        <v>276</v>
      </c>
      <c r="AY463" s="14" t="s">
        <v>275</v>
      </c>
      <c r="BE463" s="252">
        <f>IF(N463="základní",J463,0)</f>
        <v>0</v>
      </c>
      <c r="BF463" s="252">
        <f>IF(N463="snížená",J463,0)</f>
        <v>0</v>
      </c>
      <c r="BG463" s="252">
        <f>IF(N463="zákl. přenesená",J463,0)</f>
        <v>0</v>
      </c>
      <c r="BH463" s="252">
        <f>IF(N463="sníž. přenesená",J463,0)</f>
        <v>0</v>
      </c>
      <c r="BI463" s="252">
        <f>IF(N463="nulová",J463,0)</f>
        <v>0</v>
      </c>
      <c r="BJ463" s="14" t="s">
        <v>81</v>
      </c>
      <c r="BK463" s="252">
        <f>ROUND(I463*H463,2)</f>
        <v>0</v>
      </c>
      <c r="BL463" s="14" t="s">
        <v>352</v>
      </c>
      <c r="BM463" s="251" t="s">
        <v>1231</v>
      </c>
    </row>
    <row r="464" s="2" customFormat="1">
      <c r="A464" s="35"/>
      <c r="B464" s="36"/>
      <c r="C464" s="37"/>
      <c r="D464" s="253" t="s">
        <v>284</v>
      </c>
      <c r="E464" s="37"/>
      <c r="F464" s="254" t="s">
        <v>1230</v>
      </c>
      <c r="G464" s="37"/>
      <c r="H464" s="37"/>
      <c r="I464" s="206"/>
      <c r="J464" s="37"/>
      <c r="K464" s="37"/>
      <c r="L464" s="41"/>
      <c r="M464" s="255"/>
      <c r="N464" s="256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284</v>
      </c>
      <c r="AU464" s="14" t="s">
        <v>276</v>
      </c>
    </row>
    <row r="465" s="2" customFormat="1" ht="33" customHeight="1">
      <c r="A465" s="35"/>
      <c r="B465" s="36"/>
      <c r="C465" s="239" t="s">
        <v>1232</v>
      </c>
      <c r="D465" s="239" t="s">
        <v>278</v>
      </c>
      <c r="E465" s="240" t="s">
        <v>1233</v>
      </c>
      <c r="F465" s="241" t="s">
        <v>1234</v>
      </c>
      <c r="G465" s="242" t="s">
        <v>973</v>
      </c>
      <c r="H465" s="243">
        <v>1</v>
      </c>
      <c r="I465" s="244"/>
      <c r="J465" s="245">
        <f>ROUND(I465*H465,2)</f>
        <v>0</v>
      </c>
      <c r="K465" s="246"/>
      <c r="L465" s="41"/>
      <c r="M465" s="247" t="s">
        <v>1</v>
      </c>
      <c r="N465" s="248" t="s">
        <v>39</v>
      </c>
      <c r="O465" s="88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352</v>
      </c>
      <c r="AT465" s="251" t="s">
        <v>278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1235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1236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24.15" customHeight="1">
      <c r="A467" s="35"/>
      <c r="B467" s="36"/>
      <c r="C467" s="239" t="s">
        <v>1237</v>
      </c>
      <c r="D467" s="239" t="s">
        <v>278</v>
      </c>
      <c r="E467" s="240" t="s">
        <v>1238</v>
      </c>
      <c r="F467" s="241" t="s">
        <v>1239</v>
      </c>
      <c r="G467" s="242" t="s">
        <v>342</v>
      </c>
      <c r="H467" s="243">
        <v>1</v>
      </c>
      <c r="I467" s="244"/>
      <c r="J467" s="245">
        <f>ROUND(I467*H467,2)</f>
        <v>0</v>
      </c>
      <c r="K467" s="246"/>
      <c r="L467" s="41"/>
      <c r="M467" s="247" t="s">
        <v>1</v>
      </c>
      <c r="N467" s="248" t="s">
        <v>39</v>
      </c>
      <c r="O467" s="88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352</v>
      </c>
      <c r="AT467" s="251" t="s">
        <v>278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1240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1239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24.15" customHeight="1">
      <c r="A469" s="35"/>
      <c r="B469" s="36"/>
      <c r="C469" s="257" t="s">
        <v>1241</v>
      </c>
      <c r="D469" s="257" t="s">
        <v>339</v>
      </c>
      <c r="E469" s="258" t="s">
        <v>1242</v>
      </c>
      <c r="F469" s="259" t="s">
        <v>1243</v>
      </c>
      <c r="G469" s="260" t="s">
        <v>342</v>
      </c>
      <c r="H469" s="261">
        <v>1</v>
      </c>
      <c r="I469" s="262"/>
      <c r="J469" s="263">
        <f>ROUND(I469*H469,2)</f>
        <v>0</v>
      </c>
      <c r="K469" s="264"/>
      <c r="L469" s="265"/>
      <c r="M469" s="266" t="s">
        <v>1</v>
      </c>
      <c r="N469" s="267" t="s">
        <v>39</v>
      </c>
      <c r="O469" s="88"/>
      <c r="P469" s="249">
        <f>O469*H469</f>
        <v>0</v>
      </c>
      <c r="Q469" s="249">
        <v>0.00010000000000000001</v>
      </c>
      <c r="R469" s="249">
        <f>Q469*H469</f>
        <v>0.00010000000000000001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377</v>
      </c>
      <c r="AT469" s="251" t="s">
        <v>339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1244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1243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21.75" customHeight="1">
      <c r="A471" s="35"/>
      <c r="B471" s="36"/>
      <c r="C471" s="239" t="s">
        <v>1245</v>
      </c>
      <c r="D471" s="239" t="s">
        <v>278</v>
      </c>
      <c r="E471" s="240" t="s">
        <v>1246</v>
      </c>
      <c r="F471" s="241" t="s">
        <v>1247</v>
      </c>
      <c r="G471" s="242" t="s">
        <v>342</v>
      </c>
      <c r="H471" s="243">
        <v>10</v>
      </c>
      <c r="I471" s="244"/>
      <c r="J471" s="245">
        <f>ROUND(I471*H471,2)</f>
        <v>0</v>
      </c>
      <c r="K471" s="246"/>
      <c r="L471" s="41"/>
      <c r="M471" s="247" t="s">
        <v>1</v>
      </c>
      <c r="N471" s="248" t="s">
        <v>39</v>
      </c>
      <c r="O471" s="88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352</v>
      </c>
      <c r="AT471" s="251" t="s">
        <v>278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1248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1249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16.5" customHeight="1">
      <c r="A473" s="35"/>
      <c r="B473" s="36"/>
      <c r="C473" s="257" t="s">
        <v>1250</v>
      </c>
      <c r="D473" s="257" t="s">
        <v>339</v>
      </c>
      <c r="E473" s="258" t="s">
        <v>962</v>
      </c>
      <c r="F473" s="259" t="s">
        <v>963</v>
      </c>
      <c r="G473" s="260" t="s">
        <v>342</v>
      </c>
      <c r="H473" s="261">
        <v>10</v>
      </c>
      <c r="I473" s="262"/>
      <c r="J473" s="263">
        <f>ROUND(I473*H473,2)</f>
        <v>0</v>
      </c>
      <c r="K473" s="264"/>
      <c r="L473" s="265"/>
      <c r="M473" s="266" t="s">
        <v>1</v>
      </c>
      <c r="N473" s="267" t="s">
        <v>39</v>
      </c>
      <c r="O473" s="88"/>
      <c r="P473" s="249">
        <f>O473*H473</f>
        <v>0</v>
      </c>
      <c r="Q473" s="249">
        <v>9.0000000000000006E-05</v>
      </c>
      <c r="R473" s="249">
        <f>Q473*H473</f>
        <v>0.00090000000000000008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377</v>
      </c>
      <c r="AT473" s="251" t="s">
        <v>339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1251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963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24.15" customHeight="1">
      <c r="A475" s="35"/>
      <c r="B475" s="36"/>
      <c r="C475" s="239" t="s">
        <v>1252</v>
      </c>
      <c r="D475" s="239" t="s">
        <v>278</v>
      </c>
      <c r="E475" s="240" t="s">
        <v>1253</v>
      </c>
      <c r="F475" s="241" t="s">
        <v>1254</v>
      </c>
      <c r="G475" s="242" t="s">
        <v>416</v>
      </c>
      <c r="H475" s="243">
        <v>30</v>
      </c>
      <c r="I475" s="244"/>
      <c r="J475" s="245">
        <f>ROUND(I475*H475,2)</f>
        <v>0</v>
      </c>
      <c r="K475" s="246"/>
      <c r="L475" s="41"/>
      <c r="M475" s="247" t="s">
        <v>1</v>
      </c>
      <c r="N475" s="248" t="s">
        <v>39</v>
      </c>
      <c r="O475" s="8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352</v>
      </c>
      <c r="AT475" s="251" t="s">
        <v>278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1255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1256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24.15" customHeight="1">
      <c r="A477" s="35"/>
      <c r="B477" s="36"/>
      <c r="C477" s="239" t="s">
        <v>1257</v>
      </c>
      <c r="D477" s="239" t="s">
        <v>278</v>
      </c>
      <c r="E477" s="240" t="s">
        <v>1258</v>
      </c>
      <c r="F477" s="241" t="s">
        <v>1259</v>
      </c>
      <c r="G477" s="242" t="s">
        <v>416</v>
      </c>
      <c r="H477" s="243">
        <v>30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1260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1261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24.15" customHeight="1">
      <c r="A479" s="35"/>
      <c r="B479" s="36"/>
      <c r="C479" s="257" t="s">
        <v>1262</v>
      </c>
      <c r="D479" s="257" t="s">
        <v>339</v>
      </c>
      <c r="E479" s="258" t="s">
        <v>1263</v>
      </c>
      <c r="F479" s="259" t="s">
        <v>1264</v>
      </c>
      <c r="G479" s="260" t="s">
        <v>416</v>
      </c>
      <c r="H479" s="261">
        <v>30</v>
      </c>
      <c r="I479" s="262"/>
      <c r="J479" s="263">
        <f>ROUND(I479*H479,2)</f>
        <v>0</v>
      </c>
      <c r="K479" s="264"/>
      <c r="L479" s="265"/>
      <c r="M479" s="266" t="s">
        <v>1</v>
      </c>
      <c r="N479" s="267" t="s">
        <v>39</v>
      </c>
      <c r="O479" s="88"/>
      <c r="P479" s="249">
        <f>O479*H479</f>
        <v>0</v>
      </c>
      <c r="Q479" s="249">
        <v>6.9999999999999994E-05</v>
      </c>
      <c r="R479" s="249">
        <f>Q479*H479</f>
        <v>0.0020999999999999999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377</v>
      </c>
      <c r="AT479" s="251" t="s">
        <v>339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1265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1264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4.15" customHeight="1">
      <c r="A481" s="35"/>
      <c r="B481" s="36"/>
      <c r="C481" s="257" t="s">
        <v>1266</v>
      </c>
      <c r="D481" s="257" t="s">
        <v>339</v>
      </c>
      <c r="E481" s="258" t="s">
        <v>931</v>
      </c>
      <c r="F481" s="259" t="s">
        <v>932</v>
      </c>
      <c r="G481" s="260" t="s">
        <v>416</v>
      </c>
      <c r="H481" s="261">
        <v>30</v>
      </c>
      <c r="I481" s="262"/>
      <c r="J481" s="263">
        <f>ROUND(I481*H481,2)</f>
        <v>0</v>
      </c>
      <c r="K481" s="264"/>
      <c r="L481" s="265"/>
      <c r="M481" s="266" t="s">
        <v>1</v>
      </c>
      <c r="N481" s="267" t="s">
        <v>39</v>
      </c>
      <c r="O481" s="88"/>
      <c r="P481" s="249">
        <f>O481*H481</f>
        <v>0</v>
      </c>
      <c r="Q481" s="249">
        <v>6.9999999999999994E-05</v>
      </c>
      <c r="R481" s="249">
        <f>Q481*H481</f>
        <v>0.0020999999999999999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377</v>
      </c>
      <c r="AT481" s="251" t="s">
        <v>339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1267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932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24.15" customHeight="1">
      <c r="A483" s="35"/>
      <c r="B483" s="36"/>
      <c r="C483" s="239" t="s">
        <v>1268</v>
      </c>
      <c r="D483" s="239" t="s">
        <v>278</v>
      </c>
      <c r="E483" s="240" t="s">
        <v>1269</v>
      </c>
      <c r="F483" s="241" t="s">
        <v>1270</v>
      </c>
      <c r="G483" s="242" t="s">
        <v>342</v>
      </c>
      <c r="H483" s="243">
        <v>1</v>
      </c>
      <c r="I483" s="244"/>
      <c r="J483" s="245">
        <f>ROUND(I483*H483,2)</f>
        <v>0</v>
      </c>
      <c r="K483" s="246"/>
      <c r="L483" s="41"/>
      <c r="M483" s="247" t="s">
        <v>1</v>
      </c>
      <c r="N483" s="248" t="s">
        <v>39</v>
      </c>
      <c r="O483" s="88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352</v>
      </c>
      <c r="AT483" s="251" t="s">
        <v>278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1271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1272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16.5" customHeight="1">
      <c r="A485" s="35"/>
      <c r="B485" s="36"/>
      <c r="C485" s="257" t="s">
        <v>1273</v>
      </c>
      <c r="D485" s="257" t="s">
        <v>339</v>
      </c>
      <c r="E485" s="258" t="s">
        <v>1274</v>
      </c>
      <c r="F485" s="259" t="s">
        <v>1275</v>
      </c>
      <c r="G485" s="260" t="s">
        <v>1276</v>
      </c>
      <c r="H485" s="261">
        <v>1</v>
      </c>
      <c r="I485" s="262"/>
      <c r="J485" s="263">
        <f>ROUND(I485*H485,2)</f>
        <v>0</v>
      </c>
      <c r="K485" s="264"/>
      <c r="L485" s="265"/>
      <c r="M485" s="266" t="s">
        <v>1</v>
      </c>
      <c r="N485" s="267" t="s">
        <v>39</v>
      </c>
      <c r="O485" s="88"/>
      <c r="P485" s="249">
        <f>O485*H485</f>
        <v>0</v>
      </c>
      <c r="Q485" s="249">
        <v>0.0067000000000000002</v>
      </c>
      <c r="R485" s="249">
        <f>Q485*H485</f>
        <v>0.0067000000000000002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377</v>
      </c>
      <c r="AT485" s="251" t="s">
        <v>339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1277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1275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24.15" customHeight="1">
      <c r="A487" s="35"/>
      <c r="B487" s="36"/>
      <c r="C487" s="257" t="s">
        <v>1278</v>
      </c>
      <c r="D487" s="257" t="s">
        <v>339</v>
      </c>
      <c r="E487" s="258" t="s">
        <v>1279</v>
      </c>
      <c r="F487" s="259" t="s">
        <v>1280</v>
      </c>
      <c r="G487" s="260" t="s">
        <v>342</v>
      </c>
      <c r="H487" s="261">
        <v>1</v>
      </c>
      <c r="I487" s="262"/>
      <c r="J487" s="263">
        <f>ROUND(I487*H487,2)</f>
        <v>0</v>
      </c>
      <c r="K487" s="264"/>
      <c r="L487" s="265"/>
      <c r="M487" s="266" t="s">
        <v>1</v>
      </c>
      <c r="N487" s="267" t="s">
        <v>39</v>
      </c>
      <c r="O487" s="88"/>
      <c r="P487" s="249">
        <f>O487*H487</f>
        <v>0</v>
      </c>
      <c r="Q487" s="249">
        <v>0.0014300000000000001</v>
      </c>
      <c r="R487" s="249">
        <f>Q487*H487</f>
        <v>0.0014300000000000001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377</v>
      </c>
      <c r="AT487" s="251" t="s">
        <v>339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1281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1280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57" t="s">
        <v>1282</v>
      </c>
      <c r="D489" s="257" t="s">
        <v>339</v>
      </c>
      <c r="E489" s="258" t="s">
        <v>1283</v>
      </c>
      <c r="F489" s="259" t="s">
        <v>1284</v>
      </c>
      <c r="G489" s="260" t="s">
        <v>342</v>
      </c>
      <c r="H489" s="261">
        <v>1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39</v>
      </c>
      <c r="O489" s="88"/>
      <c r="P489" s="249">
        <f>O489*H489</f>
        <v>0</v>
      </c>
      <c r="Q489" s="249">
        <v>0.0035000000000000001</v>
      </c>
      <c r="R489" s="249">
        <f>Q489*H489</f>
        <v>0.0035000000000000001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377</v>
      </c>
      <c r="AT489" s="251" t="s">
        <v>339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1285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1284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24.15" customHeight="1">
      <c r="A491" s="35"/>
      <c r="B491" s="36"/>
      <c r="C491" s="257" t="s">
        <v>1286</v>
      </c>
      <c r="D491" s="257" t="s">
        <v>339</v>
      </c>
      <c r="E491" s="258" t="s">
        <v>1287</v>
      </c>
      <c r="F491" s="259" t="s">
        <v>1288</v>
      </c>
      <c r="G491" s="260" t="s">
        <v>1276</v>
      </c>
      <c r="H491" s="261">
        <v>1</v>
      </c>
      <c r="I491" s="262"/>
      <c r="J491" s="263">
        <f>ROUND(I491*H491,2)</f>
        <v>0</v>
      </c>
      <c r="K491" s="264"/>
      <c r="L491" s="265"/>
      <c r="M491" s="266" t="s">
        <v>1</v>
      </c>
      <c r="N491" s="267" t="s">
        <v>39</v>
      </c>
      <c r="O491" s="88"/>
      <c r="P491" s="249">
        <f>O491*H491</f>
        <v>0</v>
      </c>
      <c r="Q491" s="249">
        <v>0.00069999999999999999</v>
      </c>
      <c r="R491" s="249">
        <f>Q491*H491</f>
        <v>0.00069999999999999999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377</v>
      </c>
      <c r="AT491" s="251" t="s">
        <v>339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1289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1288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39" t="s">
        <v>1290</v>
      </c>
      <c r="D493" s="239" t="s">
        <v>278</v>
      </c>
      <c r="E493" s="240" t="s">
        <v>1291</v>
      </c>
      <c r="F493" s="241" t="s">
        <v>1292</v>
      </c>
      <c r="G493" s="242" t="s">
        <v>342</v>
      </c>
      <c r="H493" s="243">
        <v>1</v>
      </c>
      <c r="I493" s="244"/>
      <c r="J493" s="245">
        <f>ROUND(I493*H493,2)</f>
        <v>0</v>
      </c>
      <c r="K493" s="246"/>
      <c r="L493" s="41"/>
      <c r="M493" s="247" t="s">
        <v>1</v>
      </c>
      <c r="N493" s="248" t="s">
        <v>39</v>
      </c>
      <c r="O493" s="8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352</v>
      </c>
      <c r="AT493" s="251" t="s">
        <v>278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1293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1294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39" t="s">
        <v>1295</v>
      </c>
      <c r="D495" s="239" t="s">
        <v>278</v>
      </c>
      <c r="E495" s="240" t="s">
        <v>1296</v>
      </c>
      <c r="F495" s="241" t="s">
        <v>1297</v>
      </c>
      <c r="G495" s="242" t="s">
        <v>342</v>
      </c>
      <c r="H495" s="243">
        <v>1</v>
      </c>
      <c r="I495" s="244"/>
      <c r="J495" s="245">
        <f>ROUND(I495*H495,2)</f>
        <v>0</v>
      </c>
      <c r="K495" s="246"/>
      <c r="L495" s="41"/>
      <c r="M495" s="247" t="s">
        <v>1</v>
      </c>
      <c r="N495" s="248" t="s">
        <v>39</v>
      </c>
      <c r="O495" s="88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352</v>
      </c>
      <c r="AT495" s="251" t="s">
        <v>278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1298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1299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24.15" customHeight="1">
      <c r="A497" s="35"/>
      <c r="B497" s="36"/>
      <c r="C497" s="239" t="s">
        <v>1300</v>
      </c>
      <c r="D497" s="239" t="s">
        <v>278</v>
      </c>
      <c r="E497" s="240" t="s">
        <v>1301</v>
      </c>
      <c r="F497" s="241" t="s">
        <v>1302</v>
      </c>
      <c r="G497" s="242" t="s">
        <v>342</v>
      </c>
      <c r="H497" s="243">
        <v>3</v>
      </c>
      <c r="I497" s="244"/>
      <c r="J497" s="245">
        <f>ROUND(I497*H497,2)</f>
        <v>0</v>
      </c>
      <c r="K497" s="246"/>
      <c r="L497" s="41"/>
      <c r="M497" s="247" t="s">
        <v>1</v>
      </c>
      <c r="N497" s="248" t="s">
        <v>39</v>
      </c>
      <c r="O497" s="8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352</v>
      </c>
      <c r="AT497" s="251" t="s">
        <v>278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1303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1304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24.15" customHeight="1">
      <c r="A499" s="35"/>
      <c r="B499" s="36"/>
      <c r="C499" s="239" t="s">
        <v>1305</v>
      </c>
      <c r="D499" s="239" t="s">
        <v>278</v>
      </c>
      <c r="E499" s="240" t="s">
        <v>1306</v>
      </c>
      <c r="F499" s="241" t="s">
        <v>1307</v>
      </c>
      <c r="G499" s="242" t="s">
        <v>342</v>
      </c>
      <c r="H499" s="243">
        <v>2</v>
      </c>
      <c r="I499" s="244"/>
      <c r="J499" s="245">
        <f>ROUND(I499*H499,2)</f>
        <v>0</v>
      </c>
      <c r="K499" s="246"/>
      <c r="L499" s="41"/>
      <c r="M499" s="247" t="s">
        <v>1</v>
      </c>
      <c r="N499" s="248" t="s">
        <v>39</v>
      </c>
      <c r="O499" s="88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352</v>
      </c>
      <c r="AT499" s="251" t="s">
        <v>278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1308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1309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57" t="s">
        <v>1310</v>
      </c>
      <c r="D501" s="257" t="s">
        <v>339</v>
      </c>
      <c r="E501" s="258" t="s">
        <v>1772</v>
      </c>
      <c r="F501" s="259" t="s">
        <v>1773</v>
      </c>
      <c r="G501" s="260" t="s">
        <v>342</v>
      </c>
      <c r="H501" s="261">
        <v>2</v>
      </c>
      <c r="I501" s="262"/>
      <c r="J501" s="263">
        <f>ROUND(I501*H501,2)</f>
        <v>0</v>
      </c>
      <c r="K501" s="264"/>
      <c r="L501" s="265"/>
      <c r="M501" s="266" t="s">
        <v>1</v>
      </c>
      <c r="N501" s="267" t="s">
        <v>39</v>
      </c>
      <c r="O501" s="88"/>
      <c r="P501" s="249">
        <f>O501*H501</f>
        <v>0</v>
      </c>
      <c r="Q501" s="249">
        <v>0.00023000000000000001</v>
      </c>
      <c r="R501" s="249">
        <f>Q501*H501</f>
        <v>0.00046000000000000001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377</v>
      </c>
      <c r="AT501" s="251" t="s">
        <v>339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1774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1773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57" t="s">
        <v>1312</v>
      </c>
      <c r="D503" s="257" t="s">
        <v>339</v>
      </c>
      <c r="E503" s="258" t="s">
        <v>869</v>
      </c>
      <c r="F503" s="259" t="s">
        <v>870</v>
      </c>
      <c r="G503" s="260" t="s">
        <v>342</v>
      </c>
      <c r="H503" s="261">
        <v>3</v>
      </c>
      <c r="I503" s="262"/>
      <c r="J503" s="263">
        <f>ROUND(I503*H503,2)</f>
        <v>0</v>
      </c>
      <c r="K503" s="264"/>
      <c r="L503" s="265"/>
      <c r="M503" s="266" t="s">
        <v>1</v>
      </c>
      <c r="N503" s="267" t="s">
        <v>39</v>
      </c>
      <c r="O503" s="88"/>
      <c r="P503" s="249">
        <f>O503*H503</f>
        <v>0</v>
      </c>
      <c r="Q503" s="249">
        <v>5.0000000000000002E-05</v>
      </c>
      <c r="R503" s="249">
        <f>Q503*H503</f>
        <v>0.00015000000000000001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377</v>
      </c>
      <c r="AT503" s="251" t="s">
        <v>339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1313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870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33" customHeight="1">
      <c r="A505" s="35"/>
      <c r="B505" s="36"/>
      <c r="C505" s="239" t="s">
        <v>1314</v>
      </c>
      <c r="D505" s="239" t="s">
        <v>278</v>
      </c>
      <c r="E505" s="240" t="s">
        <v>1319</v>
      </c>
      <c r="F505" s="241" t="s">
        <v>1320</v>
      </c>
      <c r="G505" s="242" t="s">
        <v>342</v>
      </c>
      <c r="H505" s="243">
        <v>3</v>
      </c>
      <c r="I505" s="244"/>
      <c r="J505" s="245">
        <f>ROUND(I505*H505,2)</f>
        <v>0</v>
      </c>
      <c r="K505" s="246"/>
      <c r="L505" s="41"/>
      <c r="M505" s="247" t="s">
        <v>1</v>
      </c>
      <c r="N505" s="248" t="s">
        <v>39</v>
      </c>
      <c r="O505" s="88"/>
      <c r="P505" s="249">
        <f>O505*H505</f>
        <v>0</v>
      </c>
      <c r="Q505" s="249">
        <v>0</v>
      </c>
      <c r="R505" s="249">
        <f>Q505*H505</f>
        <v>0</v>
      </c>
      <c r="S505" s="249">
        <v>0</v>
      </c>
      <c r="T505" s="25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352</v>
      </c>
      <c r="AT505" s="251" t="s">
        <v>278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1321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1322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33" customHeight="1">
      <c r="A507" s="35"/>
      <c r="B507" s="36"/>
      <c r="C507" s="257" t="s">
        <v>1318</v>
      </c>
      <c r="D507" s="257" t="s">
        <v>339</v>
      </c>
      <c r="E507" s="258" t="s">
        <v>1324</v>
      </c>
      <c r="F507" s="259" t="s">
        <v>1325</v>
      </c>
      <c r="G507" s="260" t="s">
        <v>342</v>
      </c>
      <c r="H507" s="261">
        <v>3</v>
      </c>
      <c r="I507" s="262"/>
      <c r="J507" s="263">
        <f>ROUND(I507*H507,2)</f>
        <v>0</v>
      </c>
      <c r="K507" s="264"/>
      <c r="L507" s="265"/>
      <c r="M507" s="266" t="s">
        <v>1</v>
      </c>
      <c r="N507" s="267" t="s">
        <v>39</v>
      </c>
      <c r="O507" s="88"/>
      <c r="P507" s="249">
        <f>O507*H507</f>
        <v>0</v>
      </c>
      <c r="Q507" s="249">
        <v>0.00010000000000000001</v>
      </c>
      <c r="R507" s="249">
        <f>Q507*H507</f>
        <v>0.00030000000000000003</v>
      </c>
      <c r="S507" s="249">
        <v>0</v>
      </c>
      <c r="T507" s="25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377</v>
      </c>
      <c r="AT507" s="251" t="s">
        <v>339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1326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1327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24.15" customHeight="1">
      <c r="A509" s="35"/>
      <c r="B509" s="36"/>
      <c r="C509" s="239" t="s">
        <v>1323</v>
      </c>
      <c r="D509" s="239" t="s">
        <v>278</v>
      </c>
      <c r="E509" s="240" t="s">
        <v>1329</v>
      </c>
      <c r="F509" s="241" t="s">
        <v>1330</v>
      </c>
      <c r="G509" s="242" t="s">
        <v>342</v>
      </c>
      <c r="H509" s="243">
        <v>1</v>
      </c>
      <c r="I509" s="244"/>
      <c r="J509" s="245">
        <f>ROUND(I509*H509,2)</f>
        <v>0</v>
      </c>
      <c r="K509" s="246"/>
      <c r="L509" s="41"/>
      <c r="M509" s="247" t="s">
        <v>1</v>
      </c>
      <c r="N509" s="248" t="s">
        <v>39</v>
      </c>
      <c r="O509" s="88"/>
      <c r="P509" s="249">
        <f>O509*H509</f>
        <v>0</v>
      </c>
      <c r="Q509" s="249">
        <v>0</v>
      </c>
      <c r="R509" s="249">
        <f>Q509*H509</f>
        <v>0</v>
      </c>
      <c r="S509" s="249">
        <v>0.0025000000000000001</v>
      </c>
      <c r="T509" s="250">
        <f>S509*H509</f>
        <v>0.0025000000000000001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352</v>
      </c>
      <c r="AT509" s="251" t="s">
        <v>278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1331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1332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24.15" customHeight="1">
      <c r="A511" s="35"/>
      <c r="B511" s="36"/>
      <c r="C511" s="239" t="s">
        <v>1328</v>
      </c>
      <c r="D511" s="239" t="s">
        <v>278</v>
      </c>
      <c r="E511" s="240" t="s">
        <v>1334</v>
      </c>
      <c r="F511" s="241" t="s">
        <v>1335</v>
      </c>
      <c r="G511" s="242" t="s">
        <v>342</v>
      </c>
      <c r="H511" s="243">
        <v>1</v>
      </c>
      <c r="I511" s="244"/>
      <c r="J511" s="245">
        <f>ROUND(I511*H511,2)</f>
        <v>0</v>
      </c>
      <c r="K511" s="246"/>
      <c r="L511" s="41"/>
      <c r="M511" s="247" t="s">
        <v>1</v>
      </c>
      <c r="N511" s="248" t="s">
        <v>39</v>
      </c>
      <c r="O511" s="88"/>
      <c r="P511" s="249">
        <f>O511*H511</f>
        <v>0</v>
      </c>
      <c r="Q511" s="249">
        <v>0</v>
      </c>
      <c r="R511" s="249">
        <f>Q511*H511</f>
        <v>0</v>
      </c>
      <c r="S511" s="249">
        <v>0.0025000000000000001</v>
      </c>
      <c r="T511" s="250">
        <f>S511*H511</f>
        <v>0.0025000000000000001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352</v>
      </c>
      <c r="AT511" s="251" t="s">
        <v>278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1336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1335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4.15" customHeight="1">
      <c r="A513" s="35"/>
      <c r="B513" s="36"/>
      <c r="C513" s="239" t="s">
        <v>1333</v>
      </c>
      <c r="D513" s="239" t="s">
        <v>278</v>
      </c>
      <c r="E513" s="240" t="s">
        <v>1338</v>
      </c>
      <c r="F513" s="241" t="s">
        <v>1339</v>
      </c>
      <c r="G513" s="242" t="s">
        <v>342</v>
      </c>
      <c r="H513" s="243">
        <v>1</v>
      </c>
      <c r="I513" s="244"/>
      <c r="J513" s="245">
        <f>ROUND(I513*H513,2)</f>
        <v>0</v>
      </c>
      <c r="K513" s="246"/>
      <c r="L513" s="41"/>
      <c r="M513" s="247" t="s">
        <v>1</v>
      </c>
      <c r="N513" s="248" t="s">
        <v>39</v>
      </c>
      <c r="O513" s="88"/>
      <c r="P513" s="249">
        <f>O513*H513</f>
        <v>0</v>
      </c>
      <c r="Q513" s="249">
        <v>0</v>
      </c>
      <c r="R513" s="249">
        <f>Q513*H513</f>
        <v>0</v>
      </c>
      <c r="S513" s="249">
        <v>0</v>
      </c>
      <c r="T513" s="25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352</v>
      </c>
      <c r="AT513" s="251" t="s">
        <v>278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1340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1339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16.5" customHeight="1">
      <c r="A515" s="35"/>
      <c r="B515" s="36"/>
      <c r="C515" s="239" t="s">
        <v>1337</v>
      </c>
      <c r="D515" s="239" t="s">
        <v>278</v>
      </c>
      <c r="E515" s="240" t="s">
        <v>1342</v>
      </c>
      <c r="F515" s="241" t="s">
        <v>1343</v>
      </c>
      <c r="G515" s="242" t="s">
        <v>342</v>
      </c>
      <c r="H515" s="243">
        <v>1</v>
      </c>
      <c r="I515" s="244"/>
      <c r="J515" s="245">
        <f>ROUND(I515*H515,2)</f>
        <v>0</v>
      </c>
      <c r="K515" s="246"/>
      <c r="L515" s="41"/>
      <c r="M515" s="247" t="s">
        <v>1</v>
      </c>
      <c r="N515" s="248" t="s">
        <v>39</v>
      </c>
      <c r="O515" s="88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352</v>
      </c>
      <c r="AT515" s="251" t="s">
        <v>278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1344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1345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21.75" customHeight="1">
      <c r="A517" s="35"/>
      <c r="B517" s="36"/>
      <c r="C517" s="257" t="s">
        <v>1341</v>
      </c>
      <c r="D517" s="257" t="s">
        <v>339</v>
      </c>
      <c r="E517" s="258" t="s">
        <v>1347</v>
      </c>
      <c r="F517" s="259" t="s">
        <v>1348</v>
      </c>
      <c r="G517" s="260" t="s">
        <v>342</v>
      </c>
      <c r="H517" s="261">
        <v>1</v>
      </c>
      <c r="I517" s="262"/>
      <c r="J517" s="263">
        <f>ROUND(I517*H517,2)</f>
        <v>0</v>
      </c>
      <c r="K517" s="264"/>
      <c r="L517" s="265"/>
      <c r="M517" s="266" t="s">
        <v>1</v>
      </c>
      <c r="N517" s="267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377</v>
      </c>
      <c r="AT517" s="251" t="s">
        <v>339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1349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1348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16.5" customHeight="1">
      <c r="A519" s="35"/>
      <c r="B519" s="36"/>
      <c r="C519" s="239" t="s">
        <v>1346</v>
      </c>
      <c r="D519" s="239" t="s">
        <v>278</v>
      </c>
      <c r="E519" s="240" t="s">
        <v>1351</v>
      </c>
      <c r="F519" s="241" t="s">
        <v>1352</v>
      </c>
      <c r="G519" s="242" t="s">
        <v>342</v>
      </c>
      <c r="H519" s="243">
        <v>1</v>
      </c>
      <c r="I519" s="244"/>
      <c r="J519" s="245">
        <f>ROUND(I519*H519,2)</f>
        <v>0</v>
      </c>
      <c r="K519" s="246"/>
      <c r="L519" s="41"/>
      <c r="M519" s="247" t="s">
        <v>1</v>
      </c>
      <c r="N519" s="248" t="s">
        <v>39</v>
      </c>
      <c r="O519" s="8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352</v>
      </c>
      <c r="AT519" s="251" t="s">
        <v>278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1353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1352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16.5" customHeight="1">
      <c r="A521" s="35"/>
      <c r="B521" s="36"/>
      <c r="C521" s="239" t="s">
        <v>1350</v>
      </c>
      <c r="D521" s="239" t="s">
        <v>278</v>
      </c>
      <c r="E521" s="240" t="s">
        <v>1355</v>
      </c>
      <c r="F521" s="241" t="s">
        <v>1356</v>
      </c>
      <c r="G521" s="242" t="s">
        <v>342</v>
      </c>
      <c r="H521" s="243">
        <v>1</v>
      </c>
      <c r="I521" s="244"/>
      <c r="J521" s="245">
        <f>ROUND(I521*H521,2)</f>
        <v>0</v>
      </c>
      <c r="K521" s="246"/>
      <c r="L521" s="41"/>
      <c r="M521" s="247" t="s">
        <v>1</v>
      </c>
      <c r="N521" s="248" t="s">
        <v>39</v>
      </c>
      <c r="O521" s="88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352</v>
      </c>
      <c r="AT521" s="251" t="s">
        <v>278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1357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1358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24.15" customHeight="1">
      <c r="A523" s="35"/>
      <c r="B523" s="36"/>
      <c r="C523" s="239" t="s">
        <v>1354</v>
      </c>
      <c r="D523" s="239" t="s">
        <v>278</v>
      </c>
      <c r="E523" s="240" t="s">
        <v>1360</v>
      </c>
      <c r="F523" s="241" t="s">
        <v>1361</v>
      </c>
      <c r="G523" s="242" t="s">
        <v>342</v>
      </c>
      <c r="H523" s="243">
        <v>1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1362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1361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37.8" customHeight="1">
      <c r="A525" s="35"/>
      <c r="B525" s="36"/>
      <c r="C525" s="239" t="s">
        <v>1359</v>
      </c>
      <c r="D525" s="239" t="s">
        <v>278</v>
      </c>
      <c r="E525" s="240" t="s">
        <v>1364</v>
      </c>
      <c r="F525" s="241" t="s">
        <v>1365</v>
      </c>
      <c r="G525" s="242" t="s">
        <v>342</v>
      </c>
      <c r="H525" s="243">
        <v>1</v>
      </c>
      <c r="I525" s="244"/>
      <c r="J525" s="245">
        <f>ROUND(I525*H525,2)</f>
        <v>0</v>
      </c>
      <c r="K525" s="246"/>
      <c r="L525" s="41"/>
      <c r="M525" s="247" t="s">
        <v>1</v>
      </c>
      <c r="N525" s="248" t="s">
        <v>39</v>
      </c>
      <c r="O525" s="88"/>
      <c r="P525" s="249">
        <f>O525*H525</f>
        <v>0</v>
      </c>
      <c r="Q525" s="249">
        <v>0</v>
      </c>
      <c r="R525" s="249">
        <f>Q525*H525</f>
        <v>0</v>
      </c>
      <c r="S525" s="249">
        <v>0.0025000000000000001</v>
      </c>
      <c r="T525" s="250">
        <f>S525*H525</f>
        <v>0.0025000000000000001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352</v>
      </c>
      <c r="AT525" s="251" t="s">
        <v>278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1366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1365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24.15" customHeight="1">
      <c r="A527" s="35"/>
      <c r="B527" s="36"/>
      <c r="C527" s="239" t="s">
        <v>1363</v>
      </c>
      <c r="D527" s="239" t="s">
        <v>278</v>
      </c>
      <c r="E527" s="240" t="s">
        <v>1368</v>
      </c>
      <c r="F527" s="241" t="s">
        <v>1369</v>
      </c>
      <c r="G527" s="242" t="s">
        <v>342</v>
      </c>
      <c r="H527" s="243">
        <v>1</v>
      </c>
      <c r="I527" s="244"/>
      <c r="J527" s="245">
        <f>ROUND(I527*H527,2)</f>
        <v>0</v>
      </c>
      <c r="K527" s="246"/>
      <c r="L527" s="41"/>
      <c r="M527" s="247" t="s">
        <v>1</v>
      </c>
      <c r="N527" s="248" t="s">
        <v>39</v>
      </c>
      <c r="O527" s="88"/>
      <c r="P527" s="249">
        <f>O527*H527</f>
        <v>0</v>
      </c>
      <c r="Q527" s="249">
        <v>0</v>
      </c>
      <c r="R527" s="249">
        <f>Q527*H527</f>
        <v>0</v>
      </c>
      <c r="S527" s="249">
        <v>0</v>
      </c>
      <c r="T527" s="25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352</v>
      </c>
      <c r="AT527" s="251" t="s">
        <v>278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1370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1369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16.5" customHeight="1">
      <c r="A529" s="35"/>
      <c r="B529" s="36"/>
      <c r="C529" s="239" t="s">
        <v>1367</v>
      </c>
      <c r="D529" s="239" t="s">
        <v>278</v>
      </c>
      <c r="E529" s="240" t="s">
        <v>1372</v>
      </c>
      <c r="F529" s="241" t="s">
        <v>1373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0</v>
      </c>
      <c r="T529" s="250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1374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1373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2" customFormat="1" ht="24.15" customHeight="1">
      <c r="A531" s="35"/>
      <c r="B531" s="36"/>
      <c r="C531" s="239" t="s">
        <v>1371</v>
      </c>
      <c r="D531" s="239" t="s">
        <v>278</v>
      </c>
      <c r="E531" s="240" t="s">
        <v>1376</v>
      </c>
      <c r="F531" s="241" t="s">
        <v>1377</v>
      </c>
      <c r="G531" s="242" t="s">
        <v>342</v>
      </c>
      <c r="H531" s="243">
        <v>1</v>
      </c>
      <c r="I531" s="244"/>
      <c r="J531" s="245">
        <f>ROUND(I531*H531,2)</f>
        <v>0</v>
      </c>
      <c r="K531" s="246"/>
      <c r="L531" s="41"/>
      <c r="M531" s="247" t="s">
        <v>1</v>
      </c>
      <c r="N531" s="248" t="s">
        <v>39</v>
      </c>
      <c r="O531" s="88"/>
      <c r="P531" s="249">
        <f>O531*H531</f>
        <v>0</v>
      </c>
      <c r="Q531" s="249">
        <v>0</v>
      </c>
      <c r="R531" s="249">
        <f>Q531*H531</f>
        <v>0</v>
      </c>
      <c r="S531" s="249">
        <v>5.0000000000000002E-05</v>
      </c>
      <c r="T531" s="250">
        <f>S531*H531</f>
        <v>5.0000000000000002E-05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51" t="s">
        <v>352</v>
      </c>
      <c r="AT531" s="251" t="s">
        <v>278</v>
      </c>
      <c r="AU531" s="251" t="s">
        <v>276</v>
      </c>
      <c r="AY531" s="14" t="s">
        <v>275</v>
      </c>
      <c r="BE531" s="252">
        <f>IF(N531="základní",J531,0)</f>
        <v>0</v>
      </c>
      <c r="BF531" s="252">
        <f>IF(N531="snížená",J531,0)</f>
        <v>0</v>
      </c>
      <c r="BG531" s="252">
        <f>IF(N531="zákl. přenesená",J531,0)</f>
        <v>0</v>
      </c>
      <c r="BH531" s="252">
        <f>IF(N531="sníž. přenesená",J531,0)</f>
        <v>0</v>
      </c>
      <c r="BI531" s="252">
        <f>IF(N531="nulová",J531,0)</f>
        <v>0</v>
      </c>
      <c r="BJ531" s="14" t="s">
        <v>81</v>
      </c>
      <c r="BK531" s="252">
        <f>ROUND(I531*H531,2)</f>
        <v>0</v>
      </c>
      <c r="BL531" s="14" t="s">
        <v>352</v>
      </c>
      <c r="BM531" s="251" t="s">
        <v>1378</v>
      </c>
    </row>
    <row r="532" s="2" customFormat="1">
      <c r="A532" s="35"/>
      <c r="B532" s="36"/>
      <c r="C532" s="37"/>
      <c r="D532" s="253" t="s">
        <v>284</v>
      </c>
      <c r="E532" s="37"/>
      <c r="F532" s="254" t="s">
        <v>1379</v>
      </c>
      <c r="G532" s="37"/>
      <c r="H532" s="37"/>
      <c r="I532" s="206"/>
      <c r="J532" s="37"/>
      <c r="K532" s="37"/>
      <c r="L532" s="41"/>
      <c r="M532" s="255"/>
      <c r="N532" s="256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284</v>
      </c>
      <c r="AU532" s="14" t="s">
        <v>276</v>
      </c>
    </row>
    <row r="533" s="2" customFormat="1" ht="37.8" customHeight="1">
      <c r="A533" s="35"/>
      <c r="B533" s="36"/>
      <c r="C533" s="239" t="s">
        <v>1375</v>
      </c>
      <c r="D533" s="239" t="s">
        <v>278</v>
      </c>
      <c r="E533" s="240" t="s">
        <v>1381</v>
      </c>
      <c r="F533" s="241" t="s">
        <v>1382</v>
      </c>
      <c r="G533" s="242" t="s">
        <v>342</v>
      </c>
      <c r="H533" s="243">
        <v>1</v>
      </c>
      <c r="I533" s="244"/>
      <c r="J533" s="245">
        <f>ROUND(I533*H533,2)</f>
        <v>0</v>
      </c>
      <c r="K533" s="246"/>
      <c r="L533" s="41"/>
      <c r="M533" s="247" t="s">
        <v>1</v>
      </c>
      <c r="N533" s="248" t="s">
        <v>39</v>
      </c>
      <c r="O533" s="88"/>
      <c r="P533" s="249">
        <f>O533*H533</f>
        <v>0</v>
      </c>
      <c r="Q533" s="249">
        <v>0</v>
      </c>
      <c r="R533" s="249">
        <f>Q533*H533</f>
        <v>0</v>
      </c>
      <c r="S533" s="249">
        <v>5.0000000000000002E-05</v>
      </c>
      <c r="T533" s="250">
        <f>S533*H533</f>
        <v>5.0000000000000002E-05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51" t="s">
        <v>352</v>
      </c>
      <c r="AT533" s="251" t="s">
        <v>278</v>
      </c>
      <c r="AU533" s="251" t="s">
        <v>276</v>
      </c>
      <c r="AY533" s="14" t="s">
        <v>275</v>
      </c>
      <c r="BE533" s="252">
        <f>IF(N533="základní",J533,0)</f>
        <v>0</v>
      </c>
      <c r="BF533" s="252">
        <f>IF(N533="snížená",J533,0)</f>
        <v>0</v>
      </c>
      <c r="BG533" s="252">
        <f>IF(N533="zákl. přenesená",J533,0)</f>
        <v>0</v>
      </c>
      <c r="BH533" s="252">
        <f>IF(N533="sníž. přenesená",J533,0)</f>
        <v>0</v>
      </c>
      <c r="BI533" s="252">
        <f>IF(N533="nulová",J533,0)</f>
        <v>0</v>
      </c>
      <c r="BJ533" s="14" t="s">
        <v>81</v>
      </c>
      <c r="BK533" s="252">
        <f>ROUND(I533*H533,2)</f>
        <v>0</v>
      </c>
      <c r="BL533" s="14" t="s">
        <v>352</v>
      </c>
      <c r="BM533" s="251" t="s">
        <v>1383</v>
      </c>
    </row>
    <row r="534" s="2" customFormat="1">
      <c r="A534" s="35"/>
      <c r="B534" s="36"/>
      <c r="C534" s="37"/>
      <c r="D534" s="253" t="s">
        <v>284</v>
      </c>
      <c r="E534" s="37"/>
      <c r="F534" s="254" t="s">
        <v>1384</v>
      </c>
      <c r="G534" s="37"/>
      <c r="H534" s="37"/>
      <c r="I534" s="206"/>
      <c r="J534" s="37"/>
      <c r="K534" s="37"/>
      <c r="L534" s="41"/>
      <c r="M534" s="255"/>
      <c r="N534" s="256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284</v>
      </c>
      <c r="AU534" s="14" t="s">
        <v>276</v>
      </c>
    </row>
    <row r="535" s="12" customFormat="1" ht="20.88" customHeight="1">
      <c r="A535" s="12"/>
      <c r="B535" s="223"/>
      <c r="C535" s="224"/>
      <c r="D535" s="225" t="s">
        <v>73</v>
      </c>
      <c r="E535" s="237" t="s">
        <v>1385</v>
      </c>
      <c r="F535" s="237" t="s">
        <v>1386</v>
      </c>
      <c r="G535" s="224"/>
      <c r="H535" s="224"/>
      <c r="I535" s="227"/>
      <c r="J535" s="238">
        <f>BK535</f>
        <v>0</v>
      </c>
      <c r="K535" s="224"/>
      <c r="L535" s="229"/>
      <c r="M535" s="230"/>
      <c r="N535" s="231"/>
      <c r="O535" s="231"/>
      <c r="P535" s="232">
        <f>SUM(P536:P557)</f>
        <v>0</v>
      </c>
      <c r="Q535" s="231"/>
      <c r="R535" s="232">
        <f>SUM(R536:R557)</f>
        <v>0.0030999999999999995</v>
      </c>
      <c r="S535" s="231"/>
      <c r="T535" s="233">
        <f>SUM(T536:T557)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34" t="s">
        <v>83</v>
      </c>
      <c r="AT535" s="235" t="s">
        <v>73</v>
      </c>
      <c r="AU535" s="235" t="s">
        <v>83</v>
      </c>
      <c r="AY535" s="234" t="s">
        <v>275</v>
      </c>
      <c r="BK535" s="236">
        <f>SUM(BK536:BK557)</f>
        <v>0</v>
      </c>
    </row>
    <row r="536" s="2" customFormat="1" ht="24.15" customHeight="1">
      <c r="A536" s="35"/>
      <c r="B536" s="36"/>
      <c r="C536" s="239" t="s">
        <v>1380</v>
      </c>
      <c r="D536" s="239" t="s">
        <v>278</v>
      </c>
      <c r="E536" s="240" t="s">
        <v>1183</v>
      </c>
      <c r="F536" s="241" t="s">
        <v>1184</v>
      </c>
      <c r="G536" s="242" t="s">
        <v>342</v>
      </c>
      <c r="H536" s="243">
        <v>2</v>
      </c>
      <c r="I536" s="244"/>
      <c r="J536" s="245">
        <f>ROUND(I536*H536,2)</f>
        <v>0</v>
      </c>
      <c r="K536" s="246"/>
      <c r="L536" s="41"/>
      <c r="M536" s="247" t="s">
        <v>1</v>
      </c>
      <c r="N536" s="248" t="s">
        <v>39</v>
      </c>
      <c r="O536" s="88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51" t="s">
        <v>352</v>
      </c>
      <c r="AT536" s="251" t="s">
        <v>278</v>
      </c>
      <c r="AU536" s="251" t="s">
        <v>276</v>
      </c>
      <c r="AY536" s="14" t="s">
        <v>275</v>
      </c>
      <c r="BE536" s="252">
        <f>IF(N536="základní",J536,0)</f>
        <v>0</v>
      </c>
      <c r="BF536" s="252">
        <f>IF(N536="snížená",J536,0)</f>
        <v>0</v>
      </c>
      <c r="BG536" s="252">
        <f>IF(N536="zákl. přenesená",J536,0)</f>
        <v>0</v>
      </c>
      <c r="BH536" s="252">
        <f>IF(N536="sníž. přenesená",J536,0)</f>
        <v>0</v>
      </c>
      <c r="BI536" s="252">
        <f>IF(N536="nulová",J536,0)</f>
        <v>0</v>
      </c>
      <c r="BJ536" s="14" t="s">
        <v>81</v>
      </c>
      <c r="BK536" s="252">
        <f>ROUND(I536*H536,2)</f>
        <v>0</v>
      </c>
      <c r="BL536" s="14" t="s">
        <v>352</v>
      </c>
      <c r="BM536" s="251" t="s">
        <v>1388</v>
      </c>
    </row>
    <row r="537" s="2" customFormat="1">
      <c r="A537" s="35"/>
      <c r="B537" s="36"/>
      <c r="C537" s="37"/>
      <c r="D537" s="253" t="s">
        <v>284</v>
      </c>
      <c r="E537" s="37"/>
      <c r="F537" s="254" t="s">
        <v>1184</v>
      </c>
      <c r="G537" s="37"/>
      <c r="H537" s="37"/>
      <c r="I537" s="206"/>
      <c r="J537" s="37"/>
      <c r="K537" s="37"/>
      <c r="L537" s="41"/>
      <c r="M537" s="255"/>
      <c r="N537" s="256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284</v>
      </c>
      <c r="AU537" s="14" t="s">
        <v>276</v>
      </c>
    </row>
    <row r="538" s="2" customFormat="1" ht="24.15" customHeight="1">
      <c r="A538" s="35"/>
      <c r="B538" s="36"/>
      <c r="C538" s="257" t="s">
        <v>1387</v>
      </c>
      <c r="D538" s="257" t="s">
        <v>339</v>
      </c>
      <c r="E538" s="258" t="s">
        <v>1390</v>
      </c>
      <c r="F538" s="259" t="s">
        <v>1391</v>
      </c>
      <c r="G538" s="260" t="s">
        <v>342</v>
      </c>
      <c r="H538" s="261">
        <v>2</v>
      </c>
      <c r="I538" s="262"/>
      <c r="J538" s="263">
        <f>ROUND(I538*H538,2)</f>
        <v>0</v>
      </c>
      <c r="K538" s="264"/>
      <c r="L538" s="265"/>
      <c r="M538" s="266" t="s">
        <v>1</v>
      </c>
      <c r="N538" s="267" t="s">
        <v>39</v>
      </c>
      <c r="O538" s="88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51" t="s">
        <v>377</v>
      </c>
      <c r="AT538" s="251" t="s">
        <v>339</v>
      </c>
      <c r="AU538" s="251" t="s">
        <v>276</v>
      </c>
      <c r="AY538" s="14" t="s">
        <v>275</v>
      </c>
      <c r="BE538" s="252">
        <f>IF(N538="základní",J538,0)</f>
        <v>0</v>
      </c>
      <c r="BF538" s="252">
        <f>IF(N538="snížená",J538,0)</f>
        <v>0</v>
      </c>
      <c r="BG538" s="252">
        <f>IF(N538="zákl. přenesená",J538,0)</f>
        <v>0</v>
      </c>
      <c r="BH538" s="252">
        <f>IF(N538="sníž. přenesená",J538,0)</f>
        <v>0</v>
      </c>
      <c r="BI538" s="252">
        <f>IF(N538="nulová",J538,0)</f>
        <v>0</v>
      </c>
      <c r="BJ538" s="14" t="s">
        <v>81</v>
      </c>
      <c r="BK538" s="252">
        <f>ROUND(I538*H538,2)</f>
        <v>0</v>
      </c>
      <c r="BL538" s="14" t="s">
        <v>352</v>
      </c>
      <c r="BM538" s="251" t="s">
        <v>1392</v>
      </c>
    </row>
    <row r="539" s="2" customFormat="1">
      <c r="A539" s="35"/>
      <c r="B539" s="36"/>
      <c r="C539" s="37"/>
      <c r="D539" s="253" t="s">
        <v>284</v>
      </c>
      <c r="E539" s="37"/>
      <c r="F539" s="254" t="s">
        <v>1391</v>
      </c>
      <c r="G539" s="37"/>
      <c r="H539" s="37"/>
      <c r="I539" s="206"/>
      <c r="J539" s="37"/>
      <c r="K539" s="37"/>
      <c r="L539" s="41"/>
      <c r="M539" s="255"/>
      <c r="N539" s="256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284</v>
      </c>
      <c r="AU539" s="14" t="s">
        <v>276</v>
      </c>
    </row>
    <row r="540" s="2" customFormat="1" ht="37.8" customHeight="1">
      <c r="A540" s="35"/>
      <c r="B540" s="36"/>
      <c r="C540" s="239" t="s">
        <v>1389</v>
      </c>
      <c r="D540" s="239" t="s">
        <v>278</v>
      </c>
      <c r="E540" s="240" t="s">
        <v>1394</v>
      </c>
      <c r="F540" s="241" t="s">
        <v>1395</v>
      </c>
      <c r="G540" s="242" t="s">
        <v>342</v>
      </c>
      <c r="H540" s="243">
        <v>1</v>
      </c>
      <c r="I540" s="244"/>
      <c r="J540" s="245">
        <f>ROUND(I540*H540,2)</f>
        <v>0</v>
      </c>
      <c r="K540" s="246"/>
      <c r="L540" s="41"/>
      <c r="M540" s="247" t="s">
        <v>1</v>
      </c>
      <c r="N540" s="248" t="s">
        <v>39</v>
      </c>
      <c r="O540" s="88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51" t="s">
        <v>352</v>
      </c>
      <c r="AT540" s="251" t="s">
        <v>278</v>
      </c>
      <c r="AU540" s="251" t="s">
        <v>276</v>
      </c>
      <c r="AY540" s="14" t="s">
        <v>275</v>
      </c>
      <c r="BE540" s="252">
        <f>IF(N540="základní",J540,0)</f>
        <v>0</v>
      </c>
      <c r="BF540" s="252">
        <f>IF(N540="snížená",J540,0)</f>
        <v>0</v>
      </c>
      <c r="BG540" s="252">
        <f>IF(N540="zákl. přenesená",J540,0)</f>
        <v>0</v>
      </c>
      <c r="BH540" s="252">
        <f>IF(N540="sníž. přenesená",J540,0)</f>
        <v>0</v>
      </c>
      <c r="BI540" s="252">
        <f>IF(N540="nulová",J540,0)</f>
        <v>0</v>
      </c>
      <c r="BJ540" s="14" t="s">
        <v>81</v>
      </c>
      <c r="BK540" s="252">
        <f>ROUND(I540*H540,2)</f>
        <v>0</v>
      </c>
      <c r="BL540" s="14" t="s">
        <v>352</v>
      </c>
      <c r="BM540" s="251" t="s">
        <v>1396</v>
      </c>
    </row>
    <row r="541" s="2" customFormat="1">
      <c r="A541" s="35"/>
      <c r="B541" s="36"/>
      <c r="C541" s="37"/>
      <c r="D541" s="253" t="s">
        <v>284</v>
      </c>
      <c r="E541" s="37"/>
      <c r="F541" s="254" t="s">
        <v>1395</v>
      </c>
      <c r="G541" s="37"/>
      <c r="H541" s="37"/>
      <c r="I541" s="206"/>
      <c r="J541" s="37"/>
      <c r="K541" s="37"/>
      <c r="L541" s="41"/>
      <c r="M541" s="255"/>
      <c r="N541" s="256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284</v>
      </c>
      <c r="AU541" s="14" t="s">
        <v>276</v>
      </c>
    </row>
    <row r="542" s="2" customFormat="1" ht="24.15" customHeight="1">
      <c r="A542" s="35"/>
      <c r="B542" s="36"/>
      <c r="C542" s="257" t="s">
        <v>1393</v>
      </c>
      <c r="D542" s="257" t="s">
        <v>339</v>
      </c>
      <c r="E542" s="258" t="s">
        <v>1398</v>
      </c>
      <c r="F542" s="259" t="s">
        <v>1399</v>
      </c>
      <c r="G542" s="260" t="s">
        <v>342</v>
      </c>
      <c r="H542" s="261">
        <v>1</v>
      </c>
      <c r="I542" s="262"/>
      <c r="J542" s="263">
        <f>ROUND(I542*H542,2)</f>
        <v>0</v>
      </c>
      <c r="K542" s="264"/>
      <c r="L542" s="265"/>
      <c r="M542" s="266" t="s">
        <v>1</v>
      </c>
      <c r="N542" s="267" t="s">
        <v>39</v>
      </c>
      <c r="O542" s="88"/>
      <c r="P542" s="249">
        <f>O542*H542</f>
        <v>0</v>
      </c>
      <c r="Q542" s="249">
        <v>0.00010000000000000001</v>
      </c>
      <c r="R542" s="249">
        <f>Q542*H542</f>
        <v>0.00010000000000000001</v>
      </c>
      <c r="S542" s="249">
        <v>0</v>
      </c>
      <c r="T542" s="250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51" t="s">
        <v>377</v>
      </c>
      <c r="AT542" s="251" t="s">
        <v>339</v>
      </c>
      <c r="AU542" s="251" t="s">
        <v>276</v>
      </c>
      <c r="AY542" s="14" t="s">
        <v>275</v>
      </c>
      <c r="BE542" s="252">
        <f>IF(N542="základní",J542,0)</f>
        <v>0</v>
      </c>
      <c r="BF542" s="252">
        <f>IF(N542="snížená",J542,0)</f>
        <v>0</v>
      </c>
      <c r="BG542" s="252">
        <f>IF(N542="zákl. přenesená",J542,0)</f>
        <v>0</v>
      </c>
      <c r="BH542" s="252">
        <f>IF(N542="sníž. přenesená",J542,0)</f>
        <v>0</v>
      </c>
      <c r="BI542" s="252">
        <f>IF(N542="nulová",J542,0)</f>
        <v>0</v>
      </c>
      <c r="BJ542" s="14" t="s">
        <v>81</v>
      </c>
      <c r="BK542" s="252">
        <f>ROUND(I542*H542,2)</f>
        <v>0</v>
      </c>
      <c r="BL542" s="14" t="s">
        <v>352</v>
      </c>
      <c r="BM542" s="251" t="s">
        <v>1400</v>
      </c>
    </row>
    <row r="543" s="2" customFormat="1">
      <c r="A543" s="35"/>
      <c r="B543" s="36"/>
      <c r="C543" s="37"/>
      <c r="D543" s="253" t="s">
        <v>284</v>
      </c>
      <c r="E543" s="37"/>
      <c r="F543" s="254" t="s">
        <v>1399</v>
      </c>
      <c r="G543" s="37"/>
      <c r="H543" s="37"/>
      <c r="I543" s="206"/>
      <c r="J543" s="37"/>
      <c r="K543" s="37"/>
      <c r="L543" s="41"/>
      <c r="M543" s="255"/>
      <c r="N543" s="256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284</v>
      </c>
      <c r="AU543" s="14" t="s">
        <v>276</v>
      </c>
    </row>
    <row r="544" s="2" customFormat="1" ht="24.15" customHeight="1">
      <c r="A544" s="35"/>
      <c r="B544" s="36"/>
      <c r="C544" s="239" t="s">
        <v>1397</v>
      </c>
      <c r="D544" s="239" t="s">
        <v>278</v>
      </c>
      <c r="E544" s="240" t="s">
        <v>1402</v>
      </c>
      <c r="F544" s="241" t="s">
        <v>1403</v>
      </c>
      <c r="G544" s="242" t="s">
        <v>973</v>
      </c>
      <c r="H544" s="243">
        <v>1</v>
      </c>
      <c r="I544" s="244"/>
      <c r="J544" s="245">
        <f>ROUND(I544*H544,2)</f>
        <v>0</v>
      </c>
      <c r="K544" s="246"/>
      <c r="L544" s="41"/>
      <c r="M544" s="247" t="s">
        <v>1</v>
      </c>
      <c r="N544" s="248" t="s">
        <v>39</v>
      </c>
      <c r="O544" s="88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51" t="s">
        <v>352</v>
      </c>
      <c r="AT544" s="251" t="s">
        <v>278</v>
      </c>
      <c r="AU544" s="251" t="s">
        <v>276</v>
      </c>
      <c r="AY544" s="14" t="s">
        <v>275</v>
      </c>
      <c r="BE544" s="252">
        <f>IF(N544="základní",J544,0)</f>
        <v>0</v>
      </c>
      <c r="BF544" s="252">
        <f>IF(N544="snížená",J544,0)</f>
        <v>0</v>
      </c>
      <c r="BG544" s="252">
        <f>IF(N544="zákl. přenesená",J544,0)</f>
        <v>0</v>
      </c>
      <c r="BH544" s="252">
        <f>IF(N544="sníž. přenesená",J544,0)</f>
        <v>0</v>
      </c>
      <c r="BI544" s="252">
        <f>IF(N544="nulová",J544,0)</f>
        <v>0</v>
      </c>
      <c r="BJ544" s="14" t="s">
        <v>81</v>
      </c>
      <c r="BK544" s="252">
        <f>ROUND(I544*H544,2)</f>
        <v>0</v>
      </c>
      <c r="BL544" s="14" t="s">
        <v>352</v>
      </c>
      <c r="BM544" s="251" t="s">
        <v>1404</v>
      </c>
    </row>
    <row r="545" s="2" customFormat="1">
      <c r="A545" s="35"/>
      <c r="B545" s="36"/>
      <c r="C545" s="37"/>
      <c r="D545" s="253" t="s">
        <v>284</v>
      </c>
      <c r="E545" s="37"/>
      <c r="F545" s="254" t="s">
        <v>1403</v>
      </c>
      <c r="G545" s="37"/>
      <c r="H545" s="37"/>
      <c r="I545" s="206"/>
      <c r="J545" s="37"/>
      <c r="K545" s="37"/>
      <c r="L545" s="41"/>
      <c r="M545" s="255"/>
      <c r="N545" s="256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284</v>
      </c>
      <c r="AU545" s="14" t="s">
        <v>276</v>
      </c>
    </row>
    <row r="546" s="2" customFormat="1" ht="24.15" customHeight="1">
      <c r="A546" s="35"/>
      <c r="B546" s="36"/>
      <c r="C546" s="239" t="s">
        <v>1401</v>
      </c>
      <c r="D546" s="239" t="s">
        <v>278</v>
      </c>
      <c r="E546" s="240" t="s">
        <v>1211</v>
      </c>
      <c r="F546" s="241" t="s">
        <v>1212</v>
      </c>
      <c r="G546" s="242" t="s">
        <v>342</v>
      </c>
      <c r="H546" s="243">
        <v>2</v>
      </c>
      <c r="I546" s="244"/>
      <c r="J546" s="245">
        <f>ROUND(I546*H546,2)</f>
        <v>0</v>
      </c>
      <c r="K546" s="246"/>
      <c r="L546" s="41"/>
      <c r="M546" s="247" t="s">
        <v>1</v>
      </c>
      <c r="N546" s="248" t="s">
        <v>39</v>
      </c>
      <c r="O546" s="8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51" t="s">
        <v>352</v>
      </c>
      <c r="AT546" s="251" t="s">
        <v>278</v>
      </c>
      <c r="AU546" s="251" t="s">
        <v>276</v>
      </c>
      <c r="AY546" s="14" t="s">
        <v>275</v>
      </c>
      <c r="BE546" s="252">
        <f>IF(N546="základní",J546,0)</f>
        <v>0</v>
      </c>
      <c r="BF546" s="252">
        <f>IF(N546="snížená",J546,0)</f>
        <v>0</v>
      </c>
      <c r="BG546" s="252">
        <f>IF(N546="zákl. přenesená",J546,0)</f>
        <v>0</v>
      </c>
      <c r="BH546" s="252">
        <f>IF(N546="sníž. přenesená",J546,0)</f>
        <v>0</v>
      </c>
      <c r="BI546" s="252">
        <f>IF(N546="nulová",J546,0)</f>
        <v>0</v>
      </c>
      <c r="BJ546" s="14" t="s">
        <v>81</v>
      </c>
      <c r="BK546" s="252">
        <f>ROUND(I546*H546,2)</f>
        <v>0</v>
      </c>
      <c r="BL546" s="14" t="s">
        <v>352</v>
      </c>
      <c r="BM546" s="251" t="s">
        <v>1406</v>
      </c>
    </row>
    <row r="547" s="2" customFormat="1">
      <c r="A547" s="35"/>
      <c r="B547" s="36"/>
      <c r="C547" s="37"/>
      <c r="D547" s="253" t="s">
        <v>284</v>
      </c>
      <c r="E547" s="37"/>
      <c r="F547" s="254" t="s">
        <v>1214</v>
      </c>
      <c r="G547" s="37"/>
      <c r="H547" s="37"/>
      <c r="I547" s="206"/>
      <c r="J547" s="37"/>
      <c r="K547" s="37"/>
      <c r="L547" s="41"/>
      <c r="M547" s="255"/>
      <c r="N547" s="256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284</v>
      </c>
      <c r="AU547" s="14" t="s">
        <v>276</v>
      </c>
    </row>
    <row r="548" s="2" customFormat="1" ht="24.15" customHeight="1">
      <c r="A548" s="35"/>
      <c r="B548" s="36"/>
      <c r="C548" s="239" t="s">
        <v>1405</v>
      </c>
      <c r="D548" s="239" t="s">
        <v>278</v>
      </c>
      <c r="E548" s="240" t="s">
        <v>1408</v>
      </c>
      <c r="F548" s="241" t="s">
        <v>1409</v>
      </c>
      <c r="G548" s="242" t="s">
        <v>416</v>
      </c>
      <c r="H548" s="243">
        <v>30</v>
      </c>
      <c r="I548" s="244"/>
      <c r="J548" s="245">
        <f>ROUND(I548*H548,2)</f>
        <v>0</v>
      </c>
      <c r="K548" s="246"/>
      <c r="L548" s="41"/>
      <c r="M548" s="247" t="s">
        <v>1</v>
      </c>
      <c r="N548" s="248" t="s">
        <v>39</v>
      </c>
      <c r="O548" s="8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51" t="s">
        <v>352</v>
      </c>
      <c r="AT548" s="251" t="s">
        <v>278</v>
      </c>
      <c r="AU548" s="251" t="s">
        <v>276</v>
      </c>
      <c r="AY548" s="14" t="s">
        <v>275</v>
      </c>
      <c r="BE548" s="252">
        <f>IF(N548="základní",J548,0)</f>
        <v>0</v>
      </c>
      <c r="BF548" s="252">
        <f>IF(N548="snížená",J548,0)</f>
        <v>0</v>
      </c>
      <c r="BG548" s="252">
        <f>IF(N548="zákl. přenesená",J548,0)</f>
        <v>0</v>
      </c>
      <c r="BH548" s="252">
        <f>IF(N548="sníž. přenesená",J548,0)</f>
        <v>0</v>
      </c>
      <c r="BI548" s="252">
        <f>IF(N548="nulová",J548,0)</f>
        <v>0</v>
      </c>
      <c r="BJ548" s="14" t="s">
        <v>81</v>
      </c>
      <c r="BK548" s="252">
        <f>ROUND(I548*H548,2)</f>
        <v>0</v>
      </c>
      <c r="BL548" s="14" t="s">
        <v>352</v>
      </c>
      <c r="BM548" s="251" t="s">
        <v>1410</v>
      </c>
    </row>
    <row r="549" s="2" customFormat="1">
      <c r="A549" s="35"/>
      <c r="B549" s="36"/>
      <c r="C549" s="37"/>
      <c r="D549" s="253" t="s">
        <v>284</v>
      </c>
      <c r="E549" s="37"/>
      <c r="F549" s="254" t="s">
        <v>1411</v>
      </c>
      <c r="G549" s="37"/>
      <c r="H549" s="37"/>
      <c r="I549" s="206"/>
      <c r="J549" s="37"/>
      <c r="K549" s="37"/>
      <c r="L549" s="41"/>
      <c r="M549" s="255"/>
      <c r="N549" s="256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284</v>
      </c>
      <c r="AU549" s="14" t="s">
        <v>276</v>
      </c>
    </row>
    <row r="550" s="2" customFormat="1" ht="24.15" customHeight="1">
      <c r="A550" s="35"/>
      <c r="B550" s="36"/>
      <c r="C550" s="257" t="s">
        <v>1407</v>
      </c>
      <c r="D550" s="257" t="s">
        <v>339</v>
      </c>
      <c r="E550" s="258" t="s">
        <v>931</v>
      </c>
      <c r="F550" s="259" t="s">
        <v>932</v>
      </c>
      <c r="G550" s="260" t="s">
        <v>416</v>
      </c>
      <c r="H550" s="261">
        <v>10</v>
      </c>
      <c r="I550" s="262"/>
      <c r="J550" s="263">
        <f>ROUND(I550*H550,2)</f>
        <v>0</v>
      </c>
      <c r="K550" s="264"/>
      <c r="L550" s="265"/>
      <c r="M550" s="266" t="s">
        <v>1</v>
      </c>
      <c r="N550" s="267" t="s">
        <v>39</v>
      </c>
      <c r="O550" s="88"/>
      <c r="P550" s="249">
        <f>O550*H550</f>
        <v>0</v>
      </c>
      <c r="Q550" s="249">
        <v>6.9999999999999994E-05</v>
      </c>
      <c r="R550" s="249">
        <f>Q550*H550</f>
        <v>0.00069999999999999988</v>
      </c>
      <c r="S550" s="249">
        <v>0</v>
      </c>
      <c r="T550" s="250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51" t="s">
        <v>377</v>
      </c>
      <c r="AT550" s="251" t="s">
        <v>339</v>
      </c>
      <c r="AU550" s="251" t="s">
        <v>276</v>
      </c>
      <c r="AY550" s="14" t="s">
        <v>275</v>
      </c>
      <c r="BE550" s="252">
        <f>IF(N550="základní",J550,0)</f>
        <v>0</v>
      </c>
      <c r="BF550" s="252">
        <f>IF(N550="snížená",J550,0)</f>
        <v>0</v>
      </c>
      <c r="BG550" s="252">
        <f>IF(N550="zákl. přenesená",J550,0)</f>
        <v>0</v>
      </c>
      <c r="BH550" s="252">
        <f>IF(N550="sníž. přenesená",J550,0)</f>
        <v>0</v>
      </c>
      <c r="BI550" s="252">
        <f>IF(N550="nulová",J550,0)</f>
        <v>0</v>
      </c>
      <c r="BJ550" s="14" t="s">
        <v>81</v>
      </c>
      <c r="BK550" s="252">
        <f>ROUND(I550*H550,2)</f>
        <v>0</v>
      </c>
      <c r="BL550" s="14" t="s">
        <v>352</v>
      </c>
      <c r="BM550" s="251" t="s">
        <v>1413</v>
      </c>
    </row>
    <row r="551" s="2" customFormat="1">
      <c r="A551" s="35"/>
      <c r="B551" s="36"/>
      <c r="C551" s="37"/>
      <c r="D551" s="253" t="s">
        <v>284</v>
      </c>
      <c r="E551" s="37"/>
      <c r="F551" s="254" t="s">
        <v>932</v>
      </c>
      <c r="G551" s="37"/>
      <c r="H551" s="37"/>
      <c r="I551" s="206"/>
      <c r="J551" s="37"/>
      <c r="K551" s="37"/>
      <c r="L551" s="41"/>
      <c r="M551" s="255"/>
      <c r="N551" s="256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284</v>
      </c>
      <c r="AU551" s="14" t="s">
        <v>276</v>
      </c>
    </row>
    <row r="552" s="2" customFormat="1" ht="24.15" customHeight="1">
      <c r="A552" s="35"/>
      <c r="B552" s="36"/>
      <c r="C552" s="257" t="s">
        <v>1412</v>
      </c>
      <c r="D552" s="257" t="s">
        <v>339</v>
      </c>
      <c r="E552" s="258" t="s">
        <v>1415</v>
      </c>
      <c r="F552" s="259" t="s">
        <v>1416</v>
      </c>
      <c r="G552" s="260" t="s">
        <v>416</v>
      </c>
      <c r="H552" s="261">
        <v>20</v>
      </c>
      <c r="I552" s="262"/>
      <c r="J552" s="263">
        <f>ROUND(I552*H552,2)</f>
        <v>0</v>
      </c>
      <c r="K552" s="264"/>
      <c r="L552" s="265"/>
      <c r="M552" s="266" t="s">
        <v>1</v>
      </c>
      <c r="N552" s="267" t="s">
        <v>39</v>
      </c>
      <c r="O552" s="88"/>
      <c r="P552" s="249">
        <f>O552*H552</f>
        <v>0</v>
      </c>
      <c r="Q552" s="249">
        <v>6.9999999999999994E-05</v>
      </c>
      <c r="R552" s="249">
        <f>Q552*H552</f>
        <v>0.0013999999999999998</v>
      </c>
      <c r="S552" s="249">
        <v>0</v>
      </c>
      <c r="T552" s="250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51" t="s">
        <v>377</v>
      </c>
      <c r="AT552" s="251" t="s">
        <v>339</v>
      </c>
      <c r="AU552" s="251" t="s">
        <v>276</v>
      </c>
      <c r="AY552" s="14" t="s">
        <v>275</v>
      </c>
      <c r="BE552" s="252">
        <f>IF(N552="základní",J552,0)</f>
        <v>0</v>
      </c>
      <c r="BF552" s="252">
        <f>IF(N552="snížená",J552,0)</f>
        <v>0</v>
      </c>
      <c r="BG552" s="252">
        <f>IF(N552="zákl. přenesená",J552,0)</f>
        <v>0</v>
      </c>
      <c r="BH552" s="252">
        <f>IF(N552="sníž. přenesená",J552,0)</f>
        <v>0</v>
      </c>
      <c r="BI552" s="252">
        <f>IF(N552="nulová",J552,0)</f>
        <v>0</v>
      </c>
      <c r="BJ552" s="14" t="s">
        <v>81</v>
      </c>
      <c r="BK552" s="252">
        <f>ROUND(I552*H552,2)</f>
        <v>0</v>
      </c>
      <c r="BL552" s="14" t="s">
        <v>352</v>
      </c>
      <c r="BM552" s="251" t="s">
        <v>1417</v>
      </c>
    </row>
    <row r="553" s="2" customFormat="1">
      <c r="A553" s="35"/>
      <c r="B553" s="36"/>
      <c r="C553" s="37"/>
      <c r="D553" s="253" t="s">
        <v>284</v>
      </c>
      <c r="E553" s="37"/>
      <c r="F553" s="254" t="s">
        <v>1416</v>
      </c>
      <c r="G553" s="37"/>
      <c r="H553" s="37"/>
      <c r="I553" s="206"/>
      <c r="J553" s="37"/>
      <c r="K553" s="37"/>
      <c r="L553" s="41"/>
      <c r="M553" s="255"/>
      <c r="N553" s="256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284</v>
      </c>
      <c r="AU553" s="14" t="s">
        <v>276</v>
      </c>
    </row>
    <row r="554" s="2" customFormat="1" ht="21.75" customHeight="1">
      <c r="A554" s="35"/>
      <c r="B554" s="36"/>
      <c r="C554" s="239" t="s">
        <v>1414</v>
      </c>
      <c r="D554" s="239" t="s">
        <v>278</v>
      </c>
      <c r="E554" s="240" t="s">
        <v>1246</v>
      </c>
      <c r="F554" s="241" t="s">
        <v>1247</v>
      </c>
      <c r="G554" s="242" t="s">
        <v>342</v>
      </c>
      <c r="H554" s="243">
        <v>10</v>
      </c>
      <c r="I554" s="244"/>
      <c r="J554" s="245">
        <f>ROUND(I554*H554,2)</f>
        <v>0</v>
      </c>
      <c r="K554" s="246"/>
      <c r="L554" s="41"/>
      <c r="M554" s="247" t="s">
        <v>1</v>
      </c>
      <c r="N554" s="248" t="s">
        <v>39</v>
      </c>
      <c r="O554" s="88"/>
      <c r="P554" s="249">
        <f>O554*H554</f>
        <v>0</v>
      </c>
      <c r="Q554" s="249">
        <v>0</v>
      </c>
      <c r="R554" s="249">
        <f>Q554*H554</f>
        <v>0</v>
      </c>
      <c r="S554" s="249">
        <v>0</v>
      </c>
      <c r="T554" s="250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51" t="s">
        <v>352</v>
      </c>
      <c r="AT554" s="251" t="s">
        <v>278</v>
      </c>
      <c r="AU554" s="251" t="s">
        <v>276</v>
      </c>
      <c r="AY554" s="14" t="s">
        <v>275</v>
      </c>
      <c r="BE554" s="252">
        <f>IF(N554="základní",J554,0)</f>
        <v>0</v>
      </c>
      <c r="BF554" s="252">
        <f>IF(N554="snížená",J554,0)</f>
        <v>0</v>
      </c>
      <c r="BG554" s="252">
        <f>IF(N554="zákl. přenesená",J554,0)</f>
        <v>0</v>
      </c>
      <c r="BH554" s="252">
        <f>IF(N554="sníž. přenesená",J554,0)</f>
        <v>0</v>
      </c>
      <c r="BI554" s="252">
        <f>IF(N554="nulová",J554,0)</f>
        <v>0</v>
      </c>
      <c r="BJ554" s="14" t="s">
        <v>81</v>
      </c>
      <c r="BK554" s="252">
        <f>ROUND(I554*H554,2)</f>
        <v>0</v>
      </c>
      <c r="BL554" s="14" t="s">
        <v>352</v>
      </c>
      <c r="BM554" s="251" t="s">
        <v>1419</v>
      </c>
    </row>
    <row r="555" s="2" customFormat="1">
      <c r="A555" s="35"/>
      <c r="B555" s="36"/>
      <c r="C555" s="37"/>
      <c r="D555" s="253" t="s">
        <v>284</v>
      </c>
      <c r="E555" s="37"/>
      <c r="F555" s="254" t="s">
        <v>1249</v>
      </c>
      <c r="G555" s="37"/>
      <c r="H555" s="37"/>
      <c r="I555" s="206"/>
      <c r="J555" s="37"/>
      <c r="K555" s="37"/>
      <c r="L555" s="41"/>
      <c r="M555" s="255"/>
      <c r="N555" s="256"/>
      <c r="O555" s="88"/>
      <c r="P555" s="88"/>
      <c r="Q555" s="88"/>
      <c r="R555" s="88"/>
      <c r="S555" s="88"/>
      <c r="T555" s="89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4" t="s">
        <v>284</v>
      </c>
      <c r="AU555" s="14" t="s">
        <v>276</v>
      </c>
    </row>
    <row r="556" s="2" customFormat="1" ht="16.5" customHeight="1">
      <c r="A556" s="35"/>
      <c r="B556" s="36"/>
      <c r="C556" s="257" t="s">
        <v>1418</v>
      </c>
      <c r="D556" s="257" t="s">
        <v>339</v>
      </c>
      <c r="E556" s="258" t="s">
        <v>962</v>
      </c>
      <c r="F556" s="259" t="s">
        <v>963</v>
      </c>
      <c r="G556" s="260" t="s">
        <v>342</v>
      </c>
      <c r="H556" s="261">
        <v>10</v>
      </c>
      <c r="I556" s="262"/>
      <c r="J556" s="263">
        <f>ROUND(I556*H556,2)</f>
        <v>0</v>
      </c>
      <c r="K556" s="264"/>
      <c r="L556" s="265"/>
      <c r="M556" s="266" t="s">
        <v>1</v>
      </c>
      <c r="N556" s="267" t="s">
        <v>39</v>
      </c>
      <c r="O556" s="88"/>
      <c r="P556" s="249">
        <f>O556*H556</f>
        <v>0</v>
      </c>
      <c r="Q556" s="249">
        <v>9.0000000000000006E-05</v>
      </c>
      <c r="R556" s="249">
        <f>Q556*H556</f>
        <v>0.00090000000000000008</v>
      </c>
      <c r="S556" s="249">
        <v>0</v>
      </c>
      <c r="T556" s="250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51" t="s">
        <v>377</v>
      </c>
      <c r="AT556" s="251" t="s">
        <v>339</v>
      </c>
      <c r="AU556" s="251" t="s">
        <v>276</v>
      </c>
      <c r="AY556" s="14" t="s">
        <v>275</v>
      </c>
      <c r="BE556" s="252">
        <f>IF(N556="základní",J556,0)</f>
        <v>0</v>
      </c>
      <c r="BF556" s="252">
        <f>IF(N556="snížená",J556,0)</f>
        <v>0</v>
      </c>
      <c r="BG556" s="252">
        <f>IF(N556="zákl. přenesená",J556,0)</f>
        <v>0</v>
      </c>
      <c r="BH556" s="252">
        <f>IF(N556="sníž. přenesená",J556,0)</f>
        <v>0</v>
      </c>
      <c r="BI556" s="252">
        <f>IF(N556="nulová",J556,0)</f>
        <v>0</v>
      </c>
      <c r="BJ556" s="14" t="s">
        <v>81</v>
      </c>
      <c r="BK556" s="252">
        <f>ROUND(I556*H556,2)</f>
        <v>0</v>
      </c>
      <c r="BL556" s="14" t="s">
        <v>352</v>
      </c>
      <c r="BM556" s="251" t="s">
        <v>1421</v>
      </c>
    </row>
    <row r="557" s="2" customFormat="1">
      <c r="A557" s="35"/>
      <c r="B557" s="36"/>
      <c r="C557" s="37"/>
      <c r="D557" s="253" t="s">
        <v>284</v>
      </c>
      <c r="E557" s="37"/>
      <c r="F557" s="254" t="s">
        <v>963</v>
      </c>
      <c r="G557" s="37"/>
      <c r="H557" s="37"/>
      <c r="I557" s="206"/>
      <c r="J557" s="37"/>
      <c r="K557" s="37"/>
      <c r="L557" s="41"/>
      <c r="M557" s="255"/>
      <c r="N557" s="25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284</v>
      </c>
      <c r="AU557" s="14" t="s">
        <v>276</v>
      </c>
    </row>
    <row r="558" s="12" customFormat="1" ht="22.8" customHeight="1">
      <c r="A558" s="12"/>
      <c r="B558" s="223"/>
      <c r="C558" s="224"/>
      <c r="D558" s="225" t="s">
        <v>73</v>
      </c>
      <c r="E558" s="237" t="s">
        <v>1426</v>
      </c>
      <c r="F558" s="237" t="s">
        <v>624</v>
      </c>
      <c r="G558" s="224"/>
      <c r="H558" s="224"/>
      <c r="I558" s="227"/>
      <c r="J558" s="238">
        <f>BK558</f>
        <v>0</v>
      </c>
      <c r="K558" s="224"/>
      <c r="L558" s="229"/>
      <c r="M558" s="230"/>
      <c r="N558" s="231"/>
      <c r="O558" s="231"/>
      <c r="P558" s="232">
        <f>SUM(P559:P574)</f>
        <v>0</v>
      </c>
      <c r="Q558" s="231"/>
      <c r="R558" s="232">
        <f>SUM(R559:R574)</f>
        <v>0</v>
      </c>
      <c r="S558" s="231"/>
      <c r="T558" s="233">
        <f>SUM(T559:T574)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34" t="s">
        <v>83</v>
      </c>
      <c r="AT558" s="235" t="s">
        <v>73</v>
      </c>
      <c r="AU558" s="235" t="s">
        <v>81</v>
      </c>
      <c r="AY558" s="234" t="s">
        <v>275</v>
      </c>
      <c r="BK558" s="236">
        <f>SUM(BK559:BK574)</f>
        <v>0</v>
      </c>
    </row>
    <row r="559" s="2" customFormat="1" ht="33" customHeight="1">
      <c r="A559" s="35"/>
      <c r="B559" s="36"/>
      <c r="C559" s="239" t="s">
        <v>1420</v>
      </c>
      <c r="D559" s="239" t="s">
        <v>278</v>
      </c>
      <c r="E559" s="240" t="s">
        <v>1428</v>
      </c>
      <c r="F559" s="241" t="s">
        <v>1429</v>
      </c>
      <c r="G559" s="242" t="s">
        <v>973</v>
      </c>
      <c r="H559" s="243">
        <v>1</v>
      </c>
      <c r="I559" s="244"/>
      <c r="J559" s="245">
        <f>ROUND(I559*H559,2)</f>
        <v>0</v>
      </c>
      <c r="K559" s="246"/>
      <c r="L559" s="41"/>
      <c r="M559" s="247" t="s">
        <v>1</v>
      </c>
      <c r="N559" s="248" t="s">
        <v>39</v>
      </c>
      <c r="O559" s="88"/>
      <c r="P559" s="249">
        <f>O559*H559</f>
        <v>0</v>
      </c>
      <c r="Q559" s="249">
        <v>0</v>
      </c>
      <c r="R559" s="249">
        <f>Q559*H559</f>
        <v>0</v>
      </c>
      <c r="S559" s="249">
        <v>0</v>
      </c>
      <c r="T559" s="250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51" t="s">
        <v>352</v>
      </c>
      <c r="AT559" s="251" t="s">
        <v>278</v>
      </c>
      <c r="AU559" s="251" t="s">
        <v>83</v>
      </c>
      <c r="AY559" s="14" t="s">
        <v>275</v>
      </c>
      <c r="BE559" s="252">
        <f>IF(N559="základní",J559,0)</f>
        <v>0</v>
      </c>
      <c r="BF559" s="252">
        <f>IF(N559="snížená",J559,0)</f>
        <v>0</v>
      </c>
      <c r="BG559" s="252">
        <f>IF(N559="zákl. přenesená",J559,0)</f>
        <v>0</v>
      </c>
      <c r="BH559" s="252">
        <f>IF(N559="sníž. přenesená",J559,0)</f>
        <v>0</v>
      </c>
      <c r="BI559" s="252">
        <f>IF(N559="nulová",J559,0)</f>
        <v>0</v>
      </c>
      <c r="BJ559" s="14" t="s">
        <v>81</v>
      </c>
      <c r="BK559" s="252">
        <f>ROUND(I559*H559,2)</f>
        <v>0</v>
      </c>
      <c r="BL559" s="14" t="s">
        <v>352</v>
      </c>
      <c r="BM559" s="251" t="s">
        <v>1430</v>
      </c>
    </row>
    <row r="560" s="2" customFormat="1">
      <c r="A560" s="35"/>
      <c r="B560" s="36"/>
      <c r="C560" s="37"/>
      <c r="D560" s="253" t="s">
        <v>284</v>
      </c>
      <c r="E560" s="37"/>
      <c r="F560" s="254" t="s">
        <v>1431</v>
      </c>
      <c r="G560" s="37"/>
      <c r="H560" s="37"/>
      <c r="I560" s="206"/>
      <c r="J560" s="37"/>
      <c r="K560" s="37"/>
      <c r="L560" s="41"/>
      <c r="M560" s="255"/>
      <c r="N560" s="256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284</v>
      </c>
      <c r="AU560" s="14" t="s">
        <v>83</v>
      </c>
    </row>
    <row r="561" s="2" customFormat="1" ht="24.15" customHeight="1">
      <c r="A561" s="35"/>
      <c r="B561" s="36"/>
      <c r="C561" s="239" t="s">
        <v>1422</v>
      </c>
      <c r="D561" s="239" t="s">
        <v>278</v>
      </c>
      <c r="E561" s="240" t="s">
        <v>1433</v>
      </c>
      <c r="F561" s="241" t="s">
        <v>1434</v>
      </c>
      <c r="G561" s="242" t="s">
        <v>973</v>
      </c>
      <c r="H561" s="243">
        <v>1</v>
      </c>
      <c r="I561" s="244"/>
      <c r="J561" s="245">
        <f>ROUND(I561*H561,2)</f>
        <v>0</v>
      </c>
      <c r="K561" s="246"/>
      <c r="L561" s="41"/>
      <c r="M561" s="247" t="s">
        <v>1</v>
      </c>
      <c r="N561" s="248" t="s">
        <v>39</v>
      </c>
      <c r="O561" s="88"/>
      <c r="P561" s="249">
        <f>O561*H561</f>
        <v>0</v>
      </c>
      <c r="Q561" s="249">
        <v>0</v>
      </c>
      <c r="R561" s="249">
        <f>Q561*H561</f>
        <v>0</v>
      </c>
      <c r="S561" s="249">
        <v>0</v>
      </c>
      <c r="T561" s="250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51" t="s">
        <v>352</v>
      </c>
      <c r="AT561" s="251" t="s">
        <v>278</v>
      </c>
      <c r="AU561" s="251" t="s">
        <v>83</v>
      </c>
      <c r="AY561" s="14" t="s">
        <v>275</v>
      </c>
      <c r="BE561" s="252">
        <f>IF(N561="základní",J561,0)</f>
        <v>0</v>
      </c>
      <c r="BF561" s="252">
        <f>IF(N561="snížená",J561,0)</f>
        <v>0</v>
      </c>
      <c r="BG561" s="252">
        <f>IF(N561="zákl. přenesená",J561,0)</f>
        <v>0</v>
      </c>
      <c r="BH561" s="252">
        <f>IF(N561="sníž. přenesená",J561,0)</f>
        <v>0</v>
      </c>
      <c r="BI561" s="252">
        <f>IF(N561="nulová",J561,0)</f>
        <v>0</v>
      </c>
      <c r="BJ561" s="14" t="s">
        <v>81</v>
      </c>
      <c r="BK561" s="252">
        <f>ROUND(I561*H561,2)</f>
        <v>0</v>
      </c>
      <c r="BL561" s="14" t="s">
        <v>352</v>
      </c>
      <c r="BM561" s="251" t="s">
        <v>1435</v>
      </c>
    </row>
    <row r="562" s="2" customFormat="1">
      <c r="A562" s="35"/>
      <c r="B562" s="36"/>
      <c r="C562" s="37"/>
      <c r="D562" s="253" t="s">
        <v>284</v>
      </c>
      <c r="E562" s="37"/>
      <c r="F562" s="254" t="s">
        <v>1431</v>
      </c>
      <c r="G562" s="37"/>
      <c r="H562" s="37"/>
      <c r="I562" s="206"/>
      <c r="J562" s="37"/>
      <c r="K562" s="37"/>
      <c r="L562" s="41"/>
      <c r="M562" s="255"/>
      <c r="N562" s="256"/>
      <c r="O562" s="88"/>
      <c r="P562" s="88"/>
      <c r="Q562" s="88"/>
      <c r="R562" s="88"/>
      <c r="S562" s="88"/>
      <c r="T562" s="89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4" t="s">
        <v>284</v>
      </c>
      <c r="AU562" s="14" t="s">
        <v>83</v>
      </c>
    </row>
    <row r="563" s="2" customFormat="1" ht="33" customHeight="1">
      <c r="A563" s="35"/>
      <c r="B563" s="36"/>
      <c r="C563" s="239" t="s">
        <v>1424</v>
      </c>
      <c r="D563" s="239" t="s">
        <v>278</v>
      </c>
      <c r="E563" s="240" t="s">
        <v>1437</v>
      </c>
      <c r="F563" s="241" t="s">
        <v>1438</v>
      </c>
      <c r="G563" s="242" t="s">
        <v>973</v>
      </c>
      <c r="H563" s="243">
        <v>1</v>
      </c>
      <c r="I563" s="244"/>
      <c r="J563" s="245">
        <f>ROUND(I563*H563,2)</f>
        <v>0</v>
      </c>
      <c r="K563" s="246"/>
      <c r="L563" s="41"/>
      <c r="M563" s="247" t="s">
        <v>1</v>
      </c>
      <c r="N563" s="248" t="s">
        <v>39</v>
      </c>
      <c r="O563" s="88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51" t="s">
        <v>352</v>
      </c>
      <c r="AT563" s="251" t="s">
        <v>278</v>
      </c>
      <c r="AU563" s="251" t="s">
        <v>83</v>
      </c>
      <c r="AY563" s="14" t="s">
        <v>275</v>
      </c>
      <c r="BE563" s="252">
        <f>IF(N563="základní",J563,0)</f>
        <v>0</v>
      </c>
      <c r="BF563" s="252">
        <f>IF(N563="snížená",J563,0)</f>
        <v>0</v>
      </c>
      <c r="BG563" s="252">
        <f>IF(N563="zákl. přenesená",J563,0)</f>
        <v>0</v>
      </c>
      <c r="BH563" s="252">
        <f>IF(N563="sníž. přenesená",J563,0)</f>
        <v>0</v>
      </c>
      <c r="BI563" s="252">
        <f>IF(N563="nulová",J563,0)</f>
        <v>0</v>
      </c>
      <c r="BJ563" s="14" t="s">
        <v>81</v>
      </c>
      <c r="BK563" s="252">
        <f>ROUND(I563*H563,2)</f>
        <v>0</v>
      </c>
      <c r="BL563" s="14" t="s">
        <v>352</v>
      </c>
      <c r="BM563" s="251" t="s">
        <v>1439</v>
      </c>
    </row>
    <row r="564" s="2" customFormat="1">
      <c r="A564" s="35"/>
      <c r="B564" s="36"/>
      <c r="C564" s="37"/>
      <c r="D564" s="253" t="s">
        <v>284</v>
      </c>
      <c r="E564" s="37"/>
      <c r="F564" s="254" t="s">
        <v>1440</v>
      </c>
      <c r="G564" s="37"/>
      <c r="H564" s="37"/>
      <c r="I564" s="206"/>
      <c r="J564" s="37"/>
      <c r="K564" s="37"/>
      <c r="L564" s="41"/>
      <c r="M564" s="255"/>
      <c r="N564" s="256"/>
      <c r="O564" s="88"/>
      <c r="P564" s="88"/>
      <c r="Q564" s="88"/>
      <c r="R564" s="88"/>
      <c r="S564" s="88"/>
      <c r="T564" s="89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4" t="s">
        <v>284</v>
      </c>
      <c r="AU564" s="14" t="s">
        <v>83</v>
      </c>
    </row>
    <row r="565" s="2" customFormat="1" ht="24.15" customHeight="1">
      <c r="A565" s="35"/>
      <c r="B565" s="36"/>
      <c r="C565" s="239" t="s">
        <v>1427</v>
      </c>
      <c r="D565" s="239" t="s">
        <v>278</v>
      </c>
      <c r="E565" s="240" t="s">
        <v>1442</v>
      </c>
      <c r="F565" s="241" t="s">
        <v>1443</v>
      </c>
      <c r="G565" s="242" t="s">
        <v>342</v>
      </c>
      <c r="H565" s="243">
        <v>1</v>
      </c>
      <c r="I565" s="244"/>
      <c r="J565" s="245">
        <f>ROUND(I565*H565,2)</f>
        <v>0</v>
      </c>
      <c r="K565" s="246"/>
      <c r="L565" s="41"/>
      <c r="M565" s="247" t="s">
        <v>1</v>
      </c>
      <c r="N565" s="248" t="s">
        <v>39</v>
      </c>
      <c r="O565" s="88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51" t="s">
        <v>352</v>
      </c>
      <c r="AT565" s="251" t="s">
        <v>278</v>
      </c>
      <c r="AU565" s="251" t="s">
        <v>83</v>
      </c>
      <c r="AY565" s="14" t="s">
        <v>275</v>
      </c>
      <c r="BE565" s="252">
        <f>IF(N565="základní",J565,0)</f>
        <v>0</v>
      </c>
      <c r="BF565" s="252">
        <f>IF(N565="snížená",J565,0)</f>
        <v>0</v>
      </c>
      <c r="BG565" s="252">
        <f>IF(N565="zákl. přenesená",J565,0)</f>
        <v>0</v>
      </c>
      <c r="BH565" s="252">
        <f>IF(N565="sníž. přenesená",J565,0)</f>
        <v>0</v>
      </c>
      <c r="BI565" s="252">
        <f>IF(N565="nulová",J565,0)</f>
        <v>0</v>
      </c>
      <c r="BJ565" s="14" t="s">
        <v>81</v>
      </c>
      <c r="BK565" s="252">
        <f>ROUND(I565*H565,2)</f>
        <v>0</v>
      </c>
      <c r="BL565" s="14" t="s">
        <v>352</v>
      </c>
      <c r="BM565" s="251" t="s">
        <v>1444</v>
      </c>
    </row>
    <row r="566" s="2" customFormat="1">
      <c r="A566" s="35"/>
      <c r="B566" s="36"/>
      <c r="C566" s="37"/>
      <c r="D566" s="253" t="s">
        <v>284</v>
      </c>
      <c r="E566" s="37"/>
      <c r="F566" s="254" t="s">
        <v>1445</v>
      </c>
      <c r="G566" s="37"/>
      <c r="H566" s="37"/>
      <c r="I566" s="206"/>
      <c r="J566" s="37"/>
      <c r="K566" s="37"/>
      <c r="L566" s="41"/>
      <c r="M566" s="255"/>
      <c r="N566" s="256"/>
      <c r="O566" s="88"/>
      <c r="P566" s="88"/>
      <c r="Q566" s="88"/>
      <c r="R566" s="88"/>
      <c r="S566" s="88"/>
      <c r="T566" s="89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4" t="s">
        <v>284</v>
      </c>
      <c r="AU566" s="14" t="s">
        <v>83</v>
      </c>
    </row>
    <row r="567" s="2" customFormat="1" ht="24.15" customHeight="1">
      <c r="A567" s="35"/>
      <c r="B567" s="36"/>
      <c r="C567" s="239" t="s">
        <v>1432</v>
      </c>
      <c r="D567" s="239" t="s">
        <v>278</v>
      </c>
      <c r="E567" s="240" t="s">
        <v>1447</v>
      </c>
      <c r="F567" s="241" t="s">
        <v>1448</v>
      </c>
      <c r="G567" s="242" t="s">
        <v>973</v>
      </c>
      <c r="H567" s="243">
        <v>1</v>
      </c>
      <c r="I567" s="244"/>
      <c r="J567" s="245">
        <f>ROUND(I567*H567,2)</f>
        <v>0</v>
      </c>
      <c r="K567" s="246"/>
      <c r="L567" s="41"/>
      <c r="M567" s="247" t="s">
        <v>1</v>
      </c>
      <c r="N567" s="248" t="s">
        <v>39</v>
      </c>
      <c r="O567" s="88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51" t="s">
        <v>352</v>
      </c>
      <c r="AT567" s="251" t="s">
        <v>278</v>
      </c>
      <c r="AU567" s="251" t="s">
        <v>83</v>
      </c>
      <c r="AY567" s="14" t="s">
        <v>275</v>
      </c>
      <c r="BE567" s="252">
        <f>IF(N567="základní",J567,0)</f>
        <v>0</v>
      </c>
      <c r="BF567" s="252">
        <f>IF(N567="snížená",J567,0)</f>
        <v>0</v>
      </c>
      <c r="BG567" s="252">
        <f>IF(N567="zákl. přenesená",J567,0)</f>
        <v>0</v>
      </c>
      <c r="BH567" s="252">
        <f>IF(N567="sníž. přenesená",J567,0)</f>
        <v>0</v>
      </c>
      <c r="BI567" s="252">
        <f>IF(N567="nulová",J567,0)</f>
        <v>0</v>
      </c>
      <c r="BJ567" s="14" t="s">
        <v>81</v>
      </c>
      <c r="BK567" s="252">
        <f>ROUND(I567*H567,2)</f>
        <v>0</v>
      </c>
      <c r="BL567" s="14" t="s">
        <v>352</v>
      </c>
      <c r="BM567" s="251" t="s">
        <v>1449</v>
      </c>
    </row>
    <row r="568" s="2" customFormat="1">
      <c r="A568" s="35"/>
      <c r="B568" s="36"/>
      <c r="C568" s="37"/>
      <c r="D568" s="253" t="s">
        <v>284</v>
      </c>
      <c r="E568" s="37"/>
      <c r="F568" s="254" t="s">
        <v>1450</v>
      </c>
      <c r="G568" s="37"/>
      <c r="H568" s="37"/>
      <c r="I568" s="206"/>
      <c r="J568" s="37"/>
      <c r="K568" s="37"/>
      <c r="L568" s="41"/>
      <c r="M568" s="255"/>
      <c r="N568" s="256"/>
      <c r="O568" s="88"/>
      <c r="P568" s="88"/>
      <c r="Q568" s="88"/>
      <c r="R568" s="88"/>
      <c r="S568" s="88"/>
      <c r="T568" s="89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4" t="s">
        <v>284</v>
      </c>
      <c r="AU568" s="14" t="s">
        <v>83</v>
      </c>
    </row>
    <row r="569" s="2" customFormat="1" ht="16.5" customHeight="1">
      <c r="A569" s="35"/>
      <c r="B569" s="36"/>
      <c r="C569" s="239" t="s">
        <v>1436</v>
      </c>
      <c r="D569" s="239" t="s">
        <v>278</v>
      </c>
      <c r="E569" s="240" t="s">
        <v>1452</v>
      </c>
      <c r="F569" s="241" t="s">
        <v>1453</v>
      </c>
      <c r="G569" s="242" t="s">
        <v>973</v>
      </c>
      <c r="H569" s="243">
        <v>1</v>
      </c>
      <c r="I569" s="244"/>
      <c r="J569" s="245">
        <f>ROUND(I569*H569,2)</f>
        <v>0</v>
      </c>
      <c r="K569" s="246"/>
      <c r="L569" s="41"/>
      <c r="M569" s="247" t="s">
        <v>1</v>
      </c>
      <c r="N569" s="248" t="s">
        <v>39</v>
      </c>
      <c r="O569" s="88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51" t="s">
        <v>352</v>
      </c>
      <c r="AT569" s="251" t="s">
        <v>278</v>
      </c>
      <c r="AU569" s="251" t="s">
        <v>83</v>
      </c>
      <c r="AY569" s="14" t="s">
        <v>275</v>
      </c>
      <c r="BE569" s="252">
        <f>IF(N569="základní",J569,0)</f>
        <v>0</v>
      </c>
      <c r="BF569" s="252">
        <f>IF(N569="snížená",J569,0)</f>
        <v>0</v>
      </c>
      <c r="BG569" s="252">
        <f>IF(N569="zákl. přenesená",J569,0)</f>
        <v>0</v>
      </c>
      <c r="BH569" s="252">
        <f>IF(N569="sníž. přenesená",J569,0)</f>
        <v>0</v>
      </c>
      <c r="BI569" s="252">
        <f>IF(N569="nulová",J569,0)</f>
        <v>0</v>
      </c>
      <c r="BJ569" s="14" t="s">
        <v>81</v>
      </c>
      <c r="BK569" s="252">
        <f>ROUND(I569*H569,2)</f>
        <v>0</v>
      </c>
      <c r="BL569" s="14" t="s">
        <v>352</v>
      </c>
      <c r="BM569" s="251" t="s">
        <v>1454</v>
      </c>
    </row>
    <row r="570" s="2" customFormat="1">
      <c r="A570" s="35"/>
      <c r="B570" s="36"/>
      <c r="C570" s="37"/>
      <c r="D570" s="253" t="s">
        <v>284</v>
      </c>
      <c r="E570" s="37"/>
      <c r="F570" s="254" t="s">
        <v>1453</v>
      </c>
      <c r="G570" s="37"/>
      <c r="H570" s="37"/>
      <c r="I570" s="206"/>
      <c r="J570" s="37"/>
      <c r="K570" s="37"/>
      <c r="L570" s="41"/>
      <c r="M570" s="255"/>
      <c r="N570" s="256"/>
      <c r="O570" s="88"/>
      <c r="P570" s="88"/>
      <c r="Q570" s="88"/>
      <c r="R570" s="88"/>
      <c r="S570" s="88"/>
      <c r="T570" s="89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284</v>
      </c>
      <c r="AU570" s="14" t="s">
        <v>83</v>
      </c>
    </row>
    <row r="571" s="2" customFormat="1" ht="37.8" customHeight="1">
      <c r="A571" s="35"/>
      <c r="B571" s="36"/>
      <c r="C571" s="239" t="s">
        <v>1441</v>
      </c>
      <c r="D571" s="239" t="s">
        <v>278</v>
      </c>
      <c r="E571" s="240" t="s">
        <v>1456</v>
      </c>
      <c r="F571" s="241" t="s">
        <v>1457</v>
      </c>
      <c r="G571" s="242" t="s">
        <v>973</v>
      </c>
      <c r="H571" s="243">
        <v>1</v>
      </c>
      <c r="I571" s="244"/>
      <c r="J571" s="245">
        <f>ROUND(I571*H571,2)</f>
        <v>0</v>
      </c>
      <c r="K571" s="246"/>
      <c r="L571" s="41"/>
      <c r="M571" s="247" t="s">
        <v>1</v>
      </c>
      <c r="N571" s="248" t="s">
        <v>39</v>
      </c>
      <c r="O571" s="88"/>
      <c r="P571" s="249">
        <f>O571*H571</f>
        <v>0</v>
      </c>
      <c r="Q571" s="249">
        <v>0</v>
      </c>
      <c r="R571" s="249">
        <f>Q571*H571</f>
        <v>0</v>
      </c>
      <c r="S571" s="249">
        <v>0</v>
      </c>
      <c r="T571" s="250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51" t="s">
        <v>352</v>
      </c>
      <c r="AT571" s="251" t="s">
        <v>278</v>
      </c>
      <c r="AU571" s="251" t="s">
        <v>83</v>
      </c>
      <c r="AY571" s="14" t="s">
        <v>275</v>
      </c>
      <c r="BE571" s="252">
        <f>IF(N571="základní",J571,0)</f>
        <v>0</v>
      </c>
      <c r="BF571" s="252">
        <f>IF(N571="snížená",J571,0)</f>
        <v>0</v>
      </c>
      <c r="BG571" s="252">
        <f>IF(N571="zákl. přenesená",J571,0)</f>
        <v>0</v>
      </c>
      <c r="BH571" s="252">
        <f>IF(N571="sníž. přenesená",J571,0)</f>
        <v>0</v>
      </c>
      <c r="BI571" s="252">
        <f>IF(N571="nulová",J571,0)</f>
        <v>0</v>
      </c>
      <c r="BJ571" s="14" t="s">
        <v>81</v>
      </c>
      <c r="BK571" s="252">
        <f>ROUND(I571*H571,2)</f>
        <v>0</v>
      </c>
      <c r="BL571" s="14" t="s">
        <v>352</v>
      </c>
      <c r="BM571" s="251" t="s">
        <v>1458</v>
      </c>
    </row>
    <row r="572" s="2" customFormat="1">
      <c r="A572" s="35"/>
      <c r="B572" s="36"/>
      <c r="C572" s="37"/>
      <c r="D572" s="253" t="s">
        <v>284</v>
      </c>
      <c r="E572" s="37"/>
      <c r="F572" s="254" t="s">
        <v>1457</v>
      </c>
      <c r="G572" s="37"/>
      <c r="H572" s="37"/>
      <c r="I572" s="206"/>
      <c r="J572" s="37"/>
      <c r="K572" s="37"/>
      <c r="L572" s="41"/>
      <c r="M572" s="255"/>
      <c r="N572" s="256"/>
      <c r="O572" s="88"/>
      <c r="P572" s="88"/>
      <c r="Q572" s="88"/>
      <c r="R572" s="88"/>
      <c r="S572" s="88"/>
      <c r="T572" s="89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4" t="s">
        <v>284</v>
      </c>
      <c r="AU572" s="14" t="s">
        <v>83</v>
      </c>
    </row>
    <row r="573" s="2" customFormat="1" ht="62.7" customHeight="1">
      <c r="A573" s="35"/>
      <c r="B573" s="36"/>
      <c r="C573" s="239" t="s">
        <v>1446</v>
      </c>
      <c r="D573" s="239" t="s">
        <v>278</v>
      </c>
      <c r="E573" s="240" t="s">
        <v>1460</v>
      </c>
      <c r="F573" s="241" t="s">
        <v>1461</v>
      </c>
      <c r="G573" s="242" t="s">
        <v>973</v>
      </c>
      <c r="H573" s="243">
        <v>1</v>
      </c>
      <c r="I573" s="244"/>
      <c r="J573" s="245">
        <f>ROUND(I573*H573,2)</f>
        <v>0</v>
      </c>
      <c r="K573" s="246"/>
      <c r="L573" s="41"/>
      <c r="M573" s="247" t="s">
        <v>1</v>
      </c>
      <c r="N573" s="248" t="s">
        <v>39</v>
      </c>
      <c r="O573" s="88"/>
      <c r="P573" s="249">
        <f>O573*H573</f>
        <v>0</v>
      </c>
      <c r="Q573" s="249">
        <v>0</v>
      </c>
      <c r="R573" s="249">
        <f>Q573*H573</f>
        <v>0</v>
      </c>
      <c r="S573" s="249">
        <v>0</v>
      </c>
      <c r="T573" s="250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51" t="s">
        <v>352</v>
      </c>
      <c r="AT573" s="251" t="s">
        <v>278</v>
      </c>
      <c r="AU573" s="251" t="s">
        <v>83</v>
      </c>
      <c r="AY573" s="14" t="s">
        <v>275</v>
      </c>
      <c r="BE573" s="252">
        <f>IF(N573="základní",J573,0)</f>
        <v>0</v>
      </c>
      <c r="BF573" s="252">
        <f>IF(N573="snížená",J573,0)</f>
        <v>0</v>
      </c>
      <c r="BG573" s="252">
        <f>IF(N573="zákl. přenesená",J573,0)</f>
        <v>0</v>
      </c>
      <c r="BH573" s="252">
        <f>IF(N573="sníž. přenesená",J573,0)</f>
        <v>0</v>
      </c>
      <c r="BI573" s="252">
        <f>IF(N573="nulová",J573,0)</f>
        <v>0</v>
      </c>
      <c r="BJ573" s="14" t="s">
        <v>81</v>
      </c>
      <c r="BK573" s="252">
        <f>ROUND(I573*H573,2)</f>
        <v>0</v>
      </c>
      <c r="BL573" s="14" t="s">
        <v>352</v>
      </c>
      <c r="BM573" s="251" t="s">
        <v>1462</v>
      </c>
    </row>
    <row r="574" s="2" customFormat="1">
      <c r="A574" s="35"/>
      <c r="B574" s="36"/>
      <c r="C574" s="37"/>
      <c r="D574" s="253" t="s">
        <v>284</v>
      </c>
      <c r="E574" s="37"/>
      <c r="F574" s="254" t="s">
        <v>1461</v>
      </c>
      <c r="G574" s="37"/>
      <c r="H574" s="37"/>
      <c r="I574" s="206"/>
      <c r="J574" s="37"/>
      <c r="K574" s="37"/>
      <c r="L574" s="41"/>
      <c r="M574" s="268"/>
      <c r="N574" s="269"/>
      <c r="O574" s="270"/>
      <c r="P574" s="270"/>
      <c r="Q574" s="270"/>
      <c r="R574" s="270"/>
      <c r="S574" s="270"/>
      <c r="T574" s="271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4" t="s">
        <v>284</v>
      </c>
      <c r="AU574" s="14" t="s">
        <v>83</v>
      </c>
    </row>
    <row r="575" s="2" customFormat="1" ht="6.96" customHeight="1">
      <c r="A575" s="35"/>
      <c r="B575" s="63"/>
      <c r="C575" s="64"/>
      <c r="D575" s="64"/>
      <c r="E575" s="64"/>
      <c r="F575" s="64"/>
      <c r="G575" s="64"/>
      <c r="H575" s="64"/>
      <c r="I575" s="64"/>
      <c r="J575" s="64"/>
      <c r="K575" s="64"/>
      <c r="L575" s="41"/>
      <c r="M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</row>
  </sheetData>
  <sheetProtection sheet="1" autoFilter="0" formatColumns="0" formatRows="0" objects="1" scenarios="1" spinCount="100000" saltValue="xOIpBMHf2WIGKgENodP3c/GGZH8HZaJFCzds4QPW+egethpDulgdfcp7Jz9o2aN9A/OQpHmEb3qOq+L9n/byvw==" hashValue="n+0eoVw/COC4waihA5OEQgi39pat257zngAoCtKGWs/XNT5roqfJe5tcWqih8q6YZXPlw3+AfPw6KGmBIgVGtw==" algorithmName="SHA-512" password="C741"/>
  <autoFilter ref="C143:K57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1775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1776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SUM(BE143:BE298)),  2)</f>
        <v>0</v>
      </c>
      <c r="G37" s="35"/>
      <c r="H37" s="35"/>
      <c r="I37" s="163">
        <v>0.20999999999999999</v>
      </c>
      <c r="J37" s="162">
        <f>ROUND(((SUM(BE114:BE121) + SUM(BE143:BE298))*I37),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SUM(BF143:BF298)),  2)</f>
        <v>0</v>
      </c>
      <c r="G38" s="35"/>
      <c r="H38" s="35"/>
      <c r="I38" s="163">
        <v>0.12</v>
      </c>
      <c r="J38" s="162">
        <f>ROUND(((SUM(BF114:BF121) + SUM(BF143:BF298))*I38),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SUM(BG143:BG298)),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SUM(BH143:BH298)),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SUM(BI143:BI298)),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1775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61.8.1 - učebna chemie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J182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J213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J244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J257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J266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J285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J286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16.5" customHeight="1">
      <c r="A133" s="35"/>
      <c r="B133" s="36"/>
      <c r="C133" s="37"/>
      <c r="D133" s="37"/>
      <c r="E133" s="182" t="s">
        <v>1775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61.8.1 - učebna chemie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P144+P165+P285</f>
        <v>0</v>
      </c>
      <c r="Q143" s="101"/>
      <c r="R143" s="220">
        <f>R144+R165+R285</f>
        <v>2.2826259199999996</v>
      </c>
      <c r="S143" s="101"/>
      <c r="T143" s="221">
        <f>T144+T165+T285</f>
        <v>2.1663900000000003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BK144+BK165+BK285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0.01027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0.01027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79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0.01027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1777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1778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1779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311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1630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1.5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1.5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1.5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2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P166+P175+P182+P213+P244+P257+P266</f>
        <v>0</v>
      </c>
      <c r="Q165" s="231"/>
      <c r="R165" s="232">
        <f>R166+R175+R182+R213+R244+R257+R266</f>
        <v>2.2723559199999999</v>
      </c>
      <c r="S165" s="231"/>
      <c r="T165" s="233">
        <f>T166+T175+T182+T213+T244+T257+T266</f>
        <v>2.1663900000000003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BK166+BK175+BK182+BK213+BK244+BK257+BK266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SUM(P167:P174)</f>
        <v>0</v>
      </c>
      <c r="Q166" s="231"/>
      <c r="R166" s="232">
        <f>SUM(R167:R174)</f>
        <v>0</v>
      </c>
      <c r="S166" s="231"/>
      <c r="T166" s="233">
        <f>SUM(T167:T174)</f>
        <v>0.02102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SUM(BK167:BK174)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350</v>
      </c>
      <c r="F167" s="241" t="s">
        <v>351</v>
      </c>
      <c r="G167" s="242" t="s">
        <v>315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0.019460000000000002</v>
      </c>
      <c r="T167" s="250">
        <f>S167*H167</f>
        <v>0.019460000000000002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1653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354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356</v>
      </c>
      <c r="F169" s="241" t="s">
        <v>357</v>
      </c>
      <c r="G169" s="242" t="s">
        <v>315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0.00156</v>
      </c>
      <c r="T169" s="250">
        <f>S169*H169</f>
        <v>0.00156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1654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359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8</v>
      </c>
      <c r="D171" s="239" t="s">
        <v>278</v>
      </c>
      <c r="E171" s="240" t="s">
        <v>361</v>
      </c>
      <c r="F171" s="241" t="s">
        <v>362</v>
      </c>
      <c r="G171" s="242" t="s">
        <v>315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1728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362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349</v>
      </c>
      <c r="D173" s="239" t="s">
        <v>278</v>
      </c>
      <c r="E173" s="240" t="s">
        <v>364</v>
      </c>
      <c r="F173" s="241" t="s">
        <v>365</v>
      </c>
      <c r="G173" s="242" t="s">
        <v>305</v>
      </c>
      <c r="H173" s="243">
        <v>1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310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310</v>
      </c>
      <c r="BM173" s="251" t="s">
        <v>366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1780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1503</v>
      </c>
      <c r="F175" s="237" t="s">
        <v>1504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SUM(P176:P181)</f>
        <v>0</v>
      </c>
      <c r="Q175" s="231"/>
      <c r="R175" s="232">
        <f>SUM(R176:R181)</f>
        <v>0</v>
      </c>
      <c r="S175" s="231"/>
      <c r="T175" s="23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SUM(BK176:BK181)</f>
        <v>0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1505</v>
      </c>
      <c r="F176" s="241" t="s">
        <v>1506</v>
      </c>
      <c r="G176" s="242" t="s">
        <v>281</v>
      </c>
      <c r="H176" s="243">
        <v>4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1507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1506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1508</v>
      </c>
      <c r="F178" s="241" t="s">
        <v>1509</v>
      </c>
      <c r="G178" s="242" t="s">
        <v>696</v>
      </c>
      <c r="H178" s="243">
        <v>2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1510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39" t="s">
        <v>352</v>
      </c>
      <c r="D180" s="239" t="s">
        <v>278</v>
      </c>
      <c r="E180" s="240" t="s">
        <v>1512</v>
      </c>
      <c r="F180" s="241" t="s">
        <v>1513</v>
      </c>
      <c r="G180" s="242" t="s">
        <v>696</v>
      </c>
      <c r="H180" s="243">
        <v>2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1514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1513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367</v>
      </c>
      <c r="F182" s="237" t="s">
        <v>368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SUM(P183:P212)</f>
        <v>0</v>
      </c>
      <c r="Q182" s="231"/>
      <c r="R182" s="232">
        <f>SUM(R183:R212)</f>
        <v>0.80084292000000012</v>
      </c>
      <c r="S182" s="231"/>
      <c r="T182" s="233">
        <f>SUM(T183:T212)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SUM(BK183:BK212)</f>
        <v>0</v>
      </c>
    </row>
    <row r="183" s="2" customFormat="1" ht="37.8" customHeight="1">
      <c r="A183" s="35"/>
      <c r="B183" s="36"/>
      <c r="C183" s="239" t="s">
        <v>369</v>
      </c>
      <c r="D183" s="239" t="s">
        <v>278</v>
      </c>
      <c r="E183" s="240" t="s">
        <v>370</v>
      </c>
      <c r="F183" s="241" t="s">
        <v>371</v>
      </c>
      <c r="G183" s="242" t="s">
        <v>281</v>
      </c>
      <c r="H183" s="243">
        <v>4.4000000000000004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0.0032499999999999999</v>
      </c>
      <c r="R183" s="249">
        <f>Q183*H183</f>
        <v>0.0143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1781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373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1.75" customHeight="1">
      <c r="A185" s="35"/>
      <c r="B185" s="36"/>
      <c r="C185" s="257" t="s">
        <v>374</v>
      </c>
      <c r="D185" s="257" t="s">
        <v>339</v>
      </c>
      <c r="E185" s="258" t="s">
        <v>375</v>
      </c>
      <c r="F185" s="259" t="s">
        <v>376</v>
      </c>
      <c r="G185" s="260" t="s">
        <v>281</v>
      </c>
      <c r="H185" s="261">
        <v>4.8399999999999999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0.0097999999999999997</v>
      </c>
      <c r="R185" s="249">
        <f>Q185*H185</f>
        <v>0.047431999999999995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1782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379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21.75" customHeight="1">
      <c r="A187" s="35"/>
      <c r="B187" s="36"/>
      <c r="C187" s="257" t="s">
        <v>380</v>
      </c>
      <c r="D187" s="257" t="s">
        <v>339</v>
      </c>
      <c r="E187" s="258" t="s">
        <v>381</v>
      </c>
      <c r="F187" s="259" t="s">
        <v>382</v>
      </c>
      <c r="G187" s="260" t="s">
        <v>281</v>
      </c>
      <c r="H187" s="261">
        <v>4.8399999999999999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0.0030000000000000001</v>
      </c>
      <c r="R187" s="249">
        <f>Q187*H187</f>
        <v>0.01452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1783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384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39" t="s">
        <v>385</v>
      </c>
      <c r="D189" s="239" t="s">
        <v>278</v>
      </c>
      <c r="E189" s="240" t="s">
        <v>386</v>
      </c>
      <c r="F189" s="241" t="s">
        <v>387</v>
      </c>
      <c r="G189" s="242" t="s">
        <v>281</v>
      </c>
      <c r="H189" s="243">
        <v>4.4000000000000004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1784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389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33" customHeight="1">
      <c r="A191" s="35"/>
      <c r="B191" s="36"/>
      <c r="C191" s="239" t="s">
        <v>7</v>
      </c>
      <c r="D191" s="239" t="s">
        <v>278</v>
      </c>
      <c r="E191" s="240" t="s">
        <v>390</v>
      </c>
      <c r="F191" s="241" t="s">
        <v>391</v>
      </c>
      <c r="G191" s="242" t="s">
        <v>281</v>
      </c>
      <c r="H191" s="243">
        <v>79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0.00117</v>
      </c>
      <c r="R191" s="249">
        <f>Q191*H191</f>
        <v>0.092429999999999998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1785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393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395</v>
      </c>
      <c r="F193" s="259" t="s">
        <v>396</v>
      </c>
      <c r="G193" s="260" t="s">
        <v>397</v>
      </c>
      <c r="H193" s="261">
        <v>0.61599999999999999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2.0000000000000002E-05</v>
      </c>
      <c r="R193" s="249">
        <f>Q193*H193</f>
        <v>1.2320000000000001E-05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310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310</v>
      </c>
      <c r="BM193" s="251" t="s">
        <v>1786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396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400</v>
      </c>
      <c r="F195" s="259" t="s">
        <v>401</v>
      </c>
      <c r="G195" s="260" t="s">
        <v>397</v>
      </c>
      <c r="H195" s="261">
        <v>1.353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0.00020000000000000001</v>
      </c>
      <c r="R195" s="249">
        <f>Q195*H195</f>
        <v>0.00027060000000000002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1787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401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404</v>
      </c>
      <c r="F197" s="259" t="s">
        <v>405</v>
      </c>
      <c r="G197" s="260" t="s">
        <v>281</v>
      </c>
      <c r="H197" s="261">
        <v>50.490000000000002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0.0060000000000000001</v>
      </c>
      <c r="R197" s="249">
        <f>Q197*H197</f>
        <v>0.30294000000000004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1788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407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408</v>
      </c>
      <c r="D199" s="257" t="s">
        <v>339</v>
      </c>
      <c r="E199" s="258" t="s">
        <v>409</v>
      </c>
      <c r="F199" s="259" t="s">
        <v>410</v>
      </c>
      <c r="G199" s="260" t="s">
        <v>281</v>
      </c>
      <c r="H199" s="261">
        <v>31.800000000000001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0.0060000000000000001</v>
      </c>
      <c r="R199" s="249">
        <f>Q199*H199</f>
        <v>0.1908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1789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412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413</v>
      </c>
      <c r="D201" s="257" t="s">
        <v>339</v>
      </c>
      <c r="E201" s="258" t="s">
        <v>414</v>
      </c>
      <c r="F201" s="259" t="s">
        <v>415</v>
      </c>
      <c r="G201" s="260" t="s">
        <v>416</v>
      </c>
      <c r="H201" s="261">
        <v>89.650000000000006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0.00038000000000000002</v>
      </c>
      <c r="R201" s="249">
        <f>Q201*H201</f>
        <v>0.034067000000000007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1790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418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57" t="s">
        <v>419</v>
      </c>
      <c r="D203" s="257" t="s">
        <v>339</v>
      </c>
      <c r="E203" s="258" t="s">
        <v>420</v>
      </c>
      <c r="F203" s="259" t="s">
        <v>421</v>
      </c>
      <c r="G203" s="260" t="s">
        <v>416</v>
      </c>
      <c r="H203" s="261">
        <v>132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0.00035</v>
      </c>
      <c r="R203" s="249">
        <f>Q203*H203</f>
        <v>0.046199999999999998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377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1791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421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57" t="s">
        <v>423</v>
      </c>
      <c r="D205" s="257" t="s">
        <v>339</v>
      </c>
      <c r="E205" s="258" t="s">
        <v>424</v>
      </c>
      <c r="F205" s="259" t="s">
        <v>425</v>
      </c>
      <c r="G205" s="260" t="s">
        <v>416</v>
      </c>
      <c r="H205" s="261">
        <v>92.400000000000006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39</v>
      </c>
      <c r="O205" s="88"/>
      <c r="P205" s="249">
        <f>O205*H205</f>
        <v>0</v>
      </c>
      <c r="Q205" s="249">
        <v>0.00035</v>
      </c>
      <c r="R205" s="249">
        <f>Q205*H205</f>
        <v>0.032340000000000001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377</v>
      </c>
      <c r="AT205" s="251" t="s">
        <v>339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1792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425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57" t="s">
        <v>427</v>
      </c>
      <c r="D207" s="257" t="s">
        <v>339</v>
      </c>
      <c r="E207" s="258" t="s">
        <v>428</v>
      </c>
      <c r="F207" s="259" t="s">
        <v>429</v>
      </c>
      <c r="G207" s="260" t="s">
        <v>416</v>
      </c>
      <c r="H207" s="261">
        <v>43.670000000000002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39</v>
      </c>
      <c r="O207" s="88"/>
      <c r="P207" s="249">
        <f>O207*H207</f>
        <v>0</v>
      </c>
      <c r="Q207" s="249">
        <v>0.00050000000000000001</v>
      </c>
      <c r="R207" s="249">
        <f>Q207*H207</f>
        <v>0.021835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377</v>
      </c>
      <c r="AT207" s="251" t="s">
        <v>339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1793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431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57" t="s">
        <v>432</v>
      </c>
      <c r="D209" s="257" t="s">
        <v>339</v>
      </c>
      <c r="E209" s="258" t="s">
        <v>433</v>
      </c>
      <c r="F209" s="259" t="s">
        <v>434</v>
      </c>
      <c r="G209" s="260" t="s">
        <v>342</v>
      </c>
      <c r="H209" s="261">
        <v>61.600000000000001</v>
      </c>
      <c r="I209" s="262"/>
      <c r="J209" s="263">
        <f>ROUND(I209*H209,2)</f>
        <v>0</v>
      </c>
      <c r="K209" s="264"/>
      <c r="L209" s="265"/>
      <c r="M209" s="266" t="s">
        <v>1</v>
      </c>
      <c r="N209" s="267" t="s">
        <v>39</v>
      </c>
      <c r="O209" s="88"/>
      <c r="P209" s="249">
        <f>O209*H209</f>
        <v>0</v>
      </c>
      <c r="Q209" s="249">
        <v>4.0000000000000003E-05</v>
      </c>
      <c r="R209" s="249">
        <f>Q209*H209</f>
        <v>0.002464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377</v>
      </c>
      <c r="AT209" s="251" t="s">
        <v>339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1794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434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16.5" customHeight="1">
      <c r="A211" s="35"/>
      <c r="B211" s="36"/>
      <c r="C211" s="257" t="s">
        <v>436</v>
      </c>
      <c r="D211" s="257" t="s">
        <v>339</v>
      </c>
      <c r="E211" s="258" t="s">
        <v>437</v>
      </c>
      <c r="F211" s="259" t="s">
        <v>438</v>
      </c>
      <c r="G211" s="260" t="s">
        <v>342</v>
      </c>
      <c r="H211" s="261">
        <v>61.600000000000001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39</v>
      </c>
      <c r="O211" s="88"/>
      <c r="P211" s="249">
        <f>O211*H211</f>
        <v>0</v>
      </c>
      <c r="Q211" s="249">
        <v>2.0000000000000002E-05</v>
      </c>
      <c r="R211" s="249">
        <f>Q211*H211</f>
        <v>0.001232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377</v>
      </c>
      <c r="AT211" s="251" t="s">
        <v>339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1795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438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12" customFormat="1" ht="22.8" customHeight="1">
      <c r="A213" s="12"/>
      <c r="B213" s="223"/>
      <c r="C213" s="224"/>
      <c r="D213" s="225" t="s">
        <v>73</v>
      </c>
      <c r="E213" s="237" t="s">
        <v>440</v>
      </c>
      <c r="F213" s="237" t="s">
        <v>441</v>
      </c>
      <c r="G213" s="224"/>
      <c r="H213" s="224"/>
      <c r="I213" s="227"/>
      <c r="J213" s="238">
        <f>BK213</f>
        <v>0</v>
      </c>
      <c r="K213" s="224"/>
      <c r="L213" s="229"/>
      <c r="M213" s="230"/>
      <c r="N213" s="231"/>
      <c r="O213" s="231"/>
      <c r="P213" s="232">
        <f>SUM(P214:P243)</f>
        <v>0</v>
      </c>
      <c r="Q213" s="231"/>
      <c r="R213" s="232">
        <f>SUM(R214:R243)</f>
        <v>1.2348970000000001</v>
      </c>
      <c r="S213" s="231"/>
      <c r="T213" s="233">
        <f>SUM(T214:T243)</f>
        <v>0.20860000000000001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4" t="s">
        <v>83</v>
      </c>
      <c r="AT213" s="235" t="s">
        <v>73</v>
      </c>
      <c r="AU213" s="235" t="s">
        <v>81</v>
      </c>
      <c r="AY213" s="234" t="s">
        <v>275</v>
      </c>
      <c r="BK213" s="236">
        <f>SUM(BK214:BK243)</f>
        <v>0</v>
      </c>
    </row>
    <row r="214" s="2" customFormat="1" ht="21.75" customHeight="1">
      <c r="A214" s="35"/>
      <c r="B214" s="36"/>
      <c r="C214" s="239" t="s">
        <v>377</v>
      </c>
      <c r="D214" s="239" t="s">
        <v>278</v>
      </c>
      <c r="E214" s="240" t="s">
        <v>442</v>
      </c>
      <c r="F214" s="241" t="s">
        <v>443</v>
      </c>
      <c r="G214" s="242" t="s">
        <v>281</v>
      </c>
      <c r="H214" s="243">
        <v>79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1796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445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24.15" customHeight="1">
      <c r="A216" s="35"/>
      <c r="B216" s="36"/>
      <c r="C216" s="239" t="s">
        <v>446</v>
      </c>
      <c r="D216" s="239" t="s">
        <v>278</v>
      </c>
      <c r="E216" s="240" t="s">
        <v>447</v>
      </c>
      <c r="F216" s="241" t="s">
        <v>448</v>
      </c>
      <c r="G216" s="242" t="s">
        <v>281</v>
      </c>
      <c r="H216" s="243">
        <v>79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449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450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16.5" customHeight="1">
      <c r="A218" s="35"/>
      <c r="B218" s="36"/>
      <c r="C218" s="239" t="s">
        <v>451</v>
      </c>
      <c r="D218" s="239" t="s">
        <v>278</v>
      </c>
      <c r="E218" s="240" t="s">
        <v>452</v>
      </c>
      <c r="F218" s="241" t="s">
        <v>453</v>
      </c>
      <c r="G218" s="242" t="s">
        <v>281</v>
      </c>
      <c r="H218" s="243">
        <v>79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454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455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16.5" customHeight="1">
      <c r="A220" s="35"/>
      <c r="B220" s="36"/>
      <c r="C220" s="239" t="s">
        <v>456</v>
      </c>
      <c r="D220" s="239" t="s">
        <v>278</v>
      </c>
      <c r="E220" s="240" t="s">
        <v>457</v>
      </c>
      <c r="F220" s="241" t="s">
        <v>458</v>
      </c>
      <c r="G220" s="242" t="s">
        <v>416</v>
      </c>
      <c r="H220" s="243">
        <v>37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1797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460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16.5" customHeight="1">
      <c r="A222" s="35"/>
      <c r="B222" s="36"/>
      <c r="C222" s="257" t="s">
        <v>461</v>
      </c>
      <c r="D222" s="257" t="s">
        <v>339</v>
      </c>
      <c r="E222" s="258" t="s">
        <v>462</v>
      </c>
      <c r="F222" s="259" t="s">
        <v>463</v>
      </c>
      <c r="G222" s="260" t="s">
        <v>416</v>
      </c>
      <c r="H222" s="261">
        <v>37.740000000000002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39</v>
      </c>
      <c r="O222" s="88"/>
      <c r="P222" s="249">
        <f>O222*H222</f>
        <v>0</v>
      </c>
      <c r="Q222" s="249">
        <v>5.0000000000000002E-05</v>
      </c>
      <c r="R222" s="249">
        <f>Q222*H222</f>
        <v>0.0018870000000000002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377</v>
      </c>
      <c r="AT222" s="251" t="s">
        <v>339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1798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463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465</v>
      </c>
      <c r="D224" s="239" t="s">
        <v>278</v>
      </c>
      <c r="E224" s="240" t="s">
        <v>466</v>
      </c>
      <c r="F224" s="241" t="s">
        <v>467</v>
      </c>
      <c r="G224" s="242" t="s">
        <v>281</v>
      </c>
      <c r="H224" s="243">
        <v>79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0.00020000000000000001</v>
      </c>
      <c r="R224" s="249">
        <f>Q224*H224</f>
        <v>0.015800000000000002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468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469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37.8" customHeight="1">
      <c r="A226" s="35"/>
      <c r="B226" s="36"/>
      <c r="C226" s="239" t="s">
        <v>470</v>
      </c>
      <c r="D226" s="239" t="s">
        <v>278</v>
      </c>
      <c r="E226" s="240" t="s">
        <v>471</v>
      </c>
      <c r="F226" s="241" t="s">
        <v>472</v>
      </c>
      <c r="G226" s="242" t="s">
        <v>281</v>
      </c>
      <c r="H226" s="243">
        <v>79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0.014999999999999999</v>
      </c>
      <c r="R226" s="249">
        <f>Q226*H226</f>
        <v>1.1850000000000001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473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474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21.75" customHeight="1">
      <c r="A228" s="35"/>
      <c r="B228" s="36"/>
      <c r="C228" s="239" t="s">
        <v>475</v>
      </c>
      <c r="D228" s="239" t="s">
        <v>278</v>
      </c>
      <c r="E228" s="240" t="s">
        <v>476</v>
      </c>
      <c r="F228" s="241" t="s">
        <v>477</v>
      </c>
      <c r="G228" s="242" t="s">
        <v>416</v>
      </c>
      <c r="H228" s="243">
        <v>37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0.00029999999999999997</v>
      </c>
      <c r="T228" s="250">
        <f>S228*H228</f>
        <v>0.011099999999999999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478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479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66.75" customHeight="1">
      <c r="A230" s="35"/>
      <c r="B230" s="36"/>
      <c r="C230" s="257" t="s">
        <v>480</v>
      </c>
      <c r="D230" s="257" t="s">
        <v>339</v>
      </c>
      <c r="E230" s="258" t="s">
        <v>481</v>
      </c>
      <c r="F230" s="259" t="s">
        <v>482</v>
      </c>
      <c r="G230" s="260" t="s">
        <v>281</v>
      </c>
      <c r="H230" s="261">
        <v>87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310</v>
      </c>
      <c r="AT230" s="251" t="s">
        <v>339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310</v>
      </c>
      <c r="BM230" s="251" t="s">
        <v>483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482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24.15" customHeight="1">
      <c r="A232" s="35"/>
      <c r="B232" s="36"/>
      <c r="C232" s="239" t="s">
        <v>484</v>
      </c>
      <c r="D232" s="239" t="s">
        <v>278</v>
      </c>
      <c r="E232" s="240" t="s">
        <v>485</v>
      </c>
      <c r="F232" s="241" t="s">
        <v>486</v>
      </c>
      <c r="G232" s="242" t="s">
        <v>281</v>
      </c>
      <c r="H232" s="243">
        <v>79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0.0025000000000000001</v>
      </c>
      <c r="T232" s="250">
        <f>S232*H232</f>
        <v>0.19750000000000001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487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488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2" customFormat="1" ht="16.5" customHeight="1">
      <c r="A234" s="35"/>
      <c r="B234" s="36"/>
      <c r="C234" s="239" t="s">
        <v>489</v>
      </c>
      <c r="D234" s="239" t="s">
        <v>278</v>
      </c>
      <c r="E234" s="240" t="s">
        <v>490</v>
      </c>
      <c r="F234" s="241" t="s">
        <v>491</v>
      </c>
      <c r="G234" s="242" t="s">
        <v>281</v>
      </c>
      <c r="H234" s="243">
        <v>79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0.00029999999999999997</v>
      </c>
      <c r="R234" s="249">
        <f>Q234*H234</f>
        <v>0.023699999999999999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83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492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493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83</v>
      </c>
    </row>
    <row r="236" s="2" customFormat="1" ht="16.5" customHeight="1">
      <c r="A236" s="35"/>
      <c r="B236" s="36"/>
      <c r="C236" s="257" t="s">
        <v>494</v>
      </c>
      <c r="D236" s="257" t="s">
        <v>339</v>
      </c>
      <c r="E236" s="258" t="s">
        <v>495</v>
      </c>
      <c r="F236" s="259" t="s">
        <v>496</v>
      </c>
      <c r="G236" s="260" t="s">
        <v>416</v>
      </c>
      <c r="H236" s="261">
        <v>37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0.00022000000000000001</v>
      </c>
      <c r="R236" s="249">
        <f>Q236*H236</f>
        <v>0.0081399999999999997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83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497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496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83</v>
      </c>
    </row>
    <row r="238" s="2" customFormat="1" ht="24.15" customHeight="1">
      <c r="A238" s="35"/>
      <c r="B238" s="36"/>
      <c r="C238" s="239" t="s">
        <v>498</v>
      </c>
      <c r="D238" s="239" t="s">
        <v>278</v>
      </c>
      <c r="E238" s="240" t="s">
        <v>499</v>
      </c>
      <c r="F238" s="241" t="s">
        <v>500</v>
      </c>
      <c r="G238" s="242" t="s">
        <v>416</v>
      </c>
      <c r="H238" s="243">
        <v>46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501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502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16.5" customHeight="1">
      <c r="A240" s="35"/>
      <c r="B240" s="36"/>
      <c r="C240" s="239" t="s">
        <v>503</v>
      </c>
      <c r="D240" s="239" t="s">
        <v>278</v>
      </c>
      <c r="E240" s="240" t="s">
        <v>504</v>
      </c>
      <c r="F240" s="241" t="s">
        <v>505</v>
      </c>
      <c r="G240" s="242" t="s">
        <v>416</v>
      </c>
      <c r="H240" s="243">
        <v>37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1.0000000000000001E-05</v>
      </c>
      <c r="R240" s="249">
        <f>Q240*H240</f>
        <v>0.00037000000000000005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506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507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24.15" customHeight="1">
      <c r="A242" s="35"/>
      <c r="B242" s="36"/>
      <c r="C242" s="239" t="s">
        <v>508</v>
      </c>
      <c r="D242" s="239" t="s">
        <v>278</v>
      </c>
      <c r="E242" s="240" t="s">
        <v>509</v>
      </c>
      <c r="F242" s="241" t="s">
        <v>510</v>
      </c>
      <c r="G242" s="242" t="s">
        <v>281</v>
      </c>
      <c r="H242" s="243">
        <v>79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511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512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12" customFormat="1" ht="22.8" customHeight="1">
      <c r="A244" s="12"/>
      <c r="B244" s="223"/>
      <c r="C244" s="224"/>
      <c r="D244" s="225" t="s">
        <v>73</v>
      </c>
      <c r="E244" s="237" t="s">
        <v>513</v>
      </c>
      <c r="F244" s="237" t="s">
        <v>514</v>
      </c>
      <c r="G244" s="224"/>
      <c r="H244" s="224"/>
      <c r="I244" s="227"/>
      <c r="J244" s="238">
        <f>BK244</f>
        <v>0</v>
      </c>
      <c r="K244" s="224"/>
      <c r="L244" s="229"/>
      <c r="M244" s="230"/>
      <c r="N244" s="231"/>
      <c r="O244" s="231"/>
      <c r="P244" s="232">
        <f>SUM(P245:P256)</f>
        <v>0</v>
      </c>
      <c r="Q244" s="231"/>
      <c r="R244" s="232">
        <f>SUM(R245:R256)</f>
        <v>0.063296000000000005</v>
      </c>
      <c r="S244" s="231"/>
      <c r="T244" s="233">
        <f>SUM(T245:T256)</f>
        <v>1.8989500000000001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4" t="s">
        <v>83</v>
      </c>
      <c r="AT244" s="235" t="s">
        <v>73</v>
      </c>
      <c r="AU244" s="235" t="s">
        <v>81</v>
      </c>
      <c r="AY244" s="234" t="s">
        <v>275</v>
      </c>
      <c r="BK244" s="236">
        <f>SUM(BK245:BK256)</f>
        <v>0</v>
      </c>
    </row>
    <row r="245" s="2" customFormat="1" ht="16.5" customHeight="1">
      <c r="A245" s="35"/>
      <c r="B245" s="36"/>
      <c r="C245" s="239" t="s">
        <v>515</v>
      </c>
      <c r="D245" s="239" t="s">
        <v>278</v>
      </c>
      <c r="E245" s="240" t="s">
        <v>516</v>
      </c>
      <c r="F245" s="241" t="s">
        <v>517</v>
      </c>
      <c r="G245" s="242" t="s">
        <v>281</v>
      </c>
      <c r="H245" s="243">
        <v>3.2000000000000002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0.00029999999999999997</v>
      </c>
      <c r="R245" s="249">
        <f>Q245*H245</f>
        <v>0.00095999999999999992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518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519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24.15" customHeight="1">
      <c r="A247" s="35"/>
      <c r="B247" s="36"/>
      <c r="C247" s="239" t="s">
        <v>520</v>
      </c>
      <c r="D247" s="239" t="s">
        <v>278</v>
      </c>
      <c r="E247" s="240" t="s">
        <v>521</v>
      </c>
      <c r="F247" s="241" t="s">
        <v>522</v>
      </c>
      <c r="G247" s="242" t="s">
        <v>281</v>
      </c>
      <c r="H247" s="243">
        <v>23.300000000000001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0.081500000000000003</v>
      </c>
      <c r="T247" s="250">
        <f>S247*H247</f>
        <v>1.8989500000000001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523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524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33" customHeight="1">
      <c r="A249" s="35"/>
      <c r="B249" s="36"/>
      <c r="C249" s="239" t="s">
        <v>525</v>
      </c>
      <c r="D249" s="239" t="s">
        <v>278</v>
      </c>
      <c r="E249" s="240" t="s">
        <v>526</v>
      </c>
      <c r="F249" s="241" t="s">
        <v>527</v>
      </c>
      <c r="G249" s="242" t="s">
        <v>281</v>
      </c>
      <c r="H249" s="243">
        <v>3.2000000000000002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0.0054799999999999996</v>
      </c>
      <c r="R249" s="249">
        <f>Q249*H249</f>
        <v>0.017536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528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529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33" customHeight="1">
      <c r="A251" s="35"/>
      <c r="B251" s="36"/>
      <c r="C251" s="257" t="s">
        <v>530</v>
      </c>
      <c r="D251" s="257" t="s">
        <v>339</v>
      </c>
      <c r="E251" s="258" t="s">
        <v>531</v>
      </c>
      <c r="F251" s="259" t="s">
        <v>532</v>
      </c>
      <c r="G251" s="260" t="s">
        <v>281</v>
      </c>
      <c r="H251" s="261">
        <v>3.5</v>
      </c>
      <c r="I251" s="262"/>
      <c r="J251" s="263">
        <f>ROUND(I251*H251,2)</f>
        <v>0</v>
      </c>
      <c r="K251" s="264"/>
      <c r="L251" s="265"/>
      <c r="M251" s="266" t="s">
        <v>1</v>
      </c>
      <c r="N251" s="267" t="s">
        <v>39</v>
      </c>
      <c r="O251" s="88"/>
      <c r="P251" s="249">
        <f>O251*H251</f>
        <v>0</v>
      </c>
      <c r="Q251" s="249">
        <v>0.012800000000000001</v>
      </c>
      <c r="R251" s="249">
        <f>Q251*H251</f>
        <v>0.0448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377</v>
      </c>
      <c r="AT251" s="251" t="s">
        <v>339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533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532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37.8" customHeight="1">
      <c r="A253" s="35"/>
      <c r="B253" s="36"/>
      <c r="C253" s="239" t="s">
        <v>534</v>
      </c>
      <c r="D253" s="239" t="s">
        <v>278</v>
      </c>
      <c r="E253" s="240" t="s">
        <v>535</v>
      </c>
      <c r="F253" s="241" t="s">
        <v>536</v>
      </c>
      <c r="G253" s="242" t="s">
        <v>281</v>
      </c>
      <c r="H253" s="243">
        <v>3.2000000000000002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352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537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538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16.5" customHeight="1">
      <c r="A255" s="35"/>
      <c r="B255" s="36"/>
      <c r="C255" s="239" t="s">
        <v>539</v>
      </c>
      <c r="D255" s="239" t="s">
        <v>278</v>
      </c>
      <c r="E255" s="240" t="s">
        <v>540</v>
      </c>
      <c r="F255" s="241" t="s">
        <v>541</v>
      </c>
      <c r="G255" s="242" t="s">
        <v>281</v>
      </c>
      <c r="H255" s="243">
        <v>23.300000000000001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542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541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12" customFormat="1" ht="22.8" customHeight="1">
      <c r="A257" s="12"/>
      <c r="B257" s="223"/>
      <c r="C257" s="224"/>
      <c r="D257" s="225" t="s">
        <v>73</v>
      </c>
      <c r="E257" s="237" t="s">
        <v>543</v>
      </c>
      <c r="F257" s="237" t="s">
        <v>544</v>
      </c>
      <c r="G257" s="224"/>
      <c r="H257" s="224"/>
      <c r="I257" s="227"/>
      <c r="J257" s="238">
        <f>BK257</f>
        <v>0</v>
      </c>
      <c r="K257" s="224"/>
      <c r="L257" s="229"/>
      <c r="M257" s="230"/>
      <c r="N257" s="231"/>
      <c r="O257" s="231"/>
      <c r="P257" s="232">
        <f>SUM(P258:P265)</f>
        <v>0</v>
      </c>
      <c r="Q257" s="231"/>
      <c r="R257" s="232">
        <f>SUM(R258:R265)</f>
        <v>0.0025200000000000001</v>
      </c>
      <c r="S257" s="231"/>
      <c r="T257" s="233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4" t="s">
        <v>83</v>
      </c>
      <c r="AT257" s="235" t="s">
        <v>73</v>
      </c>
      <c r="AU257" s="235" t="s">
        <v>81</v>
      </c>
      <c r="AY257" s="234" t="s">
        <v>275</v>
      </c>
      <c r="BK257" s="236">
        <f>SUM(BK258:BK265)</f>
        <v>0</v>
      </c>
    </row>
    <row r="258" s="2" customFormat="1" ht="24.15" customHeight="1">
      <c r="A258" s="35"/>
      <c r="B258" s="36"/>
      <c r="C258" s="239" t="s">
        <v>545</v>
      </c>
      <c r="D258" s="239" t="s">
        <v>278</v>
      </c>
      <c r="E258" s="240" t="s">
        <v>556</v>
      </c>
      <c r="F258" s="241" t="s">
        <v>557</v>
      </c>
      <c r="G258" s="242" t="s">
        <v>416</v>
      </c>
      <c r="H258" s="243">
        <v>21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2.0000000000000002E-05</v>
      </c>
      <c r="R258" s="249">
        <f>Q258*H258</f>
        <v>0.00042000000000000002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83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558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559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83</v>
      </c>
    </row>
    <row r="260" s="2" customFormat="1" ht="24.15" customHeight="1">
      <c r="A260" s="35"/>
      <c r="B260" s="36"/>
      <c r="C260" s="239" t="s">
        <v>550</v>
      </c>
      <c r="D260" s="239" t="s">
        <v>278</v>
      </c>
      <c r="E260" s="240" t="s">
        <v>571</v>
      </c>
      <c r="F260" s="241" t="s">
        <v>572</v>
      </c>
      <c r="G260" s="242" t="s">
        <v>416</v>
      </c>
      <c r="H260" s="243">
        <v>21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4.0000000000000003E-05</v>
      </c>
      <c r="R260" s="249">
        <f>Q260*H260</f>
        <v>0.00084000000000000003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83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573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574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83</v>
      </c>
    </row>
    <row r="262" s="2" customFormat="1" ht="21.75" customHeight="1">
      <c r="A262" s="35"/>
      <c r="B262" s="36"/>
      <c r="C262" s="239" t="s">
        <v>555</v>
      </c>
      <c r="D262" s="239" t="s">
        <v>278</v>
      </c>
      <c r="E262" s="240" t="s">
        <v>576</v>
      </c>
      <c r="F262" s="241" t="s">
        <v>577</v>
      </c>
      <c r="G262" s="242" t="s">
        <v>416</v>
      </c>
      <c r="H262" s="243">
        <v>21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6.0000000000000002E-05</v>
      </c>
      <c r="R262" s="249">
        <f>Q262*H262</f>
        <v>0.0012600000000000001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83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578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579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83</v>
      </c>
    </row>
    <row r="264" s="2" customFormat="1" ht="16.5" customHeight="1">
      <c r="A264" s="35"/>
      <c r="B264" s="36"/>
      <c r="C264" s="239" t="s">
        <v>560</v>
      </c>
      <c r="D264" s="239" t="s">
        <v>278</v>
      </c>
      <c r="E264" s="240" t="s">
        <v>581</v>
      </c>
      <c r="F264" s="241" t="s">
        <v>582</v>
      </c>
      <c r="G264" s="242" t="s">
        <v>342</v>
      </c>
      <c r="H264" s="243">
        <v>2</v>
      </c>
      <c r="I264" s="244"/>
      <c r="J264" s="245">
        <f>ROUND(I264*H264,2)</f>
        <v>0</v>
      </c>
      <c r="K264" s="246"/>
      <c r="L264" s="41"/>
      <c r="M264" s="247" t="s">
        <v>1</v>
      </c>
      <c r="N264" s="248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310</v>
      </c>
      <c r="AT264" s="251" t="s">
        <v>278</v>
      </c>
      <c r="AU264" s="251" t="s">
        <v>83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310</v>
      </c>
      <c r="BM264" s="251" t="s">
        <v>1669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582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83</v>
      </c>
    </row>
    <row r="266" s="12" customFormat="1" ht="22.8" customHeight="1">
      <c r="A266" s="12"/>
      <c r="B266" s="223"/>
      <c r="C266" s="224"/>
      <c r="D266" s="225" t="s">
        <v>73</v>
      </c>
      <c r="E266" s="237" t="s">
        <v>584</v>
      </c>
      <c r="F266" s="237" t="s">
        <v>585</v>
      </c>
      <c r="G266" s="224"/>
      <c r="H266" s="224"/>
      <c r="I266" s="227"/>
      <c r="J266" s="238">
        <f>BK266</f>
        <v>0</v>
      </c>
      <c r="K266" s="224"/>
      <c r="L266" s="229"/>
      <c r="M266" s="230"/>
      <c r="N266" s="231"/>
      <c r="O266" s="231"/>
      <c r="P266" s="232">
        <f>SUM(P267:P284)</f>
        <v>0</v>
      </c>
      <c r="Q266" s="231"/>
      <c r="R266" s="232">
        <f>SUM(R267:R284)</f>
        <v>0.17080000000000001</v>
      </c>
      <c r="S266" s="231"/>
      <c r="T266" s="233">
        <f>SUM(T267:T284)</f>
        <v>0.037819999999999999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34" t="s">
        <v>83</v>
      </c>
      <c r="AT266" s="235" t="s">
        <v>73</v>
      </c>
      <c r="AU266" s="235" t="s">
        <v>81</v>
      </c>
      <c r="AY266" s="234" t="s">
        <v>275</v>
      </c>
      <c r="BK266" s="236">
        <f>SUM(BK267:BK284)</f>
        <v>0</v>
      </c>
    </row>
    <row r="267" s="2" customFormat="1" ht="24.15" customHeight="1">
      <c r="A267" s="35"/>
      <c r="B267" s="36"/>
      <c r="C267" s="239" t="s">
        <v>565</v>
      </c>
      <c r="D267" s="239" t="s">
        <v>278</v>
      </c>
      <c r="E267" s="240" t="s">
        <v>586</v>
      </c>
      <c r="F267" s="241" t="s">
        <v>587</v>
      </c>
      <c r="G267" s="242" t="s">
        <v>281</v>
      </c>
      <c r="H267" s="243">
        <v>122</v>
      </c>
      <c r="I267" s="244"/>
      <c r="J267" s="245">
        <f>ROUND(I267*H267,2)</f>
        <v>0</v>
      </c>
      <c r="K267" s="246"/>
      <c r="L267" s="41"/>
      <c r="M267" s="247" t="s">
        <v>1</v>
      </c>
      <c r="N267" s="248" t="s">
        <v>39</v>
      </c>
      <c r="O267" s="88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352</v>
      </c>
      <c r="AT267" s="251" t="s">
        <v>278</v>
      </c>
      <c r="AU267" s="251" t="s">
        <v>83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352</v>
      </c>
      <c r="BM267" s="251" t="s">
        <v>588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589</v>
      </c>
      <c r="G268" s="37"/>
      <c r="H268" s="37"/>
      <c r="I268" s="206"/>
      <c r="J268" s="37"/>
      <c r="K268" s="37"/>
      <c r="L268" s="41"/>
      <c r="M268" s="255"/>
      <c r="N268" s="256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83</v>
      </c>
    </row>
    <row r="269" s="2" customFormat="1" ht="16.5" customHeight="1">
      <c r="A269" s="35"/>
      <c r="B269" s="36"/>
      <c r="C269" s="239" t="s">
        <v>570</v>
      </c>
      <c r="D269" s="239" t="s">
        <v>278</v>
      </c>
      <c r="E269" s="240" t="s">
        <v>591</v>
      </c>
      <c r="F269" s="241" t="s">
        <v>592</v>
      </c>
      <c r="G269" s="242" t="s">
        <v>281</v>
      </c>
      <c r="H269" s="243">
        <v>122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352</v>
      </c>
      <c r="AT269" s="251" t="s">
        <v>278</v>
      </c>
      <c r="AU269" s="251" t="s">
        <v>83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352</v>
      </c>
      <c r="BM269" s="251" t="s">
        <v>593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594</v>
      </c>
      <c r="G270" s="37"/>
      <c r="H270" s="37"/>
      <c r="I270" s="206"/>
      <c r="J270" s="37"/>
      <c r="K270" s="37"/>
      <c r="L270" s="41"/>
      <c r="M270" s="255"/>
      <c r="N270" s="256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83</v>
      </c>
    </row>
    <row r="271" s="2" customFormat="1" ht="16.5" customHeight="1">
      <c r="A271" s="35"/>
      <c r="B271" s="36"/>
      <c r="C271" s="239" t="s">
        <v>575</v>
      </c>
      <c r="D271" s="239" t="s">
        <v>278</v>
      </c>
      <c r="E271" s="240" t="s">
        <v>596</v>
      </c>
      <c r="F271" s="241" t="s">
        <v>597</v>
      </c>
      <c r="G271" s="242" t="s">
        <v>281</v>
      </c>
      <c r="H271" s="243">
        <v>122</v>
      </c>
      <c r="I271" s="244"/>
      <c r="J271" s="245">
        <f>ROUND(I271*H271,2)</f>
        <v>0</v>
      </c>
      <c r="K271" s="246"/>
      <c r="L271" s="41"/>
      <c r="M271" s="247" t="s">
        <v>1</v>
      </c>
      <c r="N271" s="248" t="s">
        <v>39</v>
      </c>
      <c r="O271" s="88"/>
      <c r="P271" s="249">
        <f>O271*H271</f>
        <v>0</v>
      </c>
      <c r="Q271" s="249">
        <v>0.001</v>
      </c>
      <c r="R271" s="249">
        <f>Q271*H271</f>
        <v>0.122</v>
      </c>
      <c r="S271" s="249">
        <v>0.00031</v>
      </c>
      <c r="T271" s="250">
        <f>S271*H271</f>
        <v>0.037819999999999999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1" t="s">
        <v>352</v>
      </c>
      <c r="AT271" s="251" t="s">
        <v>278</v>
      </c>
      <c r="AU271" s="251" t="s">
        <v>83</v>
      </c>
      <c r="AY271" s="14" t="s">
        <v>275</v>
      </c>
      <c r="BE271" s="252">
        <f>IF(N271="základní",J271,0)</f>
        <v>0</v>
      </c>
      <c r="BF271" s="252">
        <f>IF(N271="snížená",J271,0)</f>
        <v>0</v>
      </c>
      <c r="BG271" s="252">
        <f>IF(N271="zákl. přenesená",J271,0)</f>
        <v>0</v>
      </c>
      <c r="BH271" s="252">
        <f>IF(N271="sníž. přenesená",J271,0)</f>
        <v>0</v>
      </c>
      <c r="BI271" s="252">
        <f>IF(N271="nulová",J271,0)</f>
        <v>0</v>
      </c>
      <c r="BJ271" s="14" t="s">
        <v>81</v>
      </c>
      <c r="BK271" s="252">
        <f>ROUND(I271*H271,2)</f>
        <v>0</v>
      </c>
      <c r="BL271" s="14" t="s">
        <v>352</v>
      </c>
      <c r="BM271" s="251" t="s">
        <v>598</v>
      </c>
    </row>
    <row r="272" s="2" customFormat="1">
      <c r="A272" s="35"/>
      <c r="B272" s="36"/>
      <c r="C272" s="37"/>
      <c r="D272" s="253" t="s">
        <v>284</v>
      </c>
      <c r="E272" s="37"/>
      <c r="F272" s="254" t="s">
        <v>599</v>
      </c>
      <c r="G272" s="37"/>
      <c r="H272" s="37"/>
      <c r="I272" s="206"/>
      <c r="J272" s="37"/>
      <c r="K272" s="37"/>
      <c r="L272" s="41"/>
      <c r="M272" s="255"/>
      <c r="N272" s="256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284</v>
      </c>
      <c r="AU272" s="14" t="s">
        <v>83</v>
      </c>
    </row>
    <row r="273" s="2" customFormat="1" ht="24.15" customHeight="1">
      <c r="A273" s="35"/>
      <c r="B273" s="36"/>
      <c r="C273" s="239" t="s">
        <v>580</v>
      </c>
      <c r="D273" s="239" t="s">
        <v>278</v>
      </c>
      <c r="E273" s="240" t="s">
        <v>601</v>
      </c>
      <c r="F273" s="241" t="s">
        <v>602</v>
      </c>
      <c r="G273" s="242" t="s">
        <v>281</v>
      </c>
      <c r="H273" s="243">
        <v>122</v>
      </c>
      <c r="I273" s="244"/>
      <c r="J273" s="245">
        <f>ROUND(I273*H273,2)</f>
        <v>0</v>
      </c>
      <c r="K273" s="246"/>
      <c r="L273" s="41"/>
      <c r="M273" s="247" t="s">
        <v>1</v>
      </c>
      <c r="N273" s="248" t="s">
        <v>39</v>
      </c>
      <c r="O273" s="88"/>
      <c r="P273" s="249">
        <f>O273*H273</f>
        <v>0</v>
      </c>
      <c r="Q273" s="249">
        <v>0.00020000000000000001</v>
      </c>
      <c r="R273" s="249">
        <f>Q273*H273</f>
        <v>0.024400000000000002</v>
      </c>
      <c r="S273" s="249">
        <v>0</v>
      </c>
      <c r="T273" s="25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1" t="s">
        <v>352</v>
      </c>
      <c r="AT273" s="251" t="s">
        <v>278</v>
      </c>
      <c r="AU273" s="251" t="s">
        <v>83</v>
      </c>
      <c r="AY273" s="14" t="s">
        <v>275</v>
      </c>
      <c r="BE273" s="252">
        <f>IF(N273="základní",J273,0)</f>
        <v>0</v>
      </c>
      <c r="BF273" s="252">
        <f>IF(N273="snížená",J273,0)</f>
        <v>0</v>
      </c>
      <c r="BG273" s="252">
        <f>IF(N273="zákl. přenesená",J273,0)</f>
        <v>0</v>
      </c>
      <c r="BH273" s="252">
        <f>IF(N273="sníž. přenesená",J273,0)</f>
        <v>0</v>
      </c>
      <c r="BI273" s="252">
        <f>IF(N273="nulová",J273,0)</f>
        <v>0</v>
      </c>
      <c r="BJ273" s="14" t="s">
        <v>81</v>
      </c>
      <c r="BK273" s="252">
        <f>ROUND(I273*H273,2)</f>
        <v>0</v>
      </c>
      <c r="BL273" s="14" t="s">
        <v>352</v>
      </c>
      <c r="BM273" s="251" t="s">
        <v>603</v>
      </c>
    </row>
    <row r="274" s="2" customFormat="1">
      <c r="A274" s="35"/>
      <c r="B274" s="36"/>
      <c r="C274" s="37"/>
      <c r="D274" s="253" t="s">
        <v>284</v>
      </c>
      <c r="E274" s="37"/>
      <c r="F274" s="254" t="s">
        <v>604</v>
      </c>
      <c r="G274" s="37"/>
      <c r="H274" s="37"/>
      <c r="I274" s="206"/>
      <c r="J274" s="37"/>
      <c r="K274" s="37"/>
      <c r="L274" s="41"/>
      <c r="M274" s="255"/>
      <c r="N274" s="25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284</v>
      </c>
      <c r="AU274" s="14" t="s">
        <v>83</v>
      </c>
    </row>
    <row r="275" s="2" customFormat="1" ht="16.5" customHeight="1">
      <c r="A275" s="35"/>
      <c r="B275" s="36"/>
      <c r="C275" s="239" t="s">
        <v>14</v>
      </c>
      <c r="D275" s="239" t="s">
        <v>278</v>
      </c>
      <c r="E275" s="240" t="s">
        <v>606</v>
      </c>
      <c r="F275" s="241" t="s">
        <v>607</v>
      </c>
      <c r="G275" s="242" t="s">
        <v>281</v>
      </c>
      <c r="H275" s="243">
        <v>122</v>
      </c>
      <c r="I275" s="244"/>
      <c r="J275" s="245">
        <f>ROUND(I275*H275,2)</f>
        <v>0</v>
      </c>
      <c r="K275" s="246"/>
      <c r="L275" s="41"/>
      <c r="M275" s="247" t="s">
        <v>1</v>
      </c>
      <c r="N275" s="248" t="s">
        <v>39</v>
      </c>
      <c r="O275" s="88"/>
      <c r="P275" s="249">
        <f>O275*H275</f>
        <v>0</v>
      </c>
      <c r="Q275" s="249">
        <v>0</v>
      </c>
      <c r="R275" s="249">
        <f>Q275*H275</f>
        <v>0</v>
      </c>
      <c r="S275" s="249">
        <v>0</v>
      </c>
      <c r="T275" s="25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1" t="s">
        <v>310</v>
      </c>
      <c r="AT275" s="251" t="s">
        <v>278</v>
      </c>
      <c r="AU275" s="251" t="s">
        <v>83</v>
      </c>
      <c r="AY275" s="14" t="s">
        <v>275</v>
      </c>
      <c r="BE275" s="252">
        <f>IF(N275="základní",J275,0)</f>
        <v>0</v>
      </c>
      <c r="BF275" s="252">
        <f>IF(N275="snížená",J275,0)</f>
        <v>0</v>
      </c>
      <c r="BG275" s="252">
        <f>IF(N275="zákl. přenesená",J275,0)</f>
        <v>0</v>
      </c>
      <c r="BH275" s="252">
        <f>IF(N275="sníž. přenesená",J275,0)</f>
        <v>0</v>
      </c>
      <c r="BI275" s="252">
        <f>IF(N275="nulová",J275,0)</f>
        <v>0</v>
      </c>
      <c r="BJ275" s="14" t="s">
        <v>81</v>
      </c>
      <c r="BK275" s="252">
        <f>ROUND(I275*H275,2)</f>
        <v>0</v>
      </c>
      <c r="BL275" s="14" t="s">
        <v>310</v>
      </c>
      <c r="BM275" s="251" t="s">
        <v>608</v>
      </c>
    </row>
    <row r="276" s="2" customFormat="1">
      <c r="A276" s="35"/>
      <c r="B276" s="36"/>
      <c r="C276" s="37"/>
      <c r="D276" s="253" t="s">
        <v>284</v>
      </c>
      <c r="E276" s="37"/>
      <c r="F276" s="254" t="s">
        <v>607</v>
      </c>
      <c r="G276" s="37"/>
      <c r="H276" s="37"/>
      <c r="I276" s="206"/>
      <c r="J276" s="37"/>
      <c r="K276" s="37"/>
      <c r="L276" s="41"/>
      <c r="M276" s="255"/>
      <c r="N276" s="256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284</v>
      </c>
      <c r="AU276" s="14" t="s">
        <v>83</v>
      </c>
    </row>
    <row r="277" s="2" customFormat="1" ht="24.15" customHeight="1">
      <c r="A277" s="35"/>
      <c r="B277" s="36"/>
      <c r="C277" s="239" t="s">
        <v>590</v>
      </c>
      <c r="D277" s="239" t="s">
        <v>278</v>
      </c>
      <c r="E277" s="240" t="s">
        <v>601</v>
      </c>
      <c r="F277" s="241" t="s">
        <v>602</v>
      </c>
      <c r="G277" s="242" t="s">
        <v>281</v>
      </c>
      <c r="H277" s="243">
        <v>122</v>
      </c>
      <c r="I277" s="244"/>
      <c r="J277" s="245">
        <f>ROUND(I277*H277,2)</f>
        <v>0</v>
      </c>
      <c r="K277" s="246"/>
      <c r="L277" s="41"/>
      <c r="M277" s="247" t="s">
        <v>1</v>
      </c>
      <c r="N277" s="248" t="s">
        <v>39</v>
      </c>
      <c r="O277" s="88"/>
      <c r="P277" s="249">
        <f>O277*H277</f>
        <v>0</v>
      </c>
      <c r="Q277" s="249">
        <v>0.00020000000000000001</v>
      </c>
      <c r="R277" s="249">
        <f>Q277*H277</f>
        <v>0.024400000000000002</v>
      </c>
      <c r="S277" s="249">
        <v>0</v>
      </c>
      <c r="T277" s="25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1" t="s">
        <v>352</v>
      </c>
      <c r="AT277" s="251" t="s">
        <v>278</v>
      </c>
      <c r="AU277" s="251" t="s">
        <v>83</v>
      </c>
      <c r="AY277" s="14" t="s">
        <v>275</v>
      </c>
      <c r="BE277" s="252">
        <f>IF(N277="základní",J277,0)</f>
        <v>0</v>
      </c>
      <c r="BF277" s="252">
        <f>IF(N277="snížená",J277,0)</f>
        <v>0</v>
      </c>
      <c r="BG277" s="252">
        <f>IF(N277="zákl. přenesená",J277,0)</f>
        <v>0</v>
      </c>
      <c r="BH277" s="252">
        <f>IF(N277="sníž. přenesená",J277,0)</f>
        <v>0</v>
      </c>
      <c r="BI277" s="252">
        <f>IF(N277="nulová",J277,0)</f>
        <v>0</v>
      </c>
      <c r="BJ277" s="14" t="s">
        <v>81</v>
      </c>
      <c r="BK277" s="252">
        <f>ROUND(I277*H277,2)</f>
        <v>0</v>
      </c>
      <c r="BL277" s="14" t="s">
        <v>352</v>
      </c>
      <c r="BM277" s="251" t="s">
        <v>610</v>
      </c>
    </row>
    <row r="278" s="2" customFormat="1">
      <c r="A278" s="35"/>
      <c r="B278" s="36"/>
      <c r="C278" s="37"/>
      <c r="D278" s="253" t="s">
        <v>284</v>
      </c>
      <c r="E278" s="37"/>
      <c r="F278" s="254" t="s">
        <v>604</v>
      </c>
      <c r="G278" s="37"/>
      <c r="H278" s="37"/>
      <c r="I278" s="206"/>
      <c r="J278" s="37"/>
      <c r="K278" s="37"/>
      <c r="L278" s="41"/>
      <c r="M278" s="255"/>
      <c r="N278" s="256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284</v>
      </c>
      <c r="AU278" s="14" t="s">
        <v>83</v>
      </c>
    </row>
    <row r="279" s="2" customFormat="1" ht="24.15" customHeight="1">
      <c r="A279" s="35"/>
      <c r="B279" s="36"/>
      <c r="C279" s="239" t="s">
        <v>595</v>
      </c>
      <c r="D279" s="239" t="s">
        <v>278</v>
      </c>
      <c r="E279" s="240" t="s">
        <v>612</v>
      </c>
      <c r="F279" s="241" t="s">
        <v>613</v>
      </c>
      <c r="G279" s="242" t="s">
        <v>281</v>
      </c>
      <c r="H279" s="243">
        <v>122</v>
      </c>
      <c r="I279" s="244"/>
      <c r="J279" s="245">
        <f>ROUND(I279*H279,2)</f>
        <v>0</v>
      </c>
      <c r="K279" s="246"/>
      <c r="L279" s="41"/>
      <c r="M279" s="247" t="s">
        <v>1</v>
      </c>
      <c r="N279" s="248" t="s">
        <v>39</v>
      </c>
      <c r="O279" s="88"/>
      <c r="P279" s="249">
        <f>O279*H279</f>
        <v>0</v>
      </c>
      <c r="Q279" s="249">
        <v>0</v>
      </c>
      <c r="R279" s="249">
        <f>Q279*H279</f>
        <v>0</v>
      </c>
      <c r="S279" s="249">
        <v>0</v>
      </c>
      <c r="T279" s="25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1" t="s">
        <v>310</v>
      </c>
      <c r="AT279" s="251" t="s">
        <v>278</v>
      </c>
      <c r="AU279" s="251" t="s">
        <v>83</v>
      </c>
      <c r="AY279" s="14" t="s">
        <v>275</v>
      </c>
      <c r="BE279" s="252">
        <f>IF(N279="základní",J279,0)</f>
        <v>0</v>
      </c>
      <c r="BF279" s="252">
        <f>IF(N279="snížená",J279,0)</f>
        <v>0</v>
      </c>
      <c r="BG279" s="252">
        <f>IF(N279="zákl. přenesená",J279,0)</f>
        <v>0</v>
      </c>
      <c r="BH279" s="252">
        <f>IF(N279="sníž. přenesená",J279,0)</f>
        <v>0</v>
      </c>
      <c r="BI279" s="252">
        <f>IF(N279="nulová",J279,0)</f>
        <v>0</v>
      </c>
      <c r="BJ279" s="14" t="s">
        <v>81</v>
      </c>
      <c r="BK279" s="252">
        <f>ROUND(I279*H279,2)</f>
        <v>0</v>
      </c>
      <c r="BL279" s="14" t="s">
        <v>310</v>
      </c>
      <c r="BM279" s="251" t="s">
        <v>614</v>
      </c>
    </row>
    <row r="280" s="2" customFormat="1">
      <c r="A280" s="35"/>
      <c r="B280" s="36"/>
      <c r="C280" s="37"/>
      <c r="D280" s="253" t="s">
        <v>284</v>
      </c>
      <c r="E280" s="37"/>
      <c r="F280" s="254" t="s">
        <v>613</v>
      </c>
      <c r="G280" s="37"/>
      <c r="H280" s="37"/>
      <c r="I280" s="206"/>
      <c r="J280" s="37"/>
      <c r="K280" s="37"/>
      <c r="L280" s="41"/>
      <c r="M280" s="255"/>
      <c r="N280" s="256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284</v>
      </c>
      <c r="AU280" s="14" t="s">
        <v>83</v>
      </c>
    </row>
    <row r="281" s="2" customFormat="1" ht="16.5" customHeight="1">
      <c r="A281" s="35"/>
      <c r="B281" s="36"/>
      <c r="C281" s="239" t="s">
        <v>600</v>
      </c>
      <c r="D281" s="239" t="s">
        <v>278</v>
      </c>
      <c r="E281" s="240" t="s">
        <v>616</v>
      </c>
      <c r="F281" s="241" t="s">
        <v>617</v>
      </c>
      <c r="G281" s="242" t="s">
        <v>305</v>
      </c>
      <c r="H281" s="243">
        <v>1</v>
      </c>
      <c r="I281" s="244"/>
      <c r="J281" s="245">
        <f>ROUND(I281*H281,2)</f>
        <v>0</v>
      </c>
      <c r="K281" s="246"/>
      <c r="L281" s="41"/>
      <c r="M281" s="247" t="s">
        <v>1</v>
      </c>
      <c r="N281" s="248" t="s">
        <v>39</v>
      </c>
      <c r="O281" s="88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1" t="s">
        <v>310</v>
      </c>
      <c r="AT281" s="251" t="s">
        <v>278</v>
      </c>
      <c r="AU281" s="251" t="s">
        <v>83</v>
      </c>
      <c r="AY281" s="14" t="s">
        <v>275</v>
      </c>
      <c r="BE281" s="252">
        <f>IF(N281="základní",J281,0)</f>
        <v>0</v>
      </c>
      <c r="BF281" s="252">
        <f>IF(N281="snížená",J281,0)</f>
        <v>0</v>
      </c>
      <c r="BG281" s="252">
        <f>IF(N281="zákl. přenesená",J281,0)</f>
        <v>0</v>
      </c>
      <c r="BH281" s="252">
        <f>IF(N281="sníž. přenesená",J281,0)</f>
        <v>0</v>
      </c>
      <c r="BI281" s="252">
        <f>IF(N281="nulová",J281,0)</f>
        <v>0</v>
      </c>
      <c r="BJ281" s="14" t="s">
        <v>81</v>
      </c>
      <c r="BK281" s="252">
        <f>ROUND(I281*H281,2)</f>
        <v>0</v>
      </c>
      <c r="BL281" s="14" t="s">
        <v>310</v>
      </c>
      <c r="BM281" s="251" t="s">
        <v>618</v>
      </c>
    </row>
    <row r="282" s="2" customFormat="1">
      <c r="A282" s="35"/>
      <c r="B282" s="36"/>
      <c r="C282" s="37"/>
      <c r="D282" s="253" t="s">
        <v>284</v>
      </c>
      <c r="E282" s="37"/>
      <c r="F282" s="254" t="s">
        <v>617</v>
      </c>
      <c r="G282" s="37"/>
      <c r="H282" s="37"/>
      <c r="I282" s="206"/>
      <c r="J282" s="37"/>
      <c r="K282" s="37"/>
      <c r="L282" s="41"/>
      <c r="M282" s="255"/>
      <c r="N282" s="25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284</v>
      </c>
      <c r="AU282" s="14" t="s">
        <v>83</v>
      </c>
    </row>
    <row r="283" s="2" customFormat="1" ht="16.5" customHeight="1">
      <c r="A283" s="35"/>
      <c r="B283" s="36"/>
      <c r="C283" s="239" t="s">
        <v>605</v>
      </c>
      <c r="D283" s="239" t="s">
        <v>278</v>
      </c>
      <c r="E283" s="240" t="s">
        <v>620</v>
      </c>
      <c r="F283" s="241" t="s">
        <v>621</v>
      </c>
      <c r="G283" s="242" t="s">
        <v>305</v>
      </c>
      <c r="H283" s="243">
        <v>1</v>
      </c>
      <c r="I283" s="244"/>
      <c r="J283" s="245">
        <f>ROUND(I283*H283,2)</f>
        <v>0</v>
      </c>
      <c r="K283" s="246"/>
      <c r="L283" s="41"/>
      <c r="M283" s="247" t="s">
        <v>1</v>
      </c>
      <c r="N283" s="248" t="s">
        <v>39</v>
      </c>
      <c r="O283" s="88"/>
      <c r="P283" s="249">
        <f>O283*H283</f>
        <v>0</v>
      </c>
      <c r="Q283" s="249">
        <v>0</v>
      </c>
      <c r="R283" s="249">
        <f>Q283*H283</f>
        <v>0</v>
      </c>
      <c r="S283" s="249">
        <v>0</v>
      </c>
      <c r="T283" s="25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1" t="s">
        <v>310</v>
      </c>
      <c r="AT283" s="251" t="s">
        <v>278</v>
      </c>
      <c r="AU283" s="251" t="s">
        <v>83</v>
      </c>
      <c r="AY283" s="14" t="s">
        <v>275</v>
      </c>
      <c r="BE283" s="252">
        <f>IF(N283="základní",J283,0)</f>
        <v>0</v>
      </c>
      <c r="BF283" s="252">
        <f>IF(N283="snížená",J283,0)</f>
        <v>0</v>
      </c>
      <c r="BG283" s="252">
        <f>IF(N283="zákl. přenesená",J283,0)</f>
        <v>0</v>
      </c>
      <c r="BH283" s="252">
        <f>IF(N283="sníž. přenesená",J283,0)</f>
        <v>0</v>
      </c>
      <c r="BI283" s="252">
        <f>IF(N283="nulová",J283,0)</f>
        <v>0</v>
      </c>
      <c r="BJ283" s="14" t="s">
        <v>81</v>
      </c>
      <c r="BK283" s="252">
        <f>ROUND(I283*H283,2)</f>
        <v>0</v>
      </c>
      <c r="BL283" s="14" t="s">
        <v>310</v>
      </c>
      <c r="BM283" s="251" t="s">
        <v>622</v>
      </c>
    </row>
    <row r="284" s="2" customFormat="1">
      <c r="A284" s="35"/>
      <c r="B284" s="36"/>
      <c r="C284" s="37"/>
      <c r="D284" s="253" t="s">
        <v>284</v>
      </c>
      <c r="E284" s="37"/>
      <c r="F284" s="254" t="s">
        <v>621</v>
      </c>
      <c r="G284" s="37"/>
      <c r="H284" s="37"/>
      <c r="I284" s="206"/>
      <c r="J284" s="37"/>
      <c r="K284" s="37"/>
      <c r="L284" s="41"/>
      <c r="M284" s="255"/>
      <c r="N284" s="25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284</v>
      </c>
      <c r="AU284" s="14" t="s">
        <v>83</v>
      </c>
    </row>
    <row r="285" s="12" customFormat="1" ht="25.92" customHeight="1">
      <c r="A285" s="12"/>
      <c r="B285" s="223"/>
      <c r="C285" s="224"/>
      <c r="D285" s="225" t="s">
        <v>73</v>
      </c>
      <c r="E285" s="226" t="s">
        <v>623</v>
      </c>
      <c r="F285" s="226" t="s">
        <v>624</v>
      </c>
      <c r="G285" s="224"/>
      <c r="H285" s="224"/>
      <c r="I285" s="227"/>
      <c r="J285" s="228">
        <f>BK285</f>
        <v>0</v>
      </c>
      <c r="K285" s="224"/>
      <c r="L285" s="229"/>
      <c r="M285" s="230"/>
      <c r="N285" s="231"/>
      <c r="O285" s="231"/>
      <c r="P285" s="232">
        <f>P286</f>
        <v>0</v>
      </c>
      <c r="Q285" s="231"/>
      <c r="R285" s="232">
        <f>R286</f>
        <v>0</v>
      </c>
      <c r="S285" s="231"/>
      <c r="T285" s="233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4" t="s">
        <v>282</v>
      </c>
      <c r="AT285" s="235" t="s">
        <v>73</v>
      </c>
      <c r="AU285" s="235" t="s">
        <v>74</v>
      </c>
      <c r="AY285" s="234" t="s">
        <v>275</v>
      </c>
      <c r="BK285" s="236">
        <f>BK286</f>
        <v>0</v>
      </c>
    </row>
    <row r="286" s="12" customFormat="1" ht="22.8" customHeight="1">
      <c r="A286" s="12"/>
      <c r="B286" s="223"/>
      <c r="C286" s="224"/>
      <c r="D286" s="225" t="s">
        <v>73</v>
      </c>
      <c r="E286" s="237" t="s">
        <v>625</v>
      </c>
      <c r="F286" s="237" t="s">
        <v>624</v>
      </c>
      <c r="G286" s="224"/>
      <c r="H286" s="224"/>
      <c r="I286" s="227"/>
      <c r="J286" s="238">
        <f>BK286</f>
        <v>0</v>
      </c>
      <c r="K286" s="224"/>
      <c r="L286" s="229"/>
      <c r="M286" s="230"/>
      <c r="N286" s="231"/>
      <c r="O286" s="231"/>
      <c r="P286" s="232">
        <f>SUM(P287:P298)</f>
        <v>0</v>
      </c>
      <c r="Q286" s="231"/>
      <c r="R286" s="232">
        <f>SUM(R287:R298)</f>
        <v>0</v>
      </c>
      <c r="S286" s="231"/>
      <c r="T286" s="233">
        <f>SUM(T287:T298)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34" t="s">
        <v>282</v>
      </c>
      <c r="AT286" s="235" t="s">
        <v>73</v>
      </c>
      <c r="AU286" s="235" t="s">
        <v>81</v>
      </c>
      <c r="AY286" s="234" t="s">
        <v>275</v>
      </c>
      <c r="BK286" s="236">
        <f>SUM(BK287:BK298)</f>
        <v>0</v>
      </c>
    </row>
    <row r="287" s="2" customFormat="1" ht="24.15" customHeight="1">
      <c r="A287" s="35"/>
      <c r="B287" s="36"/>
      <c r="C287" s="239" t="s">
        <v>609</v>
      </c>
      <c r="D287" s="239" t="s">
        <v>278</v>
      </c>
      <c r="E287" s="240" t="s">
        <v>1611</v>
      </c>
      <c r="F287" s="241" t="s">
        <v>1612</v>
      </c>
      <c r="G287" s="242" t="s">
        <v>696</v>
      </c>
      <c r="H287" s="243">
        <v>1</v>
      </c>
      <c r="I287" s="244"/>
      <c r="J287" s="245">
        <f>ROUND(I287*H287,2)</f>
        <v>0</v>
      </c>
      <c r="K287" s="246"/>
      <c r="L287" s="41"/>
      <c r="M287" s="247" t="s">
        <v>1</v>
      </c>
      <c r="N287" s="248" t="s">
        <v>39</v>
      </c>
      <c r="O287" s="88"/>
      <c r="P287" s="249">
        <f>O287*H287</f>
        <v>0</v>
      </c>
      <c r="Q287" s="249">
        <v>0</v>
      </c>
      <c r="R287" s="249">
        <f>Q287*H287</f>
        <v>0</v>
      </c>
      <c r="S287" s="249">
        <v>0</v>
      </c>
      <c r="T287" s="25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1" t="s">
        <v>310</v>
      </c>
      <c r="AT287" s="251" t="s">
        <v>278</v>
      </c>
      <c r="AU287" s="251" t="s">
        <v>83</v>
      </c>
      <c r="AY287" s="14" t="s">
        <v>275</v>
      </c>
      <c r="BE287" s="252">
        <f>IF(N287="základní",J287,0)</f>
        <v>0</v>
      </c>
      <c r="BF287" s="252">
        <f>IF(N287="snížená",J287,0)</f>
        <v>0</v>
      </c>
      <c r="BG287" s="252">
        <f>IF(N287="zákl. přenesená",J287,0)</f>
        <v>0</v>
      </c>
      <c r="BH287" s="252">
        <f>IF(N287="sníž. přenesená",J287,0)</f>
        <v>0</v>
      </c>
      <c r="BI287" s="252">
        <f>IF(N287="nulová",J287,0)</f>
        <v>0</v>
      </c>
      <c r="BJ287" s="14" t="s">
        <v>81</v>
      </c>
      <c r="BK287" s="252">
        <f>ROUND(I287*H287,2)</f>
        <v>0</v>
      </c>
      <c r="BL287" s="14" t="s">
        <v>310</v>
      </c>
      <c r="BM287" s="251" t="s">
        <v>1799</v>
      </c>
    </row>
    <row r="288" s="2" customFormat="1">
      <c r="A288" s="35"/>
      <c r="B288" s="36"/>
      <c r="C288" s="37"/>
      <c r="D288" s="253" t="s">
        <v>284</v>
      </c>
      <c r="E288" s="37"/>
      <c r="F288" s="254" t="s">
        <v>1614</v>
      </c>
      <c r="G288" s="37"/>
      <c r="H288" s="37"/>
      <c r="I288" s="206"/>
      <c r="J288" s="37"/>
      <c r="K288" s="37"/>
      <c r="L288" s="41"/>
      <c r="M288" s="255"/>
      <c r="N288" s="25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284</v>
      </c>
      <c r="AU288" s="14" t="s">
        <v>83</v>
      </c>
    </row>
    <row r="289" s="2" customFormat="1" ht="16.5" customHeight="1">
      <c r="A289" s="35"/>
      <c r="B289" s="36"/>
      <c r="C289" s="239" t="s">
        <v>611</v>
      </c>
      <c r="D289" s="239" t="s">
        <v>278</v>
      </c>
      <c r="E289" s="240" t="s">
        <v>1800</v>
      </c>
      <c r="F289" s="241" t="s">
        <v>1801</v>
      </c>
      <c r="G289" s="242" t="s">
        <v>305</v>
      </c>
      <c r="H289" s="243">
        <v>1</v>
      </c>
      <c r="I289" s="244"/>
      <c r="J289" s="245">
        <f>ROUND(I289*H289,2)</f>
        <v>0</v>
      </c>
      <c r="K289" s="246"/>
      <c r="L289" s="41"/>
      <c r="M289" s="247" t="s">
        <v>1</v>
      </c>
      <c r="N289" s="248" t="s">
        <v>39</v>
      </c>
      <c r="O289" s="88"/>
      <c r="P289" s="249">
        <f>O289*H289</f>
        <v>0</v>
      </c>
      <c r="Q289" s="249">
        <v>0</v>
      </c>
      <c r="R289" s="249">
        <f>Q289*H289</f>
        <v>0</v>
      </c>
      <c r="S289" s="249">
        <v>0</v>
      </c>
      <c r="T289" s="25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51" t="s">
        <v>310</v>
      </c>
      <c r="AT289" s="251" t="s">
        <v>278</v>
      </c>
      <c r="AU289" s="251" t="s">
        <v>83</v>
      </c>
      <c r="AY289" s="14" t="s">
        <v>275</v>
      </c>
      <c r="BE289" s="252">
        <f>IF(N289="základní",J289,0)</f>
        <v>0</v>
      </c>
      <c r="BF289" s="252">
        <f>IF(N289="snížená",J289,0)</f>
        <v>0</v>
      </c>
      <c r="BG289" s="252">
        <f>IF(N289="zákl. přenesená",J289,0)</f>
        <v>0</v>
      </c>
      <c r="BH289" s="252">
        <f>IF(N289="sníž. přenesená",J289,0)</f>
        <v>0</v>
      </c>
      <c r="BI289" s="252">
        <f>IF(N289="nulová",J289,0)</f>
        <v>0</v>
      </c>
      <c r="BJ289" s="14" t="s">
        <v>81</v>
      </c>
      <c r="BK289" s="252">
        <f>ROUND(I289*H289,2)</f>
        <v>0</v>
      </c>
      <c r="BL289" s="14" t="s">
        <v>310</v>
      </c>
      <c r="BM289" s="251" t="s">
        <v>1802</v>
      </c>
    </row>
    <row r="290" s="2" customFormat="1">
      <c r="A290" s="35"/>
      <c r="B290" s="36"/>
      <c r="C290" s="37"/>
      <c r="D290" s="253" t="s">
        <v>284</v>
      </c>
      <c r="E290" s="37"/>
      <c r="F290" s="254" t="s">
        <v>1803</v>
      </c>
      <c r="G290" s="37"/>
      <c r="H290" s="37"/>
      <c r="I290" s="206"/>
      <c r="J290" s="37"/>
      <c r="K290" s="37"/>
      <c r="L290" s="41"/>
      <c r="M290" s="255"/>
      <c r="N290" s="25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284</v>
      </c>
      <c r="AU290" s="14" t="s">
        <v>83</v>
      </c>
    </row>
    <row r="291" s="2" customFormat="1" ht="16.5" customHeight="1">
      <c r="A291" s="35"/>
      <c r="B291" s="36"/>
      <c r="C291" s="239" t="s">
        <v>615</v>
      </c>
      <c r="D291" s="239" t="s">
        <v>278</v>
      </c>
      <c r="E291" s="240" t="s">
        <v>1615</v>
      </c>
      <c r="F291" s="241" t="s">
        <v>1616</v>
      </c>
      <c r="G291" s="242" t="s">
        <v>305</v>
      </c>
      <c r="H291" s="243">
        <v>1</v>
      </c>
      <c r="I291" s="244"/>
      <c r="J291" s="245">
        <f>ROUND(I291*H291,2)</f>
        <v>0</v>
      </c>
      <c r="K291" s="246"/>
      <c r="L291" s="41"/>
      <c r="M291" s="247" t="s">
        <v>1</v>
      </c>
      <c r="N291" s="248" t="s">
        <v>39</v>
      </c>
      <c r="O291" s="88"/>
      <c r="P291" s="249">
        <f>O291*H291</f>
        <v>0</v>
      </c>
      <c r="Q291" s="249">
        <v>0</v>
      </c>
      <c r="R291" s="249">
        <f>Q291*H291</f>
        <v>0</v>
      </c>
      <c r="S291" s="249">
        <v>0</v>
      </c>
      <c r="T291" s="25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51" t="s">
        <v>310</v>
      </c>
      <c r="AT291" s="251" t="s">
        <v>278</v>
      </c>
      <c r="AU291" s="251" t="s">
        <v>83</v>
      </c>
      <c r="AY291" s="14" t="s">
        <v>275</v>
      </c>
      <c r="BE291" s="252">
        <f>IF(N291="základní",J291,0)</f>
        <v>0</v>
      </c>
      <c r="BF291" s="252">
        <f>IF(N291="snížená",J291,0)</f>
        <v>0</v>
      </c>
      <c r="BG291" s="252">
        <f>IF(N291="zákl. přenesená",J291,0)</f>
        <v>0</v>
      </c>
      <c r="BH291" s="252">
        <f>IF(N291="sníž. přenesená",J291,0)</f>
        <v>0</v>
      </c>
      <c r="BI291" s="252">
        <f>IF(N291="nulová",J291,0)</f>
        <v>0</v>
      </c>
      <c r="BJ291" s="14" t="s">
        <v>81</v>
      </c>
      <c r="BK291" s="252">
        <f>ROUND(I291*H291,2)</f>
        <v>0</v>
      </c>
      <c r="BL291" s="14" t="s">
        <v>310</v>
      </c>
      <c r="BM291" s="251" t="s">
        <v>1804</v>
      </c>
    </row>
    <row r="292" s="2" customFormat="1">
      <c r="A292" s="35"/>
      <c r="B292" s="36"/>
      <c r="C292" s="37"/>
      <c r="D292" s="253" t="s">
        <v>284</v>
      </c>
      <c r="E292" s="37"/>
      <c r="F292" s="254" t="s">
        <v>1805</v>
      </c>
      <c r="G292" s="37"/>
      <c r="H292" s="37"/>
      <c r="I292" s="206"/>
      <c r="J292" s="37"/>
      <c r="K292" s="37"/>
      <c r="L292" s="41"/>
      <c r="M292" s="255"/>
      <c r="N292" s="256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284</v>
      </c>
      <c r="AU292" s="14" t="s">
        <v>83</v>
      </c>
    </row>
    <row r="293" s="2" customFormat="1" ht="16.5" customHeight="1">
      <c r="A293" s="35"/>
      <c r="B293" s="36"/>
      <c r="C293" s="239" t="s">
        <v>619</v>
      </c>
      <c r="D293" s="239" t="s">
        <v>278</v>
      </c>
      <c r="E293" s="240" t="s">
        <v>1751</v>
      </c>
      <c r="F293" s="241" t="s">
        <v>1752</v>
      </c>
      <c r="G293" s="242" t="s">
        <v>696</v>
      </c>
      <c r="H293" s="243">
        <v>1</v>
      </c>
      <c r="I293" s="244"/>
      <c r="J293" s="245">
        <f>ROUND(I293*H293,2)</f>
        <v>0</v>
      </c>
      <c r="K293" s="246"/>
      <c r="L293" s="41"/>
      <c r="M293" s="247" t="s">
        <v>1</v>
      </c>
      <c r="N293" s="248" t="s">
        <v>39</v>
      </c>
      <c r="O293" s="88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51" t="s">
        <v>310</v>
      </c>
      <c r="AT293" s="251" t="s">
        <v>278</v>
      </c>
      <c r="AU293" s="251" t="s">
        <v>83</v>
      </c>
      <c r="AY293" s="14" t="s">
        <v>275</v>
      </c>
      <c r="BE293" s="252">
        <f>IF(N293="základní",J293,0)</f>
        <v>0</v>
      </c>
      <c r="BF293" s="252">
        <f>IF(N293="snížená",J293,0)</f>
        <v>0</v>
      </c>
      <c r="BG293" s="252">
        <f>IF(N293="zákl. přenesená",J293,0)</f>
        <v>0</v>
      </c>
      <c r="BH293" s="252">
        <f>IF(N293="sníž. přenesená",J293,0)</f>
        <v>0</v>
      </c>
      <c r="BI293" s="252">
        <f>IF(N293="nulová",J293,0)</f>
        <v>0</v>
      </c>
      <c r="BJ293" s="14" t="s">
        <v>81</v>
      </c>
      <c r="BK293" s="252">
        <f>ROUND(I293*H293,2)</f>
        <v>0</v>
      </c>
      <c r="BL293" s="14" t="s">
        <v>310</v>
      </c>
      <c r="BM293" s="251" t="s">
        <v>1806</v>
      </c>
    </row>
    <row r="294" s="2" customFormat="1">
      <c r="A294" s="35"/>
      <c r="B294" s="36"/>
      <c r="C294" s="37"/>
      <c r="D294" s="253" t="s">
        <v>284</v>
      </c>
      <c r="E294" s="37"/>
      <c r="F294" s="254" t="s">
        <v>1754</v>
      </c>
      <c r="G294" s="37"/>
      <c r="H294" s="37"/>
      <c r="I294" s="206"/>
      <c r="J294" s="37"/>
      <c r="K294" s="37"/>
      <c r="L294" s="41"/>
      <c r="M294" s="255"/>
      <c r="N294" s="256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284</v>
      </c>
      <c r="AU294" s="14" t="s">
        <v>83</v>
      </c>
    </row>
    <row r="295" s="2" customFormat="1" ht="44.25" customHeight="1">
      <c r="A295" s="35"/>
      <c r="B295" s="36"/>
      <c r="C295" s="239" t="s">
        <v>626</v>
      </c>
      <c r="D295" s="239" t="s">
        <v>278</v>
      </c>
      <c r="E295" s="240" t="s">
        <v>1619</v>
      </c>
      <c r="F295" s="241" t="s">
        <v>1620</v>
      </c>
      <c r="G295" s="242" t="s">
        <v>305</v>
      </c>
      <c r="H295" s="243">
        <v>1</v>
      </c>
      <c r="I295" s="244"/>
      <c r="J295" s="245">
        <f>ROUND(I295*H295,2)</f>
        <v>0</v>
      </c>
      <c r="K295" s="246"/>
      <c r="L295" s="41"/>
      <c r="M295" s="247" t="s">
        <v>1</v>
      </c>
      <c r="N295" s="248" t="s">
        <v>39</v>
      </c>
      <c r="O295" s="88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51" t="s">
        <v>310</v>
      </c>
      <c r="AT295" s="251" t="s">
        <v>278</v>
      </c>
      <c r="AU295" s="251" t="s">
        <v>83</v>
      </c>
      <c r="AY295" s="14" t="s">
        <v>275</v>
      </c>
      <c r="BE295" s="252">
        <f>IF(N295="základní",J295,0)</f>
        <v>0</v>
      </c>
      <c r="BF295" s="252">
        <f>IF(N295="snížená",J295,0)</f>
        <v>0</v>
      </c>
      <c r="BG295" s="252">
        <f>IF(N295="zákl. přenesená",J295,0)</f>
        <v>0</v>
      </c>
      <c r="BH295" s="252">
        <f>IF(N295="sníž. přenesená",J295,0)</f>
        <v>0</v>
      </c>
      <c r="BI295" s="252">
        <f>IF(N295="nulová",J295,0)</f>
        <v>0</v>
      </c>
      <c r="BJ295" s="14" t="s">
        <v>81</v>
      </c>
      <c r="BK295" s="252">
        <f>ROUND(I295*H295,2)</f>
        <v>0</v>
      </c>
      <c r="BL295" s="14" t="s">
        <v>310</v>
      </c>
      <c r="BM295" s="251" t="s">
        <v>1807</v>
      </c>
    </row>
    <row r="296" s="2" customFormat="1">
      <c r="A296" s="35"/>
      <c r="B296" s="36"/>
      <c r="C296" s="37"/>
      <c r="D296" s="253" t="s">
        <v>284</v>
      </c>
      <c r="E296" s="37"/>
      <c r="F296" s="254" t="s">
        <v>1808</v>
      </c>
      <c r="G296" s="37"/>
      <c r="H296" s="37"/>
      <c r="I296" s="206"/>
      <c r="J296" s="37"/>
      <c r="K296" s="37"/>
      <c r="L296" s="41"/>
      <c r="M296" s="255"/>
      <c r="N296" s="256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284</v>
      </c>
      <c r="AU296" s="14" t="s">
        <v>83</v>
      </c>
    </row>
    <row r="297" s="2" customFormat="1" ht="16.5" customHeight="1">
      <c r="A297" s="35"/>
      <c r="B297" s="36"/>
      <c r="C297" s="239" t="s">
        <v>879</v>
      </c>
      <c r="D297" s="239" t="s">
        <v>278</v>
      </c>
      <c r="E297" s="240" t="s">
        <v>627</v>
      </c>
      <c r="F297" s="241" t="s">
        <v>628</v>
      </c>
      <c r="G297" s="242" t="s">
        <v>305</v>
      </c>
      <c r="H297" s="243">
        <v>4</v>
      </c>
      <c r="I297" s="244"/>
      <c r="J297" s="245">
        <f>ROUND(I297*H297,2)</f>
        <v>0</v>
      </c>
      <c r="K297" s="246"/>
      <c r="L297" s="41"/>
      <c r="M297" s="247" t="s">
        <v>1</v>
      </c>
      <c r="N297" s="248" t="s">
        <v>39</v>
      </c>
      <c r="O297" s="88"/>
      <c r="P297" s="249">
        <f>O297*H297</f>
        <v>0</v>
      </c>
      <c r="Q297" s="249">
        <v>0</v>
      </c>
      <c r="R297" s="249">
        <f>Q297*H297</f>
        <v>0</v>
      </c>
      <c r="S297" s="249">
        <v>0</v>
      </c>
      <c r="T297" s="25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51" t="s">
        <v>310</v>
      </c>
      <c r="AT297" s="251" t="s">
        <v>278</v>
      </c>
      <c r="AU297" s="251" t="s">
        <v>83</v>
      </c>
      <c r="AY297" s="14" t="s">
        <v>275</v>
      </c>
      <c r="BE297" s="252">
        <f>IF(N297="základní",J297,0)</f>
        <v>0</v>
      </c>
      <c r="BF297" s="252">
        <f>IF(N297="snížená",J297,0)</f>
        <v>0</v>
      </c>
      <c r="BG297" s="252">
        <f>IF(N297="zákl. přenesená",J297,0)</f>
        <v>0</v>
      </c>
      <c r="BH297" s="252">
        <f>IF(N297="sníž. přenesená",J297,0)</f>
        <v>0</v>
      </c>
      <c r="BI297" s="252">
        <f>IF(N297="nulová",J297,0)</f>
        <v>0</v>
      </c>
      <c r="BJ297" s="14" t="s">
        <v>81</v>
      </c>
      <c r="BK297" s="252">
        <f>ROUND(I297*H297,2)</f>
        <v>0</v>
      </c>
      <c r="BL297" s="14" t="s">
        <v>310</v>
      </c>
      <c r="BM297" s="251" t="s">
        <v>1497</v>
      </c>
    </row>
    <row r="298" s="2" customFormat="1">
      <c r="A298" s="35"/>
      <c r="B298" s="36"/>
      <c r="C298" s="37"/>
      <c r="D298" s="253" t="s">
        <v>284</v>
      </c>
      <c r="E298" s="37"/>
      <c r="F298" s="254" t="s">
        <v>1809</v>
      </c>
      <c r="G298" s="37"/>
      <c r="H298" s="37"/>
      <c r="I298" s="206"/>
      <c r="J298" s="37"/>
      <c r="K298" s="37"/>
      <c r="L298" s="41"/>
      <c r="M298" s="268"/>
      <c r="N298" s="269"/>
      <c r="O298" s="270"/>
      <c r="P298" s="270"/>
      <c r="Q298" s="270"/>
      <c r="R298" s="270"/>
      <c r="S298" s="270"/>
      <c r="T298" s="271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284</v>
      </c>
      <c r="AU298" s="14" t="s">
        <v>83</v>
      </c>
    </row>
    <row r="299" s="2" customFormat="1" ht="6.96" customHeight="1">
      <c r="A299" s="35"/>
      <c r="B299" s="63"/>
      <c r="C299" s="64"/>
      <c r="D299" s="64"/>
      <c r="E299" s="64"/>
      <c r="F299" s="64"/>
      <c r="G299" s="64"/>
      <c r="H299" s="64"/>
      <c r="I299" s="64"/>
      <c r="J299" s="64"/>
      <c r="K299" s="64"/>
      <c r="L299" s="41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sheet="1" autoFilter="0" formatColumns="0" formatRows="0" objects="1" scenarios="1" spinCount="100000" saltValue="EgqoiJgZU5ryr2CFr3pQKedzfALIG7kp2A2Oil3P5kkJXt3G843B6Th05jpfd67+iyuTNQ+ZrukhmH0Gx5URZw==" hashValue="y1mjsaXnMaxhWsx9owTbU9lumQ9H3fJCRcXLm33l0ZzD8vyd1ZTGHS0KFIRQwwRsq3qyjG6VN2AyOJ4Q+9ngHA==" algorithmName="SHA-512" password="C741"/>
  <autoFilter ref="C142:K29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1775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1810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SUM(BE143:BE266)),  2)</f>
        <v>0</v>
      </c>
      <c r="G37" s="35"/>
      <c r="H37" s="35"/>
      <c r="I37" s="163">
        <v>0.20999999999999999</v>
      </c>
      <c r="J37" s="162">
        <f>ROUND(((SUM(BE114:BE121) + SUM(BE143:BE266))*I37),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SUM(BF143:BF266)),  2)</f>
        <v>0</v>
      </c>
      <c r="G38" s="35"/>
      <c r="H38" s="35"/>
      <c r="I38" s="163">
        <v>0.12</v>
      </c>
      <c r="J38" s="162">
        <f>ROUND(((SUM(BF114:BF121) + SUM(BF143:BF266))*I38),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SUM(BG143:BG266)),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SUM(BH143:BH266)),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SUM(BI143:BI266)),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1775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61.9.1 - kabinet chemie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J165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J166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J175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243</v>
      </c>
      <c r="E105" s="195"/>
      <c r="F105" s="195"/>
      <c r="G105" s="195"/>
      <c r="H105" s="195"/>
      <c r="I105" s="195"/>
      <c r="J105" s="196">
        <f>J182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244</v>
      </c>
      <c r="E106" s="195"/>
      <c r="F106" s="195"/>
      <c r="G106" s="195"/>
      <c r="H106" s="195"/>
      <c r="I106" s="195"/>
      <c r="J106" s="196">
        <f>J203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J234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J239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J242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J261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J262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16.5" customHeight="1">
      <c r="A133" s="35"/>
      <c r="B133" s="36"/>
      <c r="C133" s="37"/>
      <c r="D133" s="37"/>
      <c r="E133" s="182" t="s">
        <v>1775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61.9.1 - kabinet chemie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P144+P165+P261</f>
        <v>0</v>
      </c>
      <c r="Q143" s="101"/>
      <c r="R143" s="220">
        <f>R144+R165+R261</f>
        <v>0.5825285</v>
      </c>
      <c r="S143" s="101"/>
      <c r="T143" s="221">
        <f>T144+T165+T261</f>
        <v>0.50877000000000006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BK144+BK165+BK261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P145+P156</f>
        <v>0</v>
      </c>
      <c r="Q144" s="231"/>
      <c r="R144" s="232">
        <f>R145+R156</f>
        <v>0.0027299999999999998</v>
      </c>
      <c r="S144" s="231"/>
      <c r="T144" s="233">
        <f>T145+T156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BK145+BK156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0.0027299999999999998</v>
      </c>
      <c r="S145" s="231"/>
      <c r="T145" s="233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81</v>
      </c>
      <c r="D146" s="239" t="s">
        <v>278</v>
      </c>
      <c r="E146" s="240" t="s">
        <v>298</v>
      </c>
      <c r="F146" s="241" t="s">
        <v>299</v>
      </c>
      <c r="G146" s="242" t="s">
        <v>281</v>
      </c>
      <c r="H146" s="243">
        <v>21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0.00012999999999999999</v>
      </c>
      <c r="R146" s="249">
        <f>Q146*H146</f>
        <v>0.0027299999999999998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1811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301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83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1812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1577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276</v>
      </c>
      <c r="D150" s="239" t="s">
        <v>278</v>
      </c>
      <c r="E150" s="240" t="s">
        <v>308</v>
      </c>
      <c r="F150" s="241" t="s">
        <v>309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1813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309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16.5" customHeight="1">
      <c r="A152" s="35"/>
      <c r="B152" s="36"/>
      <c r="C152" s="239" t="s">
        <v>282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1630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16.5" customHeight="1">
      <c r="A154" s="35"/>
      <c r="B154" s="36"/>
      <c r="C154" s="239" t="s">
        <v>302</v>
      </c>
      <c r="D154" s="239" t="s">
        <v>278</v>
      </c>
      <c r="E154" s="240" t="s">
        <v>319</v>
      </c>
      <c r="F154" s="241" t="s">
        <v>320</v>
      </c>
      <c r="G154" s="242" t="s">
        <v>305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310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310</v>
      </c>
      <c r="BM154" s="251" t="s">
        <v>321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320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0.69999999999999996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327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312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0.69999999999999996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332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335</v>
      </c>
      <c r="F161" s="241" t="s">
        <v>336</v>
      </c>
      <c r="G161" s="242" t="s">
        <v>326</v>
      </c>
      <c r="H161" s="243">
        <v>0.69999999999999996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337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57" t="s">
        <v>296</v>
      </c>
      <c r="D163" s="257" t="s">
        <v>339</v>
      </c>
      <c r="E163" s="258" t="s">
        <v>340</v>
      </c>
      <c r="F163" s="259" t="s">
        <v>341</v>
      </c>
      <c r="G163" s="260" t="s">
        <v>342</v>
      </c>
      <c r="H163" s="261">
        <v>1</v>
      </c>
      <c r="I163" s="262"/>
      <c r="J163" s="263">
        <f>ROUND(I163*H163,2)</f>
        <v>0</v>
      </c>
      <c r="K163" s="264"/>
      <c r="L163" s="265"/>
      <c r="M163" s="266" t="s">
        <v>1</v>
      </c>
      <c r="N163" s="267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318</v>
      </c>
      <c r="AT163" s="251" t="s">
        <v>339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343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344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P166+P175+P182+P203+P234+P239+P242</f>
        <v>0</v>
      </c>
      <c r="Q165" s="231"/>
      <c r="R165" s="232">
        <f>R166+R175+R182+R203+R234+R239+R242</f>
        <v>0.57979849999999999</v>
      </c>
      <c r="S165" s="231"/>
      <c r="T165" s="233">
        <f>T166+T175+T182+T203+T234+T239+T242</f>
        <v>0.50877000000000006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BK166+BK175+BK182+BK203+BK234+BK239+BK242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347</v>
      </c>
      <c r="F166" s="237" t="s">
        <v>348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SUM(P167:P174)</f>
        <v>0</v>
      </c>
      <c r="Q166" s="231"/>
      <c r="R166" s="232">
        <f>SUM(R167:R174)</f>
        <v>0</v>
      </c>
      <c r="S166" s="231"/>
      <c r="T166" s="233">
        <f>SUM(T167:T174)</f>
        <v>0.063060000000000005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SUM(BK167:BK174)</f>
        <v>0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350</v>
      </c>
      <c r="F167" s="241" t="s">
        <v>351</v>
      </c>
      <c r="G167" s="242" t="s">
        <v>315</v>
      </c>
      <c r="H167" s="243">
        <v>3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0.019460000000000002</v>
      </c>
      <c r="T167" s="250">
        <f>S167*H167</f>
        <v>0.058380000000000001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1653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354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16.5" customHeight="1">
      <c r="A169" s="35"/>
      <c r="B169" s="36"/>
      <c r="C169" s="239" t="s">
        <v>334</v>
      </c>
      <c r="D169" s="239" t="s">
        <v>278</v>
      </c>
      <c r="E169" s="240" t="s">
        <v>356</v>
      </c>
      <c r="F169" s="241" t="s">
        <v>357</v>
      </c>
      <c r="G169" s="242" t="s">
        <v>315</v>
      </c>
      <c r="H169" s="243">
        <v>3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0.00156</v>
      </c>
      <c r="T169" s="250">
        <f>S169*H169</f>
        <v>0.0046800000000000001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1654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359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39" t="s">
        <v>8</v>
      </c>
      <c r="D171" s="239" t="s">
        <v>278</v>
      </c>
      <c r="E171" s="240" t="s">
        <v>1814</v>
      </c>
      <c r="F171" s="241" t="s">
        <v>1632</v>
      </c>
      <c r="G171" s="242" t="s">
        <v>315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1815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1632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349</v>
      </c>
      <c r="D173" s="239" t="s">
        <v>278</v>
      </c>
      <c r="E173" s="240" t="s">
        <v>364</v>
      </c>
      <c r="F173" s="241" t="s">
        <v>365</v>
      </c>
      <c r="G173" s="242" t="s">
        <v>305</v>
      </c>
      <c r="H173" s="243">
        <v>1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310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310</v>
      </c>
      <c r="BM173" s="251" t="s">
        <v>366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1816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1503</v>
      </c>
      <c r="F175" s="237" t="s">
        <v>1504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SUM(P176:P181)</f>
        <v>0</v>
      </c>
      <c r="Q175" s="231"/>
      <c r="R175" s="232">
        <f>SUM(R176:R181)</f>
        <v>0</v>
      </c>
      <c r="S175" s="231"/>
      <c r="T175" s="23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SUM(BK176:BK181)</f>
        <v>0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1505</v>
      </c>
      <c r="F176" s="241" t="s">
        <v>1506</v>
      </c>
      <c r="G176" s="242" t="s">
        <v>281</v>
      </c>
      <c r="H176" s="243">
        <v>2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1507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1506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1508</v>
      </c>
      <c r="F178" s="241" t="s">
        <v>1509</v>
      </c>
      <c r="G178" s="242" t="s">
        <v>696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1510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39" t="s">
        <v>352</v>
      </c>
      <c r="D180" s="239" t="s">
        <v>278</v>
      </c>
      <c r="E180" s="240" t="s">
        <v>1512</v>
      </c>
      <c r="F180" s="241" t="s">
        <v>1513</v>
      </c>
      <c r="G180" s="242" t="s">
        <v>696</v>
      </c>
      <c r="H180" s="243">
        <v>1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1514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1513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367</v>
      </c>
      <c r="F182" s="237" t="s">
        <v>368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SUM(P183:P202)</f>
        <v>0</v>
      </c>
      <c r="Q182" s="231"/>
      <c r="R182" s="232">
        <f>SUM(R183:R202)</f>
        <v>0.15627850000000002</v>
      </c>
      <c r="S182" s="231"/>
      <c r="T182" s="233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SUM(BK183:BK202)</f>
        <v>0</v>
      </c>
    </row>
    <row r="183" s="2" customFormat="1" ht="33" customHeight="1">
      <c r="A183" s="35"/>
      <c r="B183" s="36"/>
      <c r="C183" s="239" t="s">
        <v>369</v>
      </c>
      <c r="D183" s="239" t="s">
        <v>278</v>
      </c>
      <c r="E183" s="240" t="s">
        <v>390</v>
      </c>
      <c r="F183" s="241" t="s">
        <v>391</v>
      </c>
      <c r="G183" s="242" t="s">
        <v>281</v>
      </c>
      <c r="H183" s="243">
        <v>21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0.00117</v>
      </c>
      <c r="R183" s="249">
        <f>Q183*H183</f>
        <v>0.024570000000000002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1817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393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374</v>
      </c>
      <c r="D185" s="257" t="s">
        <v>339</v>
      </c>
      <c r="E185" s="258" t="s">
        <v>395</v>
      </c>
      <c r="F185" s="259" t="s">
        <v>396</v>
      </c>
      <c r="G185" s="260" t="s">
        <v>397</v>
      </c>
      <c r="H185" s="261">
        <v>0.16500000000000001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2.0000000000000002E-05</v>
      </c>
      <c r="R185" s="249">
        <f>Q185*H185</f>
        <v>3.3000000000000006E-06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310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310</v>
      </c>
      <c r="BM185" s="251" t="s">
        <v>1818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396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380</v>
      </c>
      <c r="D187" s="257" t="s">
        <v>339</v>
      </c>
      <c r="E187" s="258" t="s">
        <v>400</v>
      </c>
      <c r="F187" s="259" t="s">
        <v>401</v>
      </c>
      <c r="G187" s="260" t="s">
        <v>397</v>
      </c>
      <c r="H187" s="261">
        <v>0.72599999999999998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0.00020000000000000001</v>
      </c>
      <c r="R187" s="249">
        <f>Q187*H187</f>
        <v>0.00014520000000000001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1819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401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57" t="s">
        <v>385</v>
      </c>
      <c r="D189" s="257" t="s">
        <v>339</v>
      </c>
      <c r="E189" s="258" t="s">
        <v>1518</v>
      </c>
      <c r="F189" s="259" t="s">
        <v>1519</v>
      </c>
      <c r="G189" s="260" t="s">
        <v>281</v>
      </c>
      <c r="H189" s="261">
        <v>23.100000000000001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0.0040000000000000001</v>
      </c>
      <c r="R189" s="249">
        <f>Q189*H189</f>
        <v>0.09240000000000001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1820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1519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57" t="s">
        <v>7</v>
      </c>
      <c r="D191" s="257" t="s">
        <v>339</v>
      </c>
      <c r="E191" s="258" t="s">
        <v>414</v>
      </c>
      <c r="F191" s="259" t="s">
        <v>415</v>
      </c>
      <c r="G191" s="260" t="s">
        <v>416</v>
      </c>
      <c r="H191" s="261">
        <v>24.75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0.00038000000000000002</v>
      </c>
      <c r="R191" s="249">
        <f>Q191*H191</f>
        <v>0.0094050000000000002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1821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418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394</v>
      </c>
      <c r="D193" s="257" t="s">
        <v>339</v>
      </c>
      <c r="E193" s="258" t="s">
        <v>420</v>
      </c>
      <c r="F193" s="259" t="s">
        <v>421</v>
      </c>
      <c r="G193" s="260" t="s">
        <v>416</v>
      </c>
      <c r="H193" s="261">
        <v>26.399999999999999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0.00035</v>
      </c>
      <c r="R193" s="249">
        <f>Q193*H193</f>
        <v>0.0092399999999999999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1822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421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399</v>
      </c>
      <c r="D195" s="257" t="s">
        <v>339</v>
      </c>
      <c r="E195" s="258" t="s">
        <v>424</v>
      </c>
      <c r="F195" s="259" t="s">
        <v>425</v>
      </c>
      <c r="G195" s="260" t="s">
        <v>416</v>
      </c>
      <c r="H195" s="261">
        <v>22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0.00035</v>
      </c>
      <c r="R195" s="249">
        <f>Q195*H195</f>
        <v>0.0077000000000000002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1823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425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403</v>
      </c>
      <c r="D197" s="257" t="s">
        <v>339</v>
      </c>
      <c r="E197" s="258" t="s">
        <v>428</v>
      </c>
      <c r="F197" s="259" t="s">
        <v>429</v>
      </c>
      <c r="G197" s="260" t="s">
        <v>416</v>
      </c>
      <c r="H197" s="261">
        <v>23.649999999999999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0.00050000000000000001</v>
      </c>
      <c r="R197" s="249">
        <f>Q197*H197</f>
        <v>0.011824999999999999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1824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431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408</v>
      </c>
      <c r="D199" s="257" t="s">
        <v>339</v>
      </c>
      <c r="E199" s="258" t="s">
        <v>433</v>
      </c>
      <c r="F199" s="259" t="s">
        <v>434</v>
      </c>
      <c r="G199" s="260" t="s">
        <v>342</v>
      </c>
      <c r="H199" s="261">
        <v>16.5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4.0000000000000003E-05</v>
      </c>
      <c r="R199" s="249">
        <f>Q199*H199</f>
        <v>0.0006600000000000001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1825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434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413</v>
      </c>
      <c r="D201" s="257" t="s">
        <v>339</v>
      </c>
      <c r="E201" s="258" t="s">
        <v>437</v>
      </c>
      <c r="F201" s="259" t="s">
        <v>438</v>
      </c>
      <c r="G201" s="260" t="s">
        <v>342</v>
      </c>
      <c r="H201" s="261">
        <v>16.5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2.0000000000000002E-05</v>
      </c>
      <c r="R201" s="249">
        <f>Q201*H201</f>
        <v>0.00033000000000000005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1826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438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12" customFormat="1" ht="22.8" customHeight="1">
      <c r="A203" s="12"/>
      <c r="B203" s="223"/>
      <c r="C203" s="224"/>
      <c r="D203" s="225" t="s">
        <v>73</v>
      </c>
      <c r="E203" s="237" t="s">
        <v>440</v>
      </c>
      <c r="F203" s="237" t="s">
        <v>441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SUM(P204:P233)</f>
        <v>0</v>
      </c>
      <c r="Q203" s="231"/>
      <c r="R203" s="232">
        <f>SUM(R204:R233)</f>
        <v>0.33111999999999997</v>
      </c>
      <c r="S203" s="231"/>
      <c r="T203" s="233">
        <f>SUM(T204:T233)</f>
        <v>0.058499999999999996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83</v>
      </c>
      <c r="AT203" s="235" t="s">
        <v>73</v>
      </c>
      <c r="AU203" s="235" t="s">
        <v>81</v>
      </c>
      <c r="AY203" s="234" t="s">
        <v>275</v>
      </c>
      <c r="BK203" s="236">
        <f>SUM(BK204:BK233)</f>
        <v>0</v>
      </c>
    </row>
    <row r="204" s="2" customFormat="1" ht="21.75" customHeight="1">
      <c r="A204" s="35"/>
      <c r="B204" s="36"/>
      <c r="C204" s="239" t="s">
        <v>419</v>
      </c>
      <c r="D204" s="239" t="s">
        <v>278</v>
      </c>
      <c r="E204" s="240" t="s">
        <v>442</v>
      </c>
      <c r="F204" s="241" t="s">
        <v>443</v>
      </c>
      <c r="G204" s="242" t="s">
        <v>281</v>
      </c>
      <c r="H204" s="243">
        <v>21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1827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445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24.15" customHeight="1">
      <c r="A206" s="35"/>
      <c r="B206" s="36"/>
      <c r="C206" s="239" t="s">
        <v>423</v>
      </c>
      <c r="D206" s="239" t="s">
        <v>278</v>
      </c>
      <c r="E206" s="240" t="s">
        <v>447</v>
      </c>
      <c r="F206" s="241" t="s">
        <v>448</v>
      </c>
      <c r="G206" s="242" t="s">
        <v>281</v>
      </c>
      <c r="H206" s="243">
        <v>21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449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450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16.5" customHeight="1">
      <c r="A208" s="35"/>
      <c r="B208" s="36"/>
      <c r="C208" s="239" t="s">
        <v>427</v>
      </c>
      <c r="D208" s="239" t="s">
        <v>278</v>
      </c>
      <c r="E208" s="240" t="s">
        <v>452</v>
      </c>
      <c r="F208" s="241" t="s">
        <v>453</v>
      </c>
      <c r="G208" s="242" t="s">
        <v>281</v>
      </c>
      <c r="H208" s="243">
        <v>21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454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455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39" t="s">
        <v>432</v>
      </c>
      <c r="D210" s="239" t="s">
        <v>278</v>
      </c>
      <c r="E210" s="240" t="s">
        <v>457</v>
      </c>
      <c r="F210" s="241" t="s">
        <v>458</v>
      </c>
      <c r="G210" s="242" t="s">
        <v>416</v>
      </c>
      <c r="H210" s="243">
        <v>20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1828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460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57" t="s">
        <v>436</v>
      </c>
      <c r="D212" s="257" t="s">
        <v>339</v>
      </c>
      <c r="E212" s="258" t="s">
        <v>462</v>
      </c>
      <c r="F212" s="259" t="s">
        <v>463</v>
      </c>
      <c r="G212" s="260" t="s">
        <v>416</v>
      </c>
      <c r="H212" s="261">
        <v>20.399999999999999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0.0010200000000000001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1829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463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24.15" customHeight="1">
      <c r="A214" s="35"/>
      <c r="B214" s="36"/>
      <c r="C214" s="239" t="s">
        <v>377</v>
      </c>
      <c r="D214" s="239" t="s">
        <v>278</v>
      </c>
      <c r="E214" s="240" t="s">
        <v>466</v>
      </c>
      <c r="F214" s="241" t="s">
        <v>467</v>
      </c>
      <c r="G214" s="242" t="s">
        <v>281</v>
      </c>
      <c r="H214" s="243">
        <v>21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0.00020000000000000001</v>
      </c>
      <c r="R214" s="249">
        <f>Q214*H214</f>
        <v>0.0042000000000000006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468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469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37.8" customHeight="1">
      <c r="A216" s="35"/>
      <c r="B216" s="36"/>
      <c r="C216" s="239" t="s">
        <v>446</v>
      </c>
      <c r="D216" s="239" t="s">
        <v>278</v>
      </c>
      <c r="E216" s="240" t="s">
        <v>471</v>
      </c>
      <c r="F216" s="241" t="s">
        <v>472</v>
      </c>
      <c r="G216" s="242" t="s">
        <v>281</v>
      </c>
      <c r="H216" s="243">
        <v>21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0.014999999999999999</v>
      </c>
      <c r="R216" s="249">
        <f>Q216*H216</f>
        <v>0.315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473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474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21.75" customHeight="1">
      <c r="A218" s="35"/>
      <c r="B218" s="36"/>
      <c r="C218" s="239" t="s">
        <v>451</v>
      </c>
      <c r="D218" s="239" t="s">
        <v>278</v>
      </c>
      <c r="E218" s="240" t="s">
        <v>476</v>
      </c>
      <c r="F218" s="241" t="s">
        <v>477</v>
      </c>
      <c r="G218" s="242" t="s">
        <v>416</v>
      </c>
      <c r="H218" s="243">
        <v>20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0.00029999999999999997</v>
      </c>
      <c r="T218" s="250">
        <f>S218*H218</f>
        <v>0.0059999999999999993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478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479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66.75" customHeight="1">
      <c r="A220" s="35"/>
      <c r="B220" s="36"/>
      <c r="C220" s="257" t="s">
        <v>456</v>
      </c>
      <c r="D220" s="257" t="s">
        <v>339</v>
      </c>
      <c r="E220" s="258" t="s">
        <v>481</v>
      </c>
      <c r="F220" s="259" t="s">
        <v>482</v>
      </c>
      <c r="G220" s="260" t="s">
        <v>281</v>
      </c>
      <c r="H220" s="261">
        <v>23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310</v>
      </c>
      <c r="AT220" s="251" t="s">
        <v>339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310</v>
      </c>
      <c r="BM220" s="251" t="s">
        <v>483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482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24.15" customHeight="1">
      <c r="A222" s="35"/>
      <c r="B222" s="36"/>
      <c r="C222" s="239" t="s">
        <v>461</v>
      </c>
      <c r="D222" s="239" t="s">
        <v>278</v>
      </c>
      <c r="E222" s="240" t="s">
        <v>485</v>
      </c>
      <c r="F222" s="241" t="s">
        <v>486</v>
      </c>
      <c r="G222" s="242" t="s">
        <v>281</v>
      </c>
      <c r="H222" s="243">
        <v>21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0.0025000000000000001</v>
      </c>
      <c r="T222" s="250">
        <f>S222*H222</f>
        <v>0.052499999999999998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487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488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16.5" customHeight="1">
      <c r="A224" s="35"/>
      <c r="B224" s="36"/>
      <c r="C224" s="239" t="s">
        <v>465</v>
      </c>
      <c r="D224" s="239" t="s">
        <v>278</v>
      </c>
      <c r="E224" s="240" t="s">
        <v>490</v>
      </c>
      <c r="F224" s="241" t="s">
        <v>491</v>
      </c>
      <c r="G224" s="242" t="s">
        <v>281</v>
      </c>
      <c r="H224" s="243">
        <v>21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0.00029999999999999997</v>
      </c>
      <c r="R224" s="249">
        <f>Q224*H224</f>
        <v>0.0062999999999999992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492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493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57" t="s">
        <v>470</v>
      </c>
      <c r="D226" s="257" t="s">
        <v>339</v>
      </c>
      <c r="E226" s="258" t="s">
        <v>495</v>
      </c>
      <c r="F226" s="259" t="s">
        <v>496</v>
      </c>
      <c r="G226" s="260" t="s">
        <v>416</v>
      </c>
      <c r="H226" s="261">
        <v>20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39</v>
      </c>
      <c r="O226" s="88"/>
      <c r="P226" s="249">
        <f>O226*H226</f>
        <v>0</v>
      </c>
      <c r="Q226" s="249">
        <v>0.00022000000000000001</v>
      </c>
      <c r="R226" s="249">
        <f>Q226*H226</f>
        <v>0.0044000000000000003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377</v>
      </c>
      <c r="AT226" s="251" t="s">
        <v>339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497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496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24.15" customHeight="1">
      <c r="A228" s="35"/>
      <c r="B228" s="36"/>
      <c r="C228" s="239" t="s">
        <v>475</v>
      </c>
      <c r="D228" s="239" t="s">
        <v>278</v>
      </c>
      <c r="E228" s="240" t="s">
        <v>499</v>
      </c>
      <c r="F228" s="241" t="s">
        <v>500</v>
      </c>
      <c r="G228" s="242" t="s">
        <v>416</v>
      </c>
      <c r="H228" s="243">
        <v>14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501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502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16.5" customHeight="1">
      <c r="A230" s="35"/>
      <c r="B230" s="36"/>
      <c r="C230" s="239" t="s">
        <v>480</v>
      </c>
      <c r="D230" s="239" t="s">
        <v>278</v>
      </c>
      <c r="E230" s="240" t="s">
        <v>504</v>
      </c>
      <c r="F230" s="241" t="s">
        <v>505</v>
      </c>
      <c r="G230" s="242" t="s">
        <v>416</v>
      </c>
      <c r="H230" s="243">
        <v>20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1.0000000000000001E-05</v>
      </c>
      <c r="R230" s="249">
        <f>Q230*H230</f>
        <v>0.00020000000000000001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506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507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24.15" customHeight="1">
      <c r="A232" s="35"/>
      <c r="B232" s="36"/>
      <c r="C232" s="239" t="s">
        <v>484</v>
      </c>
      <c r="D232" s="239" t="s">
        <v>278</v>
      </c>
      <c r="E232" s="240" t="s">
        <v>509</v>
      </c>
      <c r="F232" s="241" t="s">
        <v>510</v>
      </c>
      <c r="G232" s="242" t="s">
        <v>281</v>
      </c>
      <c r="H232" s="243">
        <v>21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511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512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12" customFormat="1" ht="22.8" customHeight="1">
      <c r="A234" s="12"/>
      <c r="B234" s="223"/>
      <c r="C234" s="224"/>
      <c r="D234" s="225" t="s">
        <v>73</v>
      </c>
      <c r="E234" s="237" t="s">
        <v>513</v>
      </c>
      <c r="F234" s="237" t="s">
        <v>514</v>
      </c>
      <c r="G234" s="224"/>
      <c r="H234" s="224"/>
      <c r="I234" s="227"/>
      <c r="J234" s="238">
        <f>BK234</f>
        <v>0</v>
      </c>
      <c r="K234" s="224"/>
      <c r="L234" s="229"/>
      <c r="M234" s="230"/>
      <c r="N234" s="231"/>
      <c r="O234" s="231"/>
      <c r="P234" s="232">
        <f>SUM(P235:P238)</f>
        <v>0</v>
      </c>
      <c r="Q234" s="231"/>
      <c r="R234" s="232">
        <f>SUM(R235:R238)</f>
        <v>0</v>
      </c>
      <c r="S234" s="231"/>
      <c r="T234" s="233">
        <f>SUM(T235:T238)</f>
        <v>0.36675000000000002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4" t="s">
        <v>83</v>
      </c>
      <c r="AT234" s="235" t="s">
        <v>73</v>
      </c>
      <c r="AU234" s="235" t="s">
        <v>81</v>
      </c>
      <c r="AY234" s="234" t="s">
        <v>275</v>
      </c>
      <c r="BK234" s="236">
        <f>SUM(BK235:BK238)</f>
        <v>0</v>
      </c>
    </row>
    <row r="235" s="2" customFormat="1" ht="24.15" customHeight="1">
      <c r="A235" s="35"/>
      <c r="B235" s="36"/>
      <c r="C235" s="239" t="s">
        <v>489</v>
      </c>
      <c r="D235" s="239" t="s">
        <v>278</v>
      </c>
      <c r="E235" s="240" t="s">
        <v>521</v>
      </c>
      <c r="F235" s="241" t="s">
        <v>522</v>
      </c>
      <c r="G235" s="242" t="s">
        <v>281</v>
      </c>
      <c r="H235" s="243">
        <v>4.5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0.081500000000000003</v>
      </c>
      <c r="T235" s="250">
        <f>S235*H235</f>
        <v>0.36675000000000002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523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524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494</v>
      </c>
      <c r="D237" s="239" t="s">
        <v>278</v>
      </c>
      <c r="E237" s="240" t="s">
        <v>540</v>
      </c>
      <c r="F237" s="241" t="s">
        <v>541</v>
      </c>
      <c r="G237" s="242" t="s">
        <v>281</v>
      </c>
      <c r="H237" s="243">
        <v>4.5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542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541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12" customFormat="1" ht="22.8" customHeight="1">
      <c r="A239" s="12"/>
      <c r="B239" s="223"/>
      <c r="C239" s="224"/>
      <c r="D239" s="225" t="s">
        <v>73</v>
      </c>
      <c r="E239" s="237" t="s">
        <v>543</v>
      </c>
      <c r="F239" s="237" t="s">
        <v>544</v>
      </c>
      <c r="G239" s="224"/>
      <c r="H239" s="224"/>
      <c r="I239" s="227"/>
      <c r="J239" s="238">
        <f>BK239</f>
        <v>0</v>
      </c>
      <c r="K239" s="224"/>
      <c r="L239" s="229"/>
      <c r="M239" s="230"/>
      <c r="N239" s="231"/>
      <c r="O239" s="231"/>
      <c r="P239" s="232">
        <f>SUM(P240:P241)</f>
        <v>0</v>
      </c>
      <c r="Q239" s="231"/>
      <c r="R239" s="232">
        <f>SUM(R240:R241)</f>
        <v>0</v>
      </c>
      <c r="S239" s="231"/>
      <c r="T239" s="233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4" t="s">
        <v>83</v>
      </c>
      <c r="AT239" s="235" t="s">
        <v>73</v>
      </c>
      <c r="AU239" s="235" t="s">
        <v>81</v>
      </c>
      <c r="AY239" s="234" t="s">
        <v>275</v>
      </c>
      <c r="BK239" s="236">
        <f>SUM(BK240:BK241)</f>
        <v>0</v>
      </c>
    </row>
    <row r="240" s="2" customFormat="1" ht="16.5" customHeight="1">
      <c r="A240" s="35"/>
      <c r="B240" s="36"/>
      <c r="C240" s="239" t="s">
        <v>498</v>
      </c>
      <c r="D240" s="239" t="s">
        <v>278</v>
      </c>
      <c r="E240" s="240" t="s">
        <v>581</v>
      </c>
      <c r="F240" s="241" t="s">
        <v>582</v>
      </c>
      <c r="G240" s="242" t="s">
        <v>342</v>
      </c>
      <c r="H240" s="243">
        <v>1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310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310</v>
      </c>
      <c r="BM240" s="251" t="s">
        <v>1669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582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12" customFormat="1" ht="22.8" customHeight="1">
      <c r="A242" s="12"/>
      <c r="B242" s="223"/>
      <c r="C242" s="224"/>
      <c r="D242" s="225" t="s">
        <v>73</v>
      </c>
      <c r="E242" s="237" t="s">
        <v>584</v>
      </c>
      <c r="F242" s="237" t="s">
        <v>585</v>
      </c>
      <c r="G242" s="224"/>
      <c r="H242" s="224"/>
      <c r="I242" s="227"/>
      <c r="J242" s="238">
        <f>BK242</f>
        <v>0</v>
      </c>
      <c r="K242" s="224"/>
      <c r="L242" s="229"/>
      <c r="M242" s="230"/>
      <c r="N242" s="231"/>
      <c r="O242" s="231"/>
      <c r="P242" s="232">
        <f>SUM(P243:P260)</f>
        <v>0</v>
      </c>
      <c r="Q242" s="231"/>
      <c r="R242" s="232">
        <f>SUM(R243:R260)</f>
        <v>0.09240000000000001</v>
      </c>
      <c r="S242" s="231"/>
      <c r="T242" s="233">
        <f>SUM(T243:T260)</f>
        <v>0.020459999999999999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4" t="s">
        <v>83</v>
      </c>
      <c r="AT242" s="235" t="s">
        <v>73</v>
      </c>
      <c r="AU242" s="235" t="s">
        <v>81</v>
      </c>
      <c r="AY242" s="234" t="s">
        <v>275</v>
      </c>
      <c r="BK242" s="236">
        <f>SUM(BK243:BK260)</f>
        <v>0</v>
      </c>
    </row>
    <row r="243" s="2" customFormat="1" ht="24.15" customHeight="1">
      <c r="A243" s="35"/>
      <c r="B243" s="36"/>
      <c r="C243" s="239" t="s">
        <v>503</v>
      </c>
      <c r="D243" s="239" t="s">
        <v>278</v>
      </c>
      <c r="E243" s="240" t="s">
        <v>586</v>
      </c>
      <c r="F243" s="241" t="s">
        <v>587</v>
      </c>
      <c r="G243" s="242" t="s">
        <v>281</v>
      </c>
      <c r="H243" s="243">
        <v>66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352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352</v>
      </c>
      <c r="BM243" s="251" t="s">
        <v>588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589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508</v>
      </c>
      <c r="D245" s="239" t="s">
        <v>278</v>
      </c>
      <c r="E245" s="240" t="s">
        <v>591</v>
      </c>
      <c r="F245" s="241" t="s">
        <v>592</v>
      </c>
      <c r="G245" s="242" t="s">
        <v>281</v>
      </c>
      <c r="H245" s="243">
        <v>66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593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594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16.5" customHeight="1">
      <c r="A247" s="35"/>
      <c r="B247" s="36"/>
      <c r="C247" s="239" t="s">
        <v>515</v>
      </c>
      <c r="D247" s="239" t="s">
        <v>278</v>
      </c>
      <c r="E247" s="240" t="s">
        <v>596</v>
      </c>
      <c r="F247" s="241" t="s">
        <v>597</v>
      </c>
      <c r="G247" s="242" t="s">
        <v>281</v>
      </c>
      <c r="H247" s="243">
        <v>66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0.001</v>
      </c>
      <c r="R247" s="249">
        <f>Q247*H247</f>
        <v>0.066000000000000003</v>
      </c>
      <c r="S247" s="249">
        <v>0.00031</v>
      </c>
      <c r="T247" s="250">
        <f>S247*H247</f>
        <v>0.020459999999999999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598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599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24.15" customHeight="1">
      <c r="A249" s="35"/>
      <c r="B249" s="36"/>
      <c r="C249" s="239" t="s">
        <v>520</v>
      </c>
      <c r="D249" s="239" t="s">
        <v>278</v>
      </c>
      <c r="E249" s="240" t="s">
        <v>601</v>
      </c>
      <c r="F249" s="241" t="s">
        <v>602</v>
      </c>
      <c r="G249" s="242" t="s">
        <v>281</v>
      </c>
      <c r="H249" s="243">
        <v>66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0.00020000000000000001</v>
      </c>
      <c r="R249" s="249">
        <f>Q249*H249</f>
        <v>0.0132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603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604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16.5" customHeight="1">
      <c r="A251" s="35"/>
      <c r="B251" s="36"/>
      <c r="C251" s="239" t="s">
        <v>525</v>
      </c>
      <c r="D251" s="239" t="s">
        <v>278</v>
      </c>
      <c r="E251" s="240" t="s">
        <v>606</v>
      </c>
      <c r="F251" s="241" t="s">
        <v>607</v>
      </c>
      <c r="G251" s="242" t="s">
        <v>281</v>
      </c>
      <c r="H251" s="243">
        <v>66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310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310</v>
      </c>
      <c r="BM251" s="251" t="s">
        <v>608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607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24.15" customHeight="1">
      <c r="A253" s="35"/>
      <c r="B253" s="36"/>
      <c r="C253" s="239" t="s">
        <v>530</v>
      </c>
      <c r="D253" s="239" t="s">
        <v>278</v>
      </c>
      <c r="E253" s="240" t="s">
        <v>601</v>
      </c>
      <c r="F253" s="241" t="s">
        <v>602</v>
      </c>
      <c r="G253" s="242" t="s">
        <v>281</v>
      </c>
      <c r="H253" s="243">
        <v>66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0.00020000000000000001</v>
      </c>
      <c r="R253" s="249">
        <f>Q253*H253</f>
        <v>0.0132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352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610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604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4.15" customHeight="1">
      <c r="A255" s="35"/>
      <c r="B255" s="36"/>
      <c r="C255" s="239" t="s">
        <v>534</v>
      </c>
      <c r="D255" s="239" t="s">
        <v>278</v>
      </c>
      <c r="E255" s="240" t="s">
        <v>612</v>
      </c>
      <c r="F255" s="241" t="s">
        <v>613</v>
      </c>
      <c r="G255" s="242" t="s">
        <v>281</v>
      </c>
      <c r="H255" s="243">
        <v>66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614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613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16.5" customHeight="1">
      <c r="A257" s="35"/>
      <c r="B257" s="36"/>
      <c r="C257" s="239" t="s">
        <v>539</v>
      </c>
      <c r="D257" s="239" t="s">
        <v>278</v>
      </c>
      <c r="E257" s="240" t="s">
        <v>616</v>
      </c>
      <c r="F257" s="241" t="s">
        <v>617</v>
      </c>
      <c r="G257" s="242" t="s">
        <v>305</v>
      </c>
      <c r="H257" s="243">
        <v>1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310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310</v>
      </c>
      <c r="BM257" s="251" t="s">
        <v>618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617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16.5" customHeight="1">
      <c r="A259" s="35"/>
      <c r="B259" s="36"/>
      <c r="C259" s="239" t="s">
        <v>545</v>
      </c>
      <c r="D259" s="239" t="s">
        <v>278</v>
      </c>
      <c r="E259" s="240" t="s">
        <v>620</v>
      </c>
      <c r="F259" s="241" t="s">
        <v>621</v>
      </c>
      <c r="G259" s="242" t="s">
        <v>305</v>
      </c>
      <c r="H259" s="243">
        <v>1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310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310</v>
      </c>
      <c r="BM259" s="251" t="s">
        <v>622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621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12" customFormat="1" ht="25.92" customHeight="1">
      <c r="A261" s="12"/>
      <c r="B261" s="223"/>
      <c r="C261" s="224"/>
      <c r="D261" s="225" t="s">
        <v>73</v>
      </c>
      <c r="E261" s="226" t="s">
        <v>623</v>
      </c>
      <c r="F261" s="226" t="s">
        <v>624</v>
      </c>
      <c r="G261" s="224"/>
      <c r="H261" s="224"/>
      <c r="I261" s="227"/>
      <c r="J261" s="228">
        <f>BK261</f>
        <v>0</v>
      </c>
      <c r="K261" s="224"/>
      <c r="L261" s="229"/>
      <c r="M261" s="230"/>
      <c r="N261" s="231"/>
      <c r="O261" s="231"/>
      <c r="P261" s="232">
        <f>P262</f>
        <v>0</v>
      </c>
      <c r="Q261" s="231"/>
      <c r="R261" s="232">
        <f>R262</f>
        <v>0</v>
      </c>
      <c r="S261" s="231"/>
      <c r="T261" s="233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4" t="s">
        <v>282</v>
      </c>
      <c r="AT261" s="235" t="s">
        <v>73</v>
      </c>
      <c r="AU261" s="235" t="s">
        <v>74</v>
      </c>
      <c r="AY261" s="234" t="s">
        <v>275</v>
      </c>
      <c r="BK261" s="236">
        <f>BK262</f>
        <v>0</v>
      </c>
    </row>
    <row r="262" s="12" customFormat="1" ht="22.8" customHeight="1">
      <c r="A262" s="12"/>
      <c r="B262" s="223"/>
      <c r="C262" s="224"/>
      <c r="D262" s="225" t="s">
        <v>73</v>
      </c>
      <c r="E262" s="237" t="s">
        <v>625</v>
      </c>
      <c r="F262" s="237" t="s">
        <v>624</v>
      </c>
      <c r="G262" s="224"/>
      <c r="H262" s="224"/>
      <c r="I262" s="227"/>
      <c r="J262" s="238">
        <f>BK262</f>
        <v>0</v>
      </c>
      <c r="K262" s="224"/>
      <c r="L262" s="229"/>
      <c r="M262" s="230"/>
      <c r="N262" s="231"/>
      <c r="O262" s="231"/>
      <c r="P262" s="232">
        <f>SUM(P263:P266)</f>
        <v>0</v>
      </c>
      <c r="Q262" s="231"/>
      <c r="R262" s="232">
        <f>SUM(R263:R266)</f>
        <v>0</v>
      </c>
      <c r="S262" s="231"/>
      <c r="T262" s="233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4" t="s">
        <v>282</v>
      </c>
      <c r="AT262" s="235" t="s">
        <v>73</v>
      </c>
      <c r="AU262" s="235" t="s">
        <v>81</v>
      </c>
      <c r="AY262" s="234" t="s">
        <v>275</v>
      </c>
      <c r="BK262" s="236">
        <f>SUM(BK263:BK266)</f>
        <v>0</v>
      </c>
    </row>
    <row r="263" s="2" customFormat="1" ht="24.15" customHeight="1">
      <c r="A263" s="35"/>
      <c r="B263" s="36"/>
      <c r="C263" s="239" t="s">
        <v>550</v>
      </c>
      <c r="D263" s="239" t="s">
        <v>278</v>
      </c>
      <c r="E263" s="240" t="s">
        <v>1611</v>
      </c>
      <c r="F263" s="241" t="s">
        <v>1612</v>
      </c>
      <c r="G263" s="242" t="s">
        <v>696</v>
      </c>
      <c r="H263" s="243">
        <v>1</v>
      </c>
      <c r="I263" s="244"/>
      <c r="J263" s="245">
        <f>ROUND(I263*H263,2)</f>
        <v>0</v>
      </c>
      <c r="K263" s="246"/>
      <c r="L263" s="41"/>
      <c r="M263" s="247" t="s">
        <v>1</v>
      </c>
      <c r="N263" s="248" t="s">
        <v>39</v>
      </c>
      <c r="O263" s="8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1" t="s">
        <v>310</v>
      </c>
      <c r="AT263" s="251" t="s">
        <v>278</v>
      </c>
      <c r="AU263" s="251" t="s">
        <v>83</v>
      </c>
      <c r="AY263" s="14" t="s">
        <v>275</v>
      </c>
      <c r="BE263" s="252">
        <f>IF(N263="základní",J263,0)</f>
        <v>0</v>
      </c>
      <c r="BF263" s="252">
        <f>IF(N263="snížená",J263,0)</f>
        <v>0</v>
      </c>
      <c r="BG263" s="252">
        <f>IF(N263="zákl. přenesená",J263,0)</f>
        <v>0</v>
      </c>
      <c r="BH263" s="252">
        <f>IF(N263="sníž. přenesená",J263,0)</f>
        <v>0</v>
      </c>
      <c r="BI263" s="252">
        <f>IF(N263="nulová",J263,0)</f>
        <v>0</v>
      </c>
      <c r="BJ263" s="14" t="s">
        <v>81</v>
      </c>
      <c r="BK263" s="252">
        <f>ROUND(I263*H263,2)</f>
        <v>0</v>
      </c>
      <c r="BL263" s="14" t="s">
        <v>310</v>
      </c>
      <c r="BM263" s="251" t="s">
        <v>1830</v>
      </c>
    </row>
    <row r="264" s="2" customFormat="1">
      <c r="A264" s="35"/>
      <c r="B264" s="36"/>
      <c r="C264" s="37"/>
      <c r="D264" s="253" t="s">
        <v>284</v>
      </c>
      <c r="E264" s="37"/>
      <c r="F264" s="254" t="s">
        <v>1614</v>
      </c>
      <c r="G264" s="37"/>
      <c r="H264" s="37"/>
      <c r="I264" s="206"/>
      <c r="J264" s="37"/>
      <c r="K264" s="37"/>
      <c r="L264" s="41"/>
      <c r="M264" s="255"/>
      <c r="N264" s="25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284</v>
      </c>
      <c r="AU264" s="14" t="s">
        <v>83</v>
      </c>
    </row>
    <row r="265" s="2" customFormat="1" ht="16.5" customHeight="1">
      <c r="A265" s="35"/>
      <c r="B265" s="36"/>
      <c r="C265" s="239" t="s">
        <v>555</v>
      </c>
      <c r="D265" s="239" t="s">
        <v>278</v>
      </c>
      <c r="E265" s="240" t="s">
        <v>1615</v>
      </c>
      <c r="F265" s="241" t="s">
        <v>1616</v>
      </c>
      <c r="G265" s="242" t="s">
        <v>305</v>
      </c>
      <c r="H265" s="243">
        <v>1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310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310</v>
      </c>
      <c r="BM265" s="251" t="s">
        <v>1804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1616</v>
      </c>
      <c r="G266" s="37"/>
      <c r="H266" s="37"/>
      <c r="I266" s="206"/>
      <c r="J266" s="37"/>
      <c r="K266" s="37"/>
      <c r="L266" s="41"/>
      <c r="M266" s="268"/>
      <c r="N266" s="269"/>
      <c r="O266" s="270"/>
      <c r="P266" s="270"/>
      <c r="Q266" s="270"/>
      <c r="R266" s="270"/>
      <c r="S266" s="270"/>
      <c r="T266" s="271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2" customFormat="1" ht="6.96" customHeight="1">
      <c r="A267" s="35"/>
      <c r="B267" s="63"/>
      <c r="C267" s="64"/>
      <c r="D267" s="64"/>
      <c r="E267" s="64"/>
      <c r="F267" s="64"/>
      <c r="G267" s="64"/>
      <c r="H267" s="64"/>
      <c r="I267" s="64"/>
      <c r="J267" s="64"/>
      <c r="K267" s="64"/>
      <c r="L267" s="41"/>
      <c r="M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</sheetData>
  <sheetProtection sheet="1" autoFilter="0" formatColumns="0" formatRows="0" objects="1" scenarios="1" spinCount="100000" saltValue="l/RN3wsIalYY+GYw7vHIOMH0yNY9KfYhzPZUsf7Bjx0C/0GXnESiS5ZobwiHxfsFusqJl5F/4hwhR4qvQUNt5g==" hashValue="ss1LeBVaJRNx95hfydsF3pSvPV1HKjUKgU9YNdqJMl2/rG5FZRMnel5C9HGNoujs+1+olwkdebkHfmTitzbYBA==" algorithmName="SHA-512" password="C741"/>
  <autoFilter ref="C142:K26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1775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1831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SUM(BE144:BE594)),  2)</f>
        <v>0</v>
      </c>
      <c r="G37" s="35"/>
      <c r="H37" s="35"/>
      <c r="I37" s="163">
        <v>0.20999999999999999</v>
      </c>
      <c r="J37" s="162">
        <f>ROUND(((SUM(BE115:BE122) + SUM(BE144:BE594))*I37),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SUM(BF144:BF594)),  2)</f>
        <v>0</v>
      </c>
      <c r="G38" s="35"/>
      <c r="H38" s="35"/>
      <c r="I38" s="163">
        <v>0.12</v>
      </c>
      <c r="J38" s="162">
        <f>ROUND(((SUM(BF115:BF122) + SUM(BF144:BF594))*I38),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SUM(BG144:BG594)),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SUM(BH144:BH594)),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SUM(BI144:BI594)),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1775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61.8,9.2 - učebna chemie, kabinet chemie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J174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J183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J184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J185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J360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J397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J438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J463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J464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J555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J578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1775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61.8,9.2 - učebna chemie, kabinet chemie - elektro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P145+P183</f>
        <v>0</v>
      </c>
      <c r="Q144" s="101"/>
      <c r="R144" s="220">
        <f>R145+R183</f>
        <v>0.28355999999999998</v>
      </c>
      <c r="S144" s="101"/>
      <c r="T144" s="221">
        <f>T145+T183</f>
        <v>1.3187500000000001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BK145+BK183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P146+P151+P174</f>
        <v>0</v>
      </c>
      <c r="Q145" s="231"/>
      <c r="R145" s="232">
        <f>R146+R151+R174</f>
        <v>0</v>
      </c>
      <c r="S145" s="231"/>
      <c r="T145" s="233">
        <f>T146+T151+T174</f>
        <v>1.248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BK146+BK151+BK174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SUM(P152:P173)</f>
        <v>0</v>
      </c>
      <c r="Q151" s="231"/>
      <c r="R151" s="232">
        <f>SUM(R152:R173)</f>
        <v>0</v>
      </c>
      <c r="S151" s="231"/>
      <c r="T151" s="233">
        <f>SUM(T152:T173)</f>
        <v>1.248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SUM(BK152:BK173)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0.11600000000000001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19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0.019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2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678</v>
      </c>
      <c r="F164" s="241" t="s">
        <v>679</v>
      </c>
      <c r="G164" s="242" t="s">
        <v>416</v>
      </c>
      <c r="H164" s="243">
        <v>9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0.045999999999999999</v>
      </c>
      <c r="T164" s="250">
        <f>S164*H164</f>
        <v>0.41399999999999998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680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681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682</v>
      </c>
      <c r="F166" s="241" t="s">
        <v>683</v>
      </c>
      <c r="G166" s="242" t="s">
        <v>416</v>
      </c>
      <c r="H166" s="243">
        <v>50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0.002</v>
      </c>
      <c r="T166" s="250">
        <f>S166*H166</f>
        <v>0.10000000000000001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684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685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686</v>
      </c>
      <c r="F168" s="241" t="s">
        <v>687</v>
      </c>
      <c r="G168" s="242" t="s">
        <v>416</v>
      </c>
      <c r="H168" s="243">
        <v>40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0.010999999999999999</v>
      </c>
      <c r="T168" s="250">
        <f>S168*H168</f>
        <v>0.43999999999999995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688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689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690</v>
      </c>
      <c r="F170" s="241" t="s">
        <v>691</v>
      </c>
      <c r="G170" s="242" t="s">
        <v>342</v>
      </c>
      <c r="H170" s="243">
        <v>7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0.017000000000000001</v>
      </c>
      <c r="T170" s="250">
        <f>S170*H170</f>
        <v>0.11900000000000001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692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693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33" customHeight="1">
      <c r="A172" s="35"/>
      <c r="B172" s="36"/>
      <c r="C172" s="239" t="s">
        <v>349</v>
      </c>
      <c r="D172" s="239" t="s">
        <v>278</v>
      </c>
      <c r="E172" s="240" t="s">
        <v>694</v>
      </c>
      <c r="F172" s="241" t="s">
        <v>695</v>
      </c>
      <c r="G172" s="242" t="s">
        <v>696</v>
      </c>
      <c r="H172" s="243">
        <v>155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697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695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12" customFormat="1" ht="22.8" customHeight="1">
      <c r="A174" s="12"/>
      <c r="B174" s="223"/>
      <c r="C174" s="224"/>
      <c r="D174" s="225" t="s">
        <v>73</v>
      </c>
      <c r="E174" s="237" t="s">
        <v>322</v>
      </c>
      <c r="F174" s="237" t="s">
        <v>323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SUM(P175:P182)</f>
        <v>0</v>
      </c>
      <c r="Q174" s="231"/>
      <c r="R174" s="232">
        <f>SUM(R175:R182)</f>
        <v>0</v>
      </c>
      <c r="S174" s="231"/>
      <c r="T174" s="233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81</v>
      </c>
      <c r="AT174" s="235" t="s">
        <v>73</v>
      </c>
      <c r="AU174" s="235" t="s">
        <v>81</v>
      </c>
      <c r="AY174" s="234" t="s">
        <v>275</v>
      </c>
      <c r="BK174" s="236">
        <f>SUM(BK175:BK182)</f>
        <v>0</v>
      </c>
    </row>
    <row r="175" s="2" customFormat="1" ht="24.15" customHeight="1">
      <c r="A175" s="35"/>
      <c r="B175" s="36"/>
      <c r="C175" s="239" t="s">
        <v>355</v>
      </c>
      <c r="D175" s="239" t="s">
        <v>278</v>
      </c>
      <c r="E175" s="240" t="s">
        <v>324</v>
      </c>
      <c r="F175" s="241" t="s">
        <v>325</v>
      </c>
      <c r="G175" s="242" t="s">
        <v>326</v>
      </c>
      <c r="H175" s="243">
        <v>1.319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282</v>
      </c>
      <c r="AT175" s="251" t="s">
        <v>278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282</v>
      </c>
      <c r="BM175" s="251" t="s">
        <v>698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328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330</v>
      </c>
      <c r="F177" s="241" t="s">
        <v>331</v>
      </c>
      <c r="G177" s="242" t="s">
        <v>326</v>
      </c>
      <c r="H177" s="243">
        <v>1.319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699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333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700</v>
      </c>
      <c r="F179" s="241" t="s">
        <v>701</v>
      </c>
      <c r="G179" s="242" t="s">
        <v>326</v>
      </c>
      <c r="H179" s="243">
        <v>40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702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703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49.05" customHeight="1">
      <c r="A181" s="35"/>
      <c r="B181" s="36"/>
      <c r="C181" s="239" t="s">
        <v>369</v>
      </c>
      <c r="D181" s="239" t="s">
        <v>278</v>
      </c>
      <c r="E181" s="240" t="s">
        <v>704</v>
      </c>
      <c r="F181" s="241" t="s">
        <v>705</v>
      </c>
      <c r="G181" s="242" t="s">
        <v>326</v>
      </c>
      <c r="H181" s="243">
        <v>1.319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707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12" customFormat="1" ht="25.92" customHeight="1">
      <c r="A183" s="12"/>
      <c r="B183" s="223"/>
      <c r="C183" s="224"/>
      <c r="D183" s="225" t="s">
        <v>73</v>
      </c>
      <c r="E183" s="226" t="s">
        <v>345</v>
      </c>
      <c r="F183" s="226" t="s">
        <v>346</v>
      </c>
      <c r="G183" s="224"/>
      <c r="H183" s="224"/>
      <c r="I183" s="227"/>
      <c r="J183" s="228">
        <f>BK183</f>
        <v>0</v>
      </c>
      <c r="K183" s="224"/>
      <c r="L183" s="229"/>
      <c r="M183" s="230"/>
      <c r="N183" s="231"/>
      <c r="O183" s="231"/>
      <c r="P183" s="232">
        <f>P184+P463+P578</f>
        <v>0</v>
      </c>
      <c r="Q183" s="231"/>
      <c r="R183" s="232">
        <f>R184+R463+R578</f>
        <v>0.28355999999999998</v>
      </c>
      <c r="S183" s="231"/>
      <c r="T183" s="233">
        <f>T184+T463+T578</f>
        <v>0.070749999999999993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4" t="s">
        <v>83</v>
      </c>
      <c r="AT183" s="235" t="s">
        <v>73</v>
      </c>
      <c r="AU183" s="235" t="s">
        <v>74</v>
      </c>
      <c r="AY183" s="234" t="s">
        <v>275</v>
      </c>
      <c r="BK183" s="236">
        <f>BK184+BK463+BK578</f>
        <v>0</v>
      </c>
    </row>
    <row r="184" s="12" customFormat="1" ht="22.8" customHeight="1">
      <c r="A184" s="12"/>
      <c r="B184" s="223"/>
      <c r="C184" s="224"/>
      <c r="D184" s="225" t="s">
        <v>73</v>
      </c>
      <c r="E184" s="237" t="s">
        <v>708</v>
      </c>
      <c r="F184" s="237" t="s">
        <v>709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P185+P360+P397+P438</f>
        <v>0</v>
      </c>
      <c r="Q184" s="231"/>
      <c r="R184" s="232">
        <f>R185+R360+R397+R438</f>
        <v>0.24571999999999997</v>
      </c>
      <c r="S184" s="231"/>
      <c r="T184" s="233">
        <f>T185+T360+T397+T438</f>
        <v>0.063149999999999998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83</v>
      </c>
      <c r="AT184" s="235" t="s">
        <v>73</v>
      </c>
      <c r="AU184" s="235" t="s">
        <v>81</v>
      </c>
      <c r="AY184" s="234" t="s">
        <v>275</v>
      </c>
      <c r="BK184" s="236">
        <f>BK185+BK360+BK397+BK438</f>
        <v>0</v>
      </c>
    </row>
    <row r="185" s="12" customFormat="1" ht="20.88" customHeight="1">
      <c r="A185" s="12"/>
      <c r="B185" s="223"/>
      <c r="C185" s="224"/>
      <c r="D185" s="225" t="s">
        <v>73</v>
      </c>
      <c r="E185" s="237" t="s">
        <v>710</v>
      </c>
      <c r="F185" s="237" t="s">
        <v>711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SUM(P186:P359)</f>
        <v>0</v>
      </c>
      <c r="Q185" s="231"/>
      <c r="R185" s="232">
        <f>SUM(R186:R359)</f>
        <v>0.13076999999999997</v>
      </c>
      <c r="S185" s="231"/>
      <c r="T185" s="233">
        <f>SUM(T186:T359)</f>
        <v>0.00015000000000000001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83</v>
      </c>
      <c r="AY185" s="234" t="s">
        <v>275</v>
      </c>
      <c r="BK185" s="236">
        <f>SUM(BK186:BK359)</f>
        <v>0</v>
      </c>
    </row>
    <row r="186" s="2" customFormat="1" ht="24.15" customHeight="1">
      <c r="A186" s="35"/>
      <c r="B186" s="36"/>
      <c r="C186" s="239" t="s">
        <v>374</v>
      </c>
      <c r="D186" s="239" t="s">
        <v>278</v>
      </c>
      <c r="E186" s="240" t="s">
        <v>712</v>
      </c>
      <c r="F186" s="241" t="s">
        <v>713</v>
      </c>
      <c r="G186" s="242" t="s">
        <v>342</v>
      </c>
      <c r="H186" s="243">
        <v>1</v>
      </c>
      <c r="I186" s="244"/>
      <c r="J186" s="245">
        <f>ROUND(I186*H186,2)</f>
        <v>0</v>
      </c>
      <c r="K186" s="246"/>
      <c r="L186" s="41"/>
      <c r="M186" s="247" t="s">
        <v>1</v>
      </c>
      <c r="N186" s="248" t="s">
        <v>39</v>
      </c>
      <c r="O186" s="8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352</v>
      </c>
      <c r="AT186" s="251" t="s">
        <v>278</v>
      </c>
      <c r="AU186" s="251" t="s">
        <v>276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714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715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276</v>
      </c>
    </row>
    <row r="188" s="2" customFormat="1" ht="16.5" customHeight="1">
      <c r="A188" s="35"/>
      <c r="B188" s="36"/>
      <c r="C188" s="257" t="s">
        <v>380</v>
      </c>
      <c r="D188" s="257" t="s">
        <v>339</v>
      </c>
      <c r="E188" s="258" t="s">
        <v>716</v>
      </c>
      <c r="F188" s="259" t="s">
        <v>717</v>
      </c>
      <c r="G188" s="260" t="s">
        <v>342</v>
      </c>
      <c r="H188" s="261">
        <v>1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0.00023000000000000001</v>
      </c>
      <c r="R188" s="249">
        <f>Q188*H188</f>
        <v>0.00023000000000000001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718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717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24.15" customHeight="1">
      <c r="A190" s="35"/>
      <c r="B190" s="36"/>
      <c r="C190" s="239" t="s">
        <v>385</v>
      </c>
      <c r="D190" s="239" t="s">
        <v>278</v>
      </c>
      <c r="E190" s="240" t="s">
        <v>719</v>
      </c>
      <c r="F190" s="241" t="s">
        <v>720</v>
      </c>
      <c r="G190" s="242" t="s">
        <v>342</v>
      </c>
      <c r="H190" s="243">
        <v>1</v>
      </c>
      <c r="I190" s="244"/>
      <c r="J190" s="245">
        <f>ROUND(I190*H190,2)</f>
        <v>0</v>
      </c>
      <c r="K190" s="246"/>
      <c r="L190" s="41"/>
      <c r="M190" s="247" t="s">
        <v>1</v>
      </c>
      <c r="N190" s="248" t="s">
        <v>39</v>
      </c>
      <c r="O190" s="8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352</v>
      </c>
      <c r="AT190" s="251" t="s">
        <v>278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721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722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57" t="s">
        <v>7</v>
      </c>
      <c r="D192" s="257" t="s">
        <v>339</v>
      </c>
      <c r="E192" s="258" t="s">
        <v>723</v>
      </c>
      <c r="F192" s="259" t="s">
        <v>724</v>
      </c>
      <c r="G192" s="260" t="s">
        <v>342</v>
      </c>
      <c r="H192" s="261">
        <v>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0.0058700000000000002</v>
      </c>
      <c r="R192" s="249">
        <f>Q192*H192</f>
        <v>0.0058700000000000002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725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724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726</v>
      </c>
      <c r="F194" s="259" t="s">
        <v>727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0.0050299999999999997</v>
      </c>
      <c r="R194" s="249">
        <f>Q194*H194</f>
        <v>0.0050299999999999997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728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727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33" customHeight="1">
      <c r="A196" s="35"/>
      <c r="B196" s="36"/>
      <c r="C196" s="239" t="s">
        <v>399</v>
      </c>
      <c r="D196" s="239" t="s">
        <v>278</v>
      </c>
      <c r="E196" s="240" t="s">
        <v>729</v>
      </c>
      <c r="F196" s="241" t="s">
        <v>730</v>
      </c>
      <c r="G196" s="242" t="s">
        <v>342</v>
      </c>
      <c r="H196" s="243">
        <v>13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731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730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24.15" customHeight="1">
      <c r="A198" s="35"/>
      <c r="B198" s="36"/>
      <c r="C198" s="257" t="s">
        <v>403</v>
      </c>
      <c r="D198" s="257" t="s">
        <v>339</v>
      </c>
      <c r="E198" s="258" t="s">
        <v>732</v>
      </c>
      <c r="F198" s="259" t="s">
        <v>733</v>
      </c>
      <c r="G198" s="260" t="s">
        <v>342</v>
      </c>
      <c r="H198" s="261">
        <v>13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377</v>
      </c>
      <c r="AT198" s="251" t="s">
        <v>339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734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733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33" customHeight="1">
      <c r="A200" s="35"/>
      <c r="B200" s="36"/>
      <c r="C200" s="239" t="s">
        <v>408</v>
      </c>
      <c r="D200" s="239" t="s">
        <v>278</v>
      </c>
      <c r="E200" s="240" t="s">
        <v>735</v>
      </c>
      <c r="F200" s="241" t="s">
        <v>736</v>
      </c>
      <c r="G200" s="242" t="s">
        <v>342</v>
      </c>
      <c r="H200" s="243">
        <v>1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352</v>
      </c>
      <c r="AT200" s="251" t="s">
        <v>278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737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738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57" t="s">
        <v>413</v>
      </c>
      <c r="D202" s="257" t="s">
        <v>339</v>
      </c>
      <c r="E202" s="258" t="s">
        <v>739</v>
      </c>
      <c r="F202" s="259" t="s">
        <v>740</v>
      </c>
      <c r="G202" s="260" t="s">
        <v>342</v>
      </c>
      <c r="H202" s="261">
        <v>1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377</v>
      </c>
      <c r="AT202" s="251" t="s">
        <v>339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741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740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16.5" customHeight="1">
      <c r="A204" s="35"/>
      <c r="B204" s="36"/>
      <c r="C204" s="239" t="s">
        <v>419</v>
      </c>
      <c r="D204" s="239" t="s">
        <v>278</v>
      </c>
      <c r="E204" s="240" t="s">
        <v>742</v>
      </c>
      <c r="F204" s="241" t="s">
        <v>743</v>
      </c>
      <c r="G204" s="242" t="s">
        <v>342</v>
      </c>
      <c r="H204" s="243">
        <v>1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744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745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33" customHeight="1">
      <c r="A206" s="35"/>
      <c r="B206" s="36"/>
      <c r="C206" s="257" t="s">
        <v>423</v>
      </c>
      <c r="D206" s="257" t="s">
        <v>339</v>
      </c>
      <c r="E206" s="258" t="s">
        <v>746</v>
      </c>
      <c r="F206" s="259" t="s">
        <v>747</v>
      </c>
      <c r="G206" s="260" t="s">
        <v>342</v>
      </c>
      <c r="H206" s="261">
        <v>1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39</v>
      </c>
      <c r="O206" s="88"/>
      <c r="P206" s="249">
        <f>O206*H206</f>
        <v>0</v>
      </c>
      <c r="Q206" s="249">
        <v>5.0000000000000002E-05</v>
      </c>
      <c r="R206" s="249">
        <f>Q206*H206</f>
        <v>5.0000000000000002E-05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377</v>
      </c>
      <c r="AT206" s="251" t="s">
        <v>339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748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747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24.15" customHeight="1">
      <c r="A208" s="35"/>
      <c r="B208" s="36"/>
      <c r="C208" s="239" t="s">
        <v>427</v>
      </c>
      <c r="D208" s="239" t="s">
        <v>278</v>
      </c>
      <c r="E208" s="240" t="s">
        <v>749</v>
      </c>
      <c r="F208" s="241" t="s">
        <v>750</v>
      </c>
      <c r="G208" s="242" t="s">
        <v>416</v>
      </c>
      <c r="H208" s="243">
        <v>10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751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752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37.8" customHeight="1">
      <c r="A210" s="35"/>
      <c r="B210" s="36"/>
      <c r="C210" s="257" t="s">
        <v>432</v>
      </c>
      <c r="D210" s="257" t="s">
        <v>339</v>
      </c>
      <c r="E210" s="258" t="s">
        <v>753</v>
      </c>
      <c r="F210" s="259" t="s">
        <v>754</v>
      </c>
      <c r="G210" s="260" t="s">
        <v>416</v>
      </c>
      <c r="H210" s="261">
        <v>6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39</v>
      </c>
      <c r="O210" s="88"/>
      <c r="P210" s="249">
        <f>O210*H210</f>
        <v>0</v>
      </c>
      <c r="Q210" s="249">
        <v>6.9999999999999994E-05</v>
      </c>
      <c r="R210" s="249">
        <f>Q210*H210</f>
        <v>0.00041999999999999996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377</v>
      </c>
      <c r="AT210" s="251" t="s">
        <v>339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755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754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3" customHeight="1">
      <c r="A212" s="35"/>
      <c r="B212" s="36"/>
      <c r="C212" s="257" t="s">
        <v>436</v>
      </c>
      <c r="D212" s="257" t="s">
        <v>339</v>
      </c>
      <c r="E212" s="258" t="s">
        <v>756</v>
      </c>
      <c r="F212" s="259" t="s">
        <v>757</v>
      </c>
      <c r="G212" s="260" t="s">
        <v>416</v>
      </c>
      <c r="H212" s="261">
        <v>2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6.9999999999999994E-05</v>
      </c>
      <c r="R212" s="249">
        <f>Q212*H212</f>
        <v>0.00013999999999999999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758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757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37.8" customHeight="1">
      <c r="A214" s="35"/>
      <c r="B214" s="36"/>
      <c r="C214" s="257" t="s">
        <v>377</v>
      </c>
      <c r="D214" s="257" t="s">
        <v>339</v>
      </c>
      <c r="E214" s="258" t="s">
        <v>759</v>
      </c>
      <c r="F214" s="259" t="s">
        <v>760</v>
      </c>
      <c r="G214" s="260" t="s">
        <v>416</v>
      </c>
      <c r="H214" s="261">
        <v>2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6.9999999999999994E-05</v>
      </c>
      <c r="R214" s="249">
        <f>Q214*H214</f>
        <v>0.00013999999999999999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761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760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24.15" customHeight="1">
      <c r="A216" s="35"/>
      <c r="B216" s="36"/>
      <c r="C216" s="239" t="s">
        <v>446</v>
      </c>
      <c r="D216" s="239" t="s">
        <v>278</v>
      </c>
      <c r="E216" s="240" t="s">
        <v>762</v>
      </c>
      <c r="F216" s="241" t="s">
        <v>763</v>
      </c>
      <c r="G216" s="242" t="s">
        <v>342</v>
      </c>
      <c r="H216" s="243">
        <v>1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764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765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16.5" customHeight="1">
      <c r="A218" s="35"/>
      <c r="B218" s="36"/>
      <c r="C218" s="257" t="s">
        <v>451</v>
      </c>
      <c r="D218" s="257" t="s">
        <v>339</v>
      </c>
      <c r="E218" s="258" t="s">
        <v>766</v>
      </c>
      <c r="F218" s="259" t="s">
        <v>767</v>
      </c>
      <c r="G218" s="260" t="s">
        <v>342</v>
      </c>
      <c r="H218" s="261">
        <v>1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39</v>
      </c>
      <c r="O218" s="88"/>
      <c r="P218" s="249">
        <f>O218*H218</f>
        <v>0</v>
      </c>
      <c r="Q218" s="249">
        <v>5.0000000000000002E-05</v>
      </c>
      <c r="R218" s="249">
        <f>Q218*H218</f>
        <v>5.0000000000000002E-05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377</v>
      </c>
      <c r="AT218" s="251" t="s">
        <v>339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768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767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44.25" customHeight="1">
      <c r="A220" s="35"/>
      <c r="B220" s="36"/>
      <c r="C220" s="239" t="s">
        <v>456</v>
      </c>
      <c r="D220" s="239" t="s">
        <v>278</v>
      </c>
      <c r="E220" s="240" t="s">
        <v>769</v>
      </c>
      <c r="F220" s="241" t="s">
        <v>770</v>
      </c>
      <c r="G220" s="242" t="s">
        <v>342</v>
      </c>
      <c r="H220" s="243">
        <v>1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771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770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55.5" customHeight="1">
      <c r="A222" s="35"/>
      <c r="B222" s="36"/>
      <c r="C222" s="257" t="s">
        <v>461</v>
      </c>
      <c r="D222" s="257" t="s">
        <v>339</v>
      </c>
      <c r="E222" s="258" t="s">
        <v>772</v>
      </c>
      <c r="F222" s="259" t="s">
        <v>773</v>
      </c>
      <c r="G222" s="260" t="s">
        <v>342</v>
      </c>
      <c r="H222" s="261">
        <v>1</v>
      </c>
      <c r="I222" s="262"/>
      <c r="J222" s="263">
        <f>ROUND(I222*H222,2)</f>
        <v>0</v>
      </c>
      <c r="K222" s="264"/>
      <c r="L222" s="265"/>
      <c r="M222" s="266" t="s">
        <v>1</v>
      </c>
      <c r="N222" s="267" t="s">
        <v>39</v>
      </c>
      <c r="O222" s="88"/>
      <c r="P222" s="249">
        <f>O222*H222</f>
        <v>0</v>
      </c>
      <c r="Q222" s="249">
        <v>5.0000000000000002E-05</v>
      </c>
      <c r="R222" s="249">
        <f>Q222*H222</f>
        <v>5.0000000000000002E-05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377</v>
      </c>
      <c r="AT222" s="251" t="s">
        <v>339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774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773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24.15" customHeight="1">
      <c r="A224" s="35"/>
      <c r="B224" s="36"/>
      <c r="C224" s="239" t="s">
        <v>465</v>
      </c>
      <c r="D224" s="239" t="s">
        <v>278</v>
      </c>
      <c r="E224" s="240" t="s">
        <v>1832</v>
      </c>
      <c r="F224" s="241" t="s">
        <v>1833</v>
      </c>
      <c r="G224" s="242" t="s">
        <v>416</v>
      </c>
      <c r="H224" s="243">
        <v>10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1834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1833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21.75" customHeight="1">
      <c r="A226" s="35"/>
      <c r="B226" s="36"/>
      <c r="C226" s="257" t="s">
        <v>470</v>
      </c>
      <c r="D226" s="257" t="s">
        <v>339</v>
      </c>
      <c r="E226" s="258" t="s">
        <v>1835</v>
      </c>
      <c r="F226" s="259" t="s">
        <v>1836</v>
      </c>
      <c r="G226" s="260" t="s">
        <v>416</v>
      </c>
      <c r="H226" s="261">
        <v>10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39</v>
      </c>
      <c r="O226" s="88"/>
      <c r="P226" s="249">
        <f>O226*H226</f>
        <v>0</v>
      </c>
      <c r="Q226" s="249">
        <v>0.0015</v>
      </c>
      <c r="R226" s="249">
        <f>Q226*H226</f>
        <v>0.014999999999999999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377</v>
      </c>
      <c r="AT226" s="251" t="s">
        <v>339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1837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1836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24.15" customHeight="1">
      <c r="A228" s="35"/>
      <c r="B228" s="36"/>
      <c r="C228" s="239" t="s">
        <v>475</v>
      </c>
      <c r="D228" s="239" t="s">
        <v>278</v>
      </c>
      <c r="E228" s="240" t="s">
        <v>1838</v>
      </c>
      <c r="F228" s="241" t="s">
        <v>1839</v>
      </c>
      <c r="G228" s="242" t="s">
        <v>342</v>
      </c>
      <c r="H228" s="243">
        <v>20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1840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1841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24.15" customHeight="1">
      <c r="A230" s="35"/>
      <c r="B230" s="36"/>
      <c r="C230" s="257" t="s">
        <v>480</v>
      </c>
      <c r="D230" s="257" t="s">
        <v>339</v>
      </c>
      <c r="E230" s="258" t="s">
        <v>1842</v>
      </c>
      <c r="F230" s="259" t="s">
        <v>1843</v>
      </c>
      <c r="G230" s="260" t="s">
        <v>342</v>
      </c>
      <c r="H230" s="261">
        <v>20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0.00024000000000000001</v>
      </c>
      <c r="R230" s="249">
        <f>Q230*H230</f>
        <v>0.0048000000000000004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1844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1843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24.15" customHeight="1">
      <c r="A232" s="35"/>
      <c r="B232" s="36"/>
      <c r="C232" s="257" t="s">
        <v>484</v>
      </c>
      <c r="D232" s="257" t="s">
        <v>339</v>
      </c>
      <c r="E232" s="258" t="s">
        <v>1845</v>
      </c>
      <c r="F232" s="259" t="s">
        <v>1846</v>
      </c>
      <c r="G232" s="260" t="s">
        <v>342</v>
      </c>
      <c r="H232" s="261">
        <v>20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377</v>
      </c>
      <c r="AT232" s="251" t="s">
        <v>339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1847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1848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16.5" customHeight="1">
      <c r="A234" s="35"/>
      <c r="B234" s="36"/>
      <c r="C234" s="257" t="s">
        <v>489</v>
      </c>
      <c r="D234" s="257" t="s">
        <v>339</v>
      </c>
      <c r="E234" s="258" t="s">
        <v>1849</v>
      </c>
      <c r="F234" s="259" t="s">
        <v>1850</v>
      </c>
      <c r="G234" s="260" t="s">
        <v>342</v>
      </c>
      <c r="H234" s="261">
        <v>20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377</v>
      </c>
      <c r="AT234" s="251" t="s">
        <v>339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1851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1850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24.15" customHeight="1">
      <c r="A236" s="35"/>
      <c r="B236" s="36"/>
      <c r="C236" s="239" t="s">
        <v>494</v>
      </c>
      <c r="D236" s="239" t="s">
        <v>278</v>
      </c>
      <c r="E236" s="240" t="s">
        <v>1852</v>
      </c>
      <c r="F236" s="241" t="s">
        <v>1853</v>
      </c>
      <c r="G236" s="242" t="s">
        <v>342</v>
      </c>
      <c r="H236" s="243">
        <v>6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1854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1853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57" t="s">
        <v>498</v>
      </c>
      <c r="D238" s="257" t="s">
        <v>339</v>
      </c>
      <c r="E238" s="258" t="s">
        <v>1855</v>
      </c>
      <c r="F238" s="259" t="s">
        <v>1856</v>
      </c>
      <c r="G238" s="260" t="s">
        <v>342</v>
      </c>
      <c r="H238" s="261">
        <v>6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1857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1856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21.75" customHeight="1">
      <c r="A240" s="35"/>
      <c r="B240" s="36"/>
      <c r="C240" s="239" t="s">
        <v>503</v>
      </c>
      <c r="D240" s="239" t="s">
        <v>278</v>
      </c>
      <c r="E240" s="240" t="s">
        <v>1040</v>
      </c>
      <c r="F240" s="241" t="s">
        <v>1041</v>
      </c>
      <c r="G240" s="242" t="s">
        <v>416</v>
      </c>
      <c r="H240" s="243">
        <v>10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1858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1043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33" customHeight="1">
      <c r="A242" s="35"/>
      <c r="B242" s="36"/>
      <c r="C242" s="257" t="s">
        <v>508</v>
      </c>
      <c r="D242" s="257" t="s">
        <v>339</v>
      </c>
      <c r="E242" s="258" t="s">
        <v>1859</v>
      </c>
      <c r="F242" s="259" t="s">
        <v>1860</v>
      </c>
      <c r="G242" s="260" t="s">
        <v>416</v>
      </c>
      <c r="H242" s="261">
        <v>10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377</v>
      </c>
      <c r="AT242" s="251" t="s">
        <v>339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1861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1860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49.05" customHeight="1">
      <c r="A244" s="35"/>
      <c r="B244" s="36"/>
      <c r="C244" s="239" t="s">
        <v>515</v>
      </c>
      <c r="D244" s="239" t="s">
        <v>278</v>
      </c>
      <c r="E244" s="240" t="s">
        <v>775</v>
      </c>
      <c r="F244" s="241" t="s">
        <v>776</v>
      </c>
      <c r="G244" s="242" t="s">
        <v>342</v>
      </c>
      <c r="H244" s="243">
        <v>3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777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776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37.8" customHeight="1">
      <c r="A246" s="35"/>
      <c r="B246" s="36"/>
      <c r="C246" s="257" t="s">
        <v>520</v>
      </c>
      <c r="D246" s="257" t="s">
        <v>339</v>
      </c>
      <c r="E246" s="258" t="s">
        <v>778</v>
      </c>
      <c r="F246" s="259" t="s">
        <v>779</v>
      </c>
      <c r="G246" s="260" t="s">
        <v>342</v>
      </c>
      <c r="H246" s="261">
        <v>2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780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779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24.15" customHeight="1">
      <c r="A248" s="35"/>
      <c r="B248" s="36"/>
      <c r="C248" s="257" t="s">
        <v>525</v>
      </c>
      <c r="D248" s="257" t="s">
        <v>339</v>
      </c>
      <c r="E248" s="258" t="s">
        <v>781</v>
      </c>
      <c r="F248" s="259" t="s">
        <v>782</v>
      </c>
      <c r="G248" s="260" t="s">
        <v>342</v>
      </c>
      <c r="H248" s="261">
        <v>1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377</v>
      </c>
      <c r="AT248" s="251" t="s">
        <v>339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783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782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24.15" customHeight="1">
      <c r="A250" s="35"/>
      <c r="B250" s="36"/>
      <c r="C250" s="239" t="s">
        <v>530</v>
      </c>
      <c r="D250" s="239" t="s">
        <v>278</v>
      </c>
      <c r="E250" s="240" t="s">
        <v>1683</v>
      </c>
      <c r="F250" s="241" t="s">
        <v>1684</v>
      </c>
      <c r="G250" s="242" t="s">
        <v>416</v>
      </c>
      <c r="H250" s="243">
        <v>130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1685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1684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37.8" customHeight="1">
      <c r="A252" s="35"/>
      <c r="B252" s="36"/>
      <c r="C252" s="257" t="s">
        <v>534</v>
      </c>
      <c r="D252" s="257" t="s">
        <v>339</v>
      </c>
      <c r="E252" s="258" t="s">
        <v>1862</v>
      </c>
      <c r="F252" s="259" t="s">
        <v>1863</v>
      </c>
      <c r="G252" s="260" t="s">
        <v>416</v>
      </c>
      <c r="H252" s="261">
        <v>130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39</v>
      </c>
      <c r="O252" s="88"/>
      <c r="P252" s="249">
        <f>O252*H252</f>
        <v>0</v>
      </c>
      <c r="Q252" s="249">
        <v>4.0000000000000003E-05</v>
      </c>
      <c r="R252" s="249">
        <f>Q252*H252</f>
        <v>0.0052000000000000006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377</v>
      </c>
      <c r="AT252" s="251" t="s">
        <v>339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1864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1863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37.8" customHeight="1">
      <c r="A254" s="35"/>
      <c r="B254" s="36"/>
      <c r="C254" s="239" t="s">
        <v>539</v>
      </c>
      <c r="D254" s="239" t="s">
        <v>278</v>
      </c>
      <c r="E254" s="240" t="s">
        <v>1865</v>
      </c>
      <c r="F254" s="241" t="s">
        <v>1866</v>
      </c>
      <c r="G254" s="242" t="s">
        <v>342</v>
      </c>
      <c r="H254" s="243">
        <v>10</v>
      </c>
      <c r="I254" s="244"/>
      <c r="J254" s="245">
        <f>ROUND(I254*H254,2)</f>
        <v>0</v>
      </c>
      <c r="K254" s="246"/>
      <c r="L254" s="41"/>
      <c r="M254" s="247" t="s">
        <v>1</v>
      </c>
      <c r="N254" s="248" t="s">
        <v>39</v>
      </c>
      <c r="O254" s="88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352</v>
      </c>
      <c r="AT254" s="251" t="s">
        <v>278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1867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1866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4.15" customHeight="1">
      <c r="A256" s="35"/>
      <c r="B256" s="36"/>
      <c r="C256" s="257" t="s">
        <v>545</v>
      </c>
      <c r="D256" s="257" t="s">
        <v>339</v>
      </c>
      <c r="E256" s="258" t="s">
        <v>1868</v>
      </c>
      <c r="F256" s="259" t="s">
        <v>1869</v>
      </c>
      <c r="G256" s="260" t="s">
        <v>342</v>
      </c>
      <c r="H256" s="261">
        <v>20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1870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1869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33" customHeight="1">
      <c r="A258" s="35"/>
      <c r="B258" s="36"/>
      <c r="C258" s="239" t="s">
        <v>550</v>
      </c>
      <c r="D258" s="239" t="s">
        <v>278</v>
      </c>
      <c r="E258" s="240" t="s">
        <v>1701</v>
      </c>
      <c r="F258" s="241" t="s">
        <v>1702</v>
      </c>
      <c r="G258" s="242" t="s">
        <v>342</v>
      </c>
      <c r="H258" s="243">
        <v>10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1703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1702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37.8" customHeight="1">
      <c r="A260" s="35"/>
      <c r="B260" s="36"/>
      <c r="C260" s="239" t="s">
        <v>555</v>
      </c>
      <c r="D260" s="239" t="s">
        <v>278</v>
      </c>
      <c r="E260" s="240" t="s">
        <v>784</v>
      </c>
      <c r="F260" s="241" t="s">
        <v>785</v>
      </c>
      <c r="G260" s="242" t="s">
        <v>342</v>
      </c>
      <c r="H260" s="243">
        <v>8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786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785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55.5" customHeight="1">
      <c r="A262" s="35"/>
      <c r="B262" s="36"/>
      <c r="C262" s="239" t="s">
        <v>560</v>
      </c>
      <c r="D262" s="239" t="s">
        <v>278</v>
      </c>
      <c r="E262" s="240" t="s">
        <v>787</v>
      </c>
      <c r="F262" s="241" t="s">
        <v>788</v>
      </c>
      <c r="G262" s="242" t="s">
        <v>342</v>
      </c>
      <c r="H262" s="243">
        <v>8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789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788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24.15" customHeight="1">
      <c r="A264" s="35"/>
      <c r="B264" s="36"/>
      <c r="C264" s="257" t="s">
        <v>565</v>
      </c>
      <c r="D264" s="257" t="s">
        <v>339</v>
      </c>
      <c r="E264" s="258" t="s">
        <v>790</v>
      </c>
      <c r="F264" s="259" t="s">
        <v>791</v>
      </c>
      <c r="G264" s="260" t="s">
        <v>342</v>
      </c>
      <c r="H264" s="261">
        <v>8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39</v>
      </c>
      <c r="O264" s="88"/>
      <c r="P264" s="249">
        <f>O264*H264</f>
        <v>0</v>
      </c>
      <c r="Q264" s="249">
        <v>0.00010000000000000001</v>
      </c>
      <c r="R264" s="249">
        <f>Q264*H264</f>
        <v>0.00080000000000000004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377</v>
      </c>
      <c r="AT264" s="251" t="s">
        <v>339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792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791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37.8" customHeight="1">
      <c r="A266" s="35"/>
      <c r="B266" s="36"/>
      <c r="C266" s="257" t="s">
        <v>570</v>
      </c>
      <c r="D266" s="257" t="s">
        <v>339</v>
      </c>
      <c r="E266" s="258" t="s">
        <v>793</v>
      </c>
      <c r="F266" s="259" t="s">
        <v>794</v>
      </c>
      <c r="G266" s="260" t="s">
        <v>342</v>
      </c>
      <c r="H266" s="261">
        <v>8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795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794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33" customHeight="1">
      <c r="A268" s="35"/>
      <c r="B268" s="36"/>
      <c r="C268" s="239" t="s">
        <v>575</v>
      </c>
      <c r="D268" s="239" t="s">
        <v>278</v>
      </c>
      <c r="E268" s="240" t="s">
        <v>796</v>
      </c>
      <c r="F268" s="241" t="s">
        <v>797</v>
      </c>
      <c r="G268" s="242" t="s">
        <v>342</v>
      </c>
      <c r="H268" s="243">
        <v>6</v>
      </c>
      <c r="I268" s="244"/>
      <c r="J268" s="245">
        <f>ROUND(I268*H268,2)</f>
        <v>0</v>
      </c>
      <c r="K268" s="246"/>
      <c r="L268" s="41"/>
      <c r="M268" s="247" t="s">
        <v>1</v>
      </c>
      <c r="N268" s="248" t="s">
        <v>39</v>
      </c>
      <c r="O268" s="8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352</v>
      </c>
      <c r="AT268" s="251" t="s">
        <v>278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798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799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55.5" customHeight="1">
      <c r="A270" s="35"/>
      <c r="B270" s="36"/>
      <c r="C270" s="239" t="s">
        <v>580</v>
      </c>
      <c r="D270" s="239" t="s">
        <v>278</v>
      </c>
      <c r="E270" s="240" t="s">
        <v>800</v>
      </c>
      <c r="F270" s="241" t="s">
        <v>801</v>
      </c>
      <c r="G270" s="242" t="s">
        <v>342</v>
      </c>
      <c r="H270" s="243">
        <v>7</v>
      </c>
      <c r="I270" s="244"/>
      <c r="J270" s="245">
        <f>ROUND(I270*H270,2)</f>
        <v>0</v>
      </c>
      <c r="K270" s="246"/>
      <c r="L270" s="41"/>
      <c r="M270" s="247" t="s">
        <v>1</v>
      </c>
      <c r="N270" s="248" t="s">
        <v>39</v>
      </c>
      <c r="O270" s="88"/>
      <c r="P270" s="249">
        <f>O270*H270</f>
        <v>0</v>
      </c>
      <c r="Q270" s="249">
        <v>0</v>
      </c>
      <c r="R270" s="249">
        <f>Q270*H270</f>
        <v>0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352</v>
      </c>
      <c r="AT270" s="251" t="s">
        <v>278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802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803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33" customHeight="1">
      <c r="A272" s="35"/>
      <c r="B272" s="36"/>
      <c r="C272" s="257" t="s">
        <v>14</v>
      </c>
      <c r="D272" s="257" t="s">
        <v>339</v>
      </c>
      <c r="E272" s="258" t="s">
        <v>804</v>
      </c>
      <c r="F272" s="259" t="s">
        <v>805</v>
      </c>
      <c r="G272" s="260" t="s">
        <v>342</v>
      </c>
      <c r="H272" s="261">
        <v>6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6.9999999999999994E-05</v>
      </c>
      <c r="R272" s="249">
        <f>Q272*H272</f>
        <v>0.00041999999999999996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806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805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33" customHeight="1">
      <c r="A274" s="35"/>
      <c r="B274" s="36"/>
      <c r="C274" s="257" t="s">
        <v>590</v>
      </c>
      <c r="D274" s="257" t="s">
        <v>339</v>
      </c>
      <c r="E274" s="258" t="s">
        <v>807</v>
      </c>
      <c r="F274" s="259" t="s">
        <v>808</v>
      </c>
      <c r="G274" s="260" t="s">
        <v>342</v>
      </c>
      <c r="H274" s="261">
        <v>7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39</v>
      </c>
      <c r="O274" s="88"/>
      <c r="P274" s="249">
        <f>O274*H274</f>
        <v>0</v>
      </c>
      <c r="Q274" s="249">
        <v>0</v>
      </c>
      <c r="R274" s="249">
        <f>Q274*H274</f>
        <v>0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377</v>
      </c>
      <c r="AT274" s="251" t="s">
        <v>339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809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808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49.05" customHeight="1">
      <c r="A276" s="35"/>
      <c r="B276" s="36"/>
      <c r="C276" s="239" t="s">
        <v>595</v>
      </c>
      <c r="D276" s="239" t="s">
        <v>278</v>
      </c>
      <c r="E276" s="240" t="s">
        <v>810</v>
      </c>
      <c r="F276" s="241" t="s">
        <v>811</v>
      </c>
      <c r="G276" s="242" t="s">
        <v>342</v>
      </c>
      <c r="H276" s="243">
        <v>14</v>
      </c>
      <c r="I276" s="244"/>
      <c r="J276" s="245">
        <f>ROUND(I276*H276,2)</f>
        <v>0</v>
      </c>
      <c r="K276" s="246"/>
      <c r="L276" s="41"/>
      <c r="M276" s="247" t="s">
        <v>1</v>
      </c>
      <c r="N276" s="248" t="s">
        <v>39</v>
      </c>
      <c r="O276" s="88"/>
      <c r="P276" s="249">
        <f>O276*H276</f>
        <v>0</v>
      </c>
      <c r="Q276" s="249">
        <v>0</v>
      </c>
      <c r="R276" s="249">
        <f>Q276*H276</f>
        <v>0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352</v>
      </c>
      <c r="AT276" s="251" t="s">
        <v>278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812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811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37.8" customHeight="1">
      <c r="A278" s="35"/>
      <c r="B278" s="36"/>
      <c r="C278" s="257" t="s">
        <v>600</v>
      </c>
      <c r="D278" s="257" t="s">
        <v>339</v>
      </c>
      <c r="E278" s="258" t="s">
        <v>813</v>
      </c>
      <c r="F278" s="259" t="s">
        <v>814</v>
      </c>
      <c r="G278" s="260" t="s">
        <v>342</v>
      </c>
      <c r="H278" s="261">
        <v>2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39</v>
      </c>
      <c r="O278" s="88"/>
      <c r="P278" s="249">
        <f>O278*H278</f>
        <v>0</v>
      </c>
      <c r="Q278" s="249">
        <v>6.9999999999999994E-05</v>
      </c>
      <c r="R278" s="249">
        <f>Q278*H278</f>
        <v>0.00013999999999999999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377</v>
      </c>
      <c r="AT278" s="251" t="s">
        <v>339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815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814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33" customHeight="1">
      <c r="A280" s="35"/>
      <c r="B280" s="36"/>
      <c r="C280" s="257" t="s">
        <v>605</v>
      </c>
      <c r="D280" s="257" t="s">
        <v>339</v>
      </c>
      <c r="E280" s="258" t="s">
        <v>816</v>
      </c>
      <c r="F280" s="259" t="s">
        <v>817</v>
      </c>
      <c r="G280" s="260" t="s">
        <v>342</v>
      </c>
      <c r="H280" s="261">
        <v>11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818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817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37.8" customHeight="1">
      <c r="A282" s="35"/>
      <c r="B282" s="36"/>
      <c r="C282" s="257" t="s">
        <v>609</v>
      </c>
      <c r="D282" s="257" t="s">
        <v>339</v>
      </c>
      <c r="E282" s="258" t="s">
        <v>819</v>
      </c>
      <c r="F282" s="259" t="s">
        <v>820</v>
      </c>
      <c r="G282" s="260" t="s">
        <v>342</v>
      </c>
      <c r="H282" s="261">
        <v>1</v>
      </c>
      <c r="I282" s="262"/>
      <c r="J282" s="263">
        <f>ROUND(I282*H282,2)</f>
        <v>0</v>
      </c>
      <c r="K282" s="264"/>
      <c r="L282" s="265"/>
      <c r="M282" s="266" t="s">
        <v>1</v>
      </c>
      <c r="N282" s="267" t="s">
        <v>39</v>
      </c>
      <c r="O282" s="88"/>
      <c r="P282" s="249">
        <f>O282*H282</f>
        <v>0</v>
      </c>
      <c r="Q282" s="249">
        <v>0.00010000000000000001</v>
      </c>
      <c r="R282" s="249">
        <f>Q282*H282</f>
        <v>0.00010000000000000001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377</v>
      </c>
      <c r="AT282" s="251" t="s">
        <v>339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821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820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4.15" customHeight="1">
      <c r="A284" s="35"/>
      <c r="B284" s="36"/>
      <c r="C284" s="257" t="s">
        <v>611</v>
      </c>
      <c r="D284" s="257" t="s">
        <v>339</v>
      </c>
      <c r="E284" s="258" t="s">
        <v>1315</v>
      </c>
      <c r="F284" s="259" t="s">
        <v>1316</v>
      </c>
      <c r="G284" s="260" t="s">
        <v>342</v>
      </c>
      <c r="H284" s="261">
        <v>2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1.0000000000000001E-05</v>
      </c>
      <c r="R284" s="249">
        <f>Q284*H284</f>
        <v>2.0000000000000002E-05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1704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1316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24.15" customHeight="1">
      <c r="A286" s="35"/>
      <c r="B286" s="36"/>
      <c r="C286" s="257" t="s">
        <v>615</v>
      </c>
      <c r="D286" s="257" t="s">
        <v>339</v>
      </c>
      <c r="E286" s="258" t="s">
        <v>1104</v>
      </c>
      <c r="F286" s="259" t="s">
        <v>1105</v>
      </c>
      <c r="G286" s="260" t="s">
        <v>342</v>
      </c>
      <c r="H286" s="261">
        <v>1</v>
      </c>
      <c r="I286" s="262"/>
      <c r="J286" s="263">
        <f>ROUND(I286*H286,2)</f>
        <v>0</v>
      </c>
      <c r="K286" s="264"/>
      <c r="L286" s="265"/>
      <c r="M286" s="266" t="s">
        <v>1</v>
      </c>
      <c r="N286" s="267" t="s">
        <v>39</v>
      </c>
      <c r="O286" s="88"/>
      <c r="P286" s="249">
        <f>O286*H286</f>
        <v>0</v>
      </c>
      <c r="Q286" s="249">
        <v>2.0000000000000002E-05</v>
      </c>
      <c r="R286" s="249">
        <f>Q286*H286</f>
        <v>2.0000000000000002E-05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377</v>
      </c>
      <c r="AT286" s="251" t="s">
        <v>339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1705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1105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21.75" customHeight="1">
      <c r="A288" s="35"/>
      <c r="B288" s="36"/>
      <c r="C288" s="257" t="s">
        <v>619</v>
      </c>
      <c r="D288" s="257" t="s">
        <v>339</v>
      </c>
      <c r="E288" s="258" t="s">
        <v>1532</v>
      </c>
      <c r="F288" s="259" t="s">
        <v>1533</v>
      </c>
      <c r="G288" s="260" t="s">
        <v>342</v>
      </c>
      <c r="H288" s="261">
        <v>1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39</v>
      </c>
      <c r="O288" s="88"/>
      <c r="P288" s="249">
        <f>O288*H288</f>
        <v>0</v>
      </c>
      <c r="Q288" s="249">
        <v>3.0000000000000001E-05</v>
      </c>
      <c r="R288" s="249">
        <f>Q288*H288</f>
        <v>3.0000000000000001E-05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377</v>
      </c>
      <c r="AT288" s="251" t="s">
        <v>339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1534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1533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1.75" customHeight="1">
      <c r="A290" s="35"/>
      <c r="B290" s="36"/>
      <c r="C290" s="257" t="s">
        <v>626</v>
      </c>
      <c r="D290" s="257" t="s">
        <v>339</v>
      </c>
      <c r="E290" s="258" t="s">
        <v>822</v>
      </c>
      <c r="F290" s="259" t="s">
        <v>823</v>
      </c>
      <c r="G290" s="260" t="s">
        <v>342</v>
      </c>
      <c r="H290" s="261">
        <v>1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39</v>
      </c>
      <c r="O290" s="88"/>
      <c r="P290" s="249">
        <f>O290*H290</f>
        <v>0</v>
      </c>
      <c r="Q290" s="249">
        <v>6.0000000000000002E-05</v>
      </c>
      <c r="R290" s="249">
        <f>Q290*H290</f>
        <v>6.0000000000000002E-05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377</v>
      </c>
      <c r="AT290" s="251" t="s">
        <v>339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824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823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21.75" customHeight="1">
      <c r="A292" s="35"/>
      <c r="B292" s="36"/>
      <c r="C292" s="257" t="s">
        <v>879</v>
      </c>
      <c r="D292" s="257" t="s">
        <v>339</v>
      </c>
      <c r="E292" s="258" t="s">
        <v>853</v>
      </c>
      <c r="F292" s="259" t="s">
        <v>854</v>
      </c>
      <c r="G292" s="260" t="s">
        <v>342</v>
      </c>
      <c r="H292" s="261">
        <v>1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39</v>
      </c>
      <c r="O292" s="88"/>
      <c r="P292" s="249">
        <f>O292*H292</f>
        <v>0</v>
      </c>
      <c r="Q292" s="249">
        <v>5.0000000000000002E-05</v>
      </c>
      <c r="R292" s="249">
        <f>Q292*H292</f>
        <v>5.0000000000000002E-05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377</v>
      </c>
      <c r="AT292" s="251" t="s">
        <v>339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855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854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16.5" customHeight="1">
      <c r="A294" s="35"/>
      <c r="B294" s="36"/>
      <c r="C294" s="239" t="s">
        <v>883</v>
      </c>
      <c r="D294" s="239" t="s">
        <v>278</v>
      </c>
      <c r="E294" s="240" t="s">
        <v>862</v>
      </c>
      <c r="F294" s="241" t="s">
        <v>863</v>
      </c>
      <c r="G294" s="242" t="s">
        <v>342</v>
      </c>
      <c r="H294" s="243">
        <v>15</v>
      </c>
      <c r="I294" s="244"/>
      <c r="J294" s="245">
        <f>ROUND(I294*H294,2)</f>
        <v>0</v>
      </c>
      <c r="K294" s="246"/>
      <c r="L294" s="41"/>
      <c r="M294" s="247" t="s">
        <v>1</v>
      </c>
      <c r="N294" s="248" t="s">
        <v>39</v>
      </c>
      <c r="O294" s="88"/>
      <c r="P294" s="249">
        <f>O294*H294</f>
        <v>0</v>
      </c>
      <c r="Q294" s="249">
        <v>0</v>
      </c>
      <c r="R294" s="249">
        <f>Q294*H294</f>
        <v>0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352</v>
      </c>
      <c r="AT294" s="251" t="s">
        <v>278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864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865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21.75" customHeight="1">
      <c r="A296" s="35"/>
      <c r="B296" s="36"/>
      <c r="C296" s="257" t="s">
        <v>887</v>
      </c>
      <c r="D296" s="257" t="s">
        <v>339</v>
      </c>
      <c r="E296" s="258" t="s">
        <v>866</v>
      </c>
      <c r="F296" s="259" t="s">
        <v>867</v>
      </c>
      <c r="G296" s="260" t="s">
        <v>342</v>
      </c>
      <c r="H296" s="261">
        <v>10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39</v>
      </c>
      <c r="O296" s="88"/>
      <c r="P296" s="249">
        <f>O296*H296</f>
        <v>0</v>
      </c>
      <c r="Q296" s="249">
        <v>4.0000000000000003E-05</v>
      </c>
      <c r="R296" s="249">
        <f>Q296*H296</f>
        <v>0.00040000000000000002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377</v>
      </c>
      <c r="AT296" s="251" t="s">
        <v>339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868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867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57" t="s">
        <v>891</v>
      </c>
      <c r="D298" s="257" t="s">
        <v>339</v>
      </c>
      <c r="E298" s="258" t="s">
        <v>869</v>
      </c>
      <c r="F298" s="259" t="s">
        <v>870</v>
      </c>
      <c r="G298" s="260" t="s">
        <v>342</v>
      </c>
      <c r="H298" s="261">
        <v>5</v>
      </c>
      <c r="I298" s="262"/>
      <c r="J298" s="263">
        <f>ROUND(I298*H298,2)</f>
        <v>0</v>
      </c>
      <c r="K298" s="264"/>
      <c r="L298" s="265"/>
      <c r="M298" s="266" t="s">
        <v>1</v>
      </c>
      <c r="N298" s="267" t="s">
        <v>39</v>
      </c>
      <c r="O298" s="88"/>
      <c r="P298" s="249">
        <f>O298*H298</f>
        <v>0</v>
      </c>
      <c r="Q298" s="249">
        <v>5.0000000000000002E-05</v>
      </c>
      <c r="R298" s="249">
        <f>Q298*H298</f>
        <v>0.00025000000000000001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377</v>
      </c>
      <c r="AT298" s="251" t="s">
        <v>339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871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870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16.5" customHeight="1">
      <c r="A300" s="35"/>
      <c r="B300" s="36"/>
      <c r="C300" s="239" t="s">
        <v>895</v>
      </c>
      <c r="D300" s="239" t="s">
        <v>278</v>
      </c>
      <c r="E300" s="240" t="s">
        <v>872</v>
      </c>
      <c r="F300" s="241" t="s">
        <v>873</v>
      </c>
      <c r="G300" s="242" t="s">
        <v>342</v>
      </c>
      <c r="H300" s="243">
        <v>1</v>
      </c>
      <c r="I300" s="244"/>
      <c r="J300" s="245">
        <f>ROUND(I300*H300,2)</f>
        <v>0</v>
      </c>
      <c r="K300" s="246"/>
      <c r="L300" s="41"/>
      <c r="M300" s="247" t="s">
        <v>1</v>
      </c>
      <c r="N300" s="248" t="s">
        <v>39</v>
      </c>
      <c r="O300" s="88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352</v>
      </c>
      <c r="AT300" s="251" t="s">
        <v>278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874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875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24.15" customHeight="1">
      <c r="A302" s="35"/>
      <c r="B302" s="36"/>
      <c r="C302" s="257" t="s">
        <v>899</v>
      </c>
      <c r="D302" s="257" t="s">
        <v>339</v>
      </c>
      <c r="E302" s="258" t="s">
        <v>876</v>
      </c>
      <c r="F302" s="259" t="s">
        <v>877</v>
      </c>
      <c r="G302" s="260" t="s">
        <v>342</v>
      </c>
      <c r="H302" s="261">
        <v>1</v>
      </c>
      <c r="I302" s="262"/>
      <c r="J302" s="263">
        <f>ROUND(I302*H302,2)</f>
        <v>0</v>
      </c>
      <c r="K302" s="264"/>
      <c r="L302" s="265"/>
      <c r="M302" s="266" t="s">
        <v>1</v>
      </c>
      <c r="N302" s="267" t="s">
        <v>39</v>
      </c>
      <c r="O302" s="88"/>
      <c r="P302" s="249">
        <f>O302*H302</f>
        <v>0</v>
      </c>
      <c r="Q302" s="249">
        <v>0.00023000000000000001</v>
      </c>
      <c r="R302" s="249">
        <f>Q302*H302</f>
        <v>0.00023000000000000001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377</v>
      </c>
      <c r="AT302" s="251" t="s">
        <v>339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878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877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24.15" customHeight="1">
      <c r="A304" s="35"/>
      <c r="B304" s="36"/>
      <c r="C304" s="239" t="s">
        <v>903</v>
      </c>
      <c r="D304" s="239" t="s">
        <v>278</v>
      </c>
      <c r="E304" s="240" t="s">
        <v>1871</v>
      </c>
      <c r="F304" s="241" t="s">
        <v>1872</v>
      </c>
      <c r="G304" s="242" t="s">
        <v>342</v>
      </c>
      <c r="H304" s="243">
        <v>1</v>
      </c>
      <c r="I304" s="244"/>
      <c r="J304" s="245">
        <f>ROUND(I304*H304,2)</f>
        <v>0</v>
      </c>
      <c r="K304" s="246"/>
      <c r="L304" s="41"/>
      <c r="M304" s="247" t="s">
        <v>1</v>
      </c>
      <c r="N304" s="248" t="s">
        <v>39</v>
      </c>
      <c r="O304" s="88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352</v>
      </c>
      <c r="AT304" s="251" t="s">
        <v>278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1873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1874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24.15" customHeight="1">
      <c r="A306" s="35"/>
      <c r="B306" s="36"/>
      <c r="C306" s="257" t="s">
        <v>908</v>
      </c>
      <c r="D306" s="257" t="s">
        <v>339</v>
      </c>
      <c r="E306" s="258" t="s">
        <v>1875</v>
      </c>
      <c r="F306" s="259" t="s">
        <v>1876</v>
      </c>
      <c r="G306" s="260" t="s">
        <v>342</v>
      </c>
      <c r="H306" s="261">
        <v>1</v>
      </c>
      <c r="I306" s="262"/>
      <c r="J306" s="263">
        <f>ROUND(I306*H306,2)</f>
        <v>0</v>
      </c>
      <c r="K306" s="264"/>
      <c r="L306" s="265"/>
      <c r="M306" s="266" t="s">
        <v>1</v>
      </c>
      <c r="N306" s="267" t="s">
        <v>39</v>
      </c>
      <c r="O306" s="88"/>
      <c r="P306" s="249">
        <f>O306*H306</f>
        <v>0</v>
      </c>
      <c r="Q306" s="249">
        <v>5.0000000000000002E-05</v>
      </c>
      <c r="R306" s="249">
        <f>Q306*H306</f>
        <v>5.0000000000000002E-05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377</v>
      </c>
      <c r="AT306" s="251" t="s">
        <v>339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1877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1876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24.15" customHeight="1">
      <c r="A308" s="35"/>
      <c r="B308" s="36"/>
      <c r="C308" s="239" t="s">
        <v>913</v>
      </c>
      <c r="D308" s="239" t="s">
        <v>278</v>
      </c>
      <c r="E308" s="240" t="s">
        <v>1535</v>
      </c>
      <c r="F308" s="241" t="s">
        <v>1536</v>
      </c>
      <c r="G308" s="242" t="s">
        <v>342</v>
      </c>
      <c r="H308" s="243">
        <v>1</v>
      </c>
      <c r="I308" s="244"/>
      <c r="J308" s="245">
        <f>ROUND(I308*H308,2)</f>
        <v>0</v>
      </c>
      <c r="K308" s="246"/>
      <c r="L308" s="41"/>
      <c r="M308" s="247" t="s">
        <v>1</v>
      </c>
      <c r="N308" s="248" t="s">
        <v>39</v>
      </c>
      <c r="O308" s="88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352</v>
      </c>
      <c r="AT308" s="251" t="s">
        <v>278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1537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1538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24.15" customHeight="1">
      <c r="A310" s="35"/>
      <c r="B310" s="36"/>
      <c r="C310" s="257" t="s">
        <v>917</v>
      </c>
      <c r="D310" s="257" t="s">
        <v>339</v>
      </c>
      <c r="E310" s="258" t="s">
        <v>1706</v>
      </c>
      <c r="F310" s="259" t="s">
        <v>1707</v>
      </c>
      <c r="G310" s="260" t="s">
        <v>342</v>
      </c>
      <c r="H310" s="261">
        <v>1</v>
      </c>
      <c r="I310" s="262"/>
      <c r="J310" s="263">
        <f>ROUND(I310*H310,2)</f>
        <v>0</v>
      </c>
      <c r="K310" s="264"/>
      <c r="L310" s="265"/>
      <c r="M310" s="266" t="s">
        <v>1</v>
      </c>
      <c r="N310" s="267" t="s">
        <v>39</v>
      </c>
      <c r="O310" s="88"/>
      <c r="P310" s="249">
        <f>O310*H310</f>
        <v>0</v>
      </c>
      <c r="Q310" s="249">
        <v>6.0000000000000002E-05</v>
      </c>
      <c r="R310" s="249">
        <f>Q310*H310</f>
        <v>6.0000000000000002E-05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377</v>
      </c>
      <c r="AT310" s="251" t="s">
        <v>339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1708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1707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33" customHeight="1">
      <c r="A312" s="35"/>
      <c r="B312" s="36"/>
      <c r="C312" s="239" t="s">
        <v>922</v>
      </c>
      <c r="D312" s="239" t="s">
        <v>278</v>
      </c>
      <c r="E312" s="240" t="s">
        <v>880</v>
      </c>
      <c r="F312" s="241" t="s">
        <v>881</v>
      </c>
      <c r="G312" s="242" t="s">
        <v>416</v>
      </c>
      <c r="H312" s="243">
        <v>4</v>
      </c>
      <c r="I312" s="244"/>
      <c r="J312" s="245">
        <f>ROUND(I312*H312,2)</f>
        <v>0</v>
      </c>
      <c r="K312" s="246"/>
      <c r="L312" s="41"/>
      <c r="M312" s="247" t="s">
        <v>1</v>
      </c>
      <c r="N312" s="248" t="s">
        <v>39</v>
      </c>
      <c r="O312" s="88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352</v>
      </c>
      <c r="AT312" s="251" t="s">
        <v>278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882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881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24.15" customHeight="1">
      <c r="A314" s="35"/>
      <c r="B314" s="36"/>
      <c r="C314" s="257" t="s">
        <v>926</v>
      </c>
      <c r="D314" s="257" t="s">
        <v>339</v>
      </c>
      <c r="E314" s="258" t="s">
        <v>884</v>
      </c>
      <c r="F314" s="259" t="s">
        <v>885</v>
      </c>
      <c r="G314" s="260" t="s">
        <v>416</v>
      </c>
      <c r="H314" s="261">
        <v>4</v>
      </c>
      <c r="I314" s="262"/>
      <c r="J314" s="263">
        <f>ROUND(I314*H314,2)</f>
        <v>0</v>
      </c>
      <c r="K314" s="264"/>
      <c r="L314" s="265"/>
      <c r="M314" s="266" t="s">
        <v>1</v>
      </c>
      <c r="N314" s="267" t="s">
        <v>39</v>
      </c>
      <c r="O314" s="88"/>
      <c r="P314" s="249">
        <f>O314*H314</f>
        <v>0</v>
      </c>
      <c r="Q314" s="249">
        <v>1.0000000000000001E-05</v>
      </c>
      <c r="R314" s="249">
        <f>Q314*H314</f>
        <v>4.0000000000000003E-05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377</v>
      </c>
      <c r="AT314" s="251" t="s">
        <v>339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886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885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24.15" customHeight="1">
      <c r="A316" s="35"/>
      <c r="B316" s="36"/>
      <c r="C316" s="257" t="s">
        <v>930</v>
      </c>
      <c r="D316" s="257" t="s">
        <v>339</v>
      </c>
      <c r="E316" s="258" t="s">
        <v>888</v>
      </c>
      <c r="F316" s="259" t="s">
        <v>889</v>
      </c>
      <c r="G316" s="260" t="s">
        <v>342</v>
      </c>
      <c r="H316" s="261">
        <v>1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1.0000000000000001E-05</v>
      </c>
      <c r="R316" s="249">
        <f>Q316*H316</f>
        <v>1.0000000000000001E-05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890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889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24.15" customHeight="1">
      <c r="A318" s="35"/>
      <c r="B318" s="36"/>
      <c r="C318" s="257" t="s">
        <v>934</v>
      </c>
      <c r="D318" s="257" t="s">
        <v>339</v>
      </c>
      <c r="E318" s="258" t="s">
        <v>892</v>
      </c>
      <c r="F318" s="259" t="s">
        <v>893</v>
      </c>
      <c r="G318" s="260" t="s">
        <v>342</v>
      </c>
      <c r="H318" s="261">
        <v>1</v>
      </c>
      <c r="I318" s="262"/>
      <c r="J318" s="263">
        <f>ROUND(I318*H318,2)</f>
        <v>0</v>
      </c>
      <c r="K318" s="264"/>
      <c r="L318" s="265"/>
      <c r="M318" s="266" t="s">
        <v>1</v>
      </c>
      <c r="N318" s="267" t="s">
        <v>39</v>
      </c>
      <c r="O318" s="88"/>
      <c r="P318" s="249">
        <f>O318*H318</f>
        <v>0</v>
      </c>
      <c r="Q318" s="249">
        <v>1.0000000000000001E-05</v>
      </c>
      <c r="R318" s="249">
        <f>Q318*H318</f>
        <v>1.0000000000000001E-05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377</v>
      </c>
      <c r="AT318" s="251" t="s">
        <v>339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894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893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24.15" customHeight="1">
      <c r="A320" s="35"/>
      <c r="B320" s="36"/>
      <c r="C320" s="257" t="s">
        <v>938</v>
      </c>
      <c r="D320" s="257" t="s">
        <v>339</v>
      </c>
      <c r="E320" s="258" t="s">
        <v>896</v>
      </c>
      <c r="F320" s="259" t="s">
        <v>897</v>
      </c>
      <c r="G320" s="260" t="s">
        <v>342</v>
      </c>
      <c r="H320" s="261">
        <v>2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39</v>
      </c>
      <c r="O320" s="88"/>
      <c r="P320" s="249">
        <f>O320*H320</f>
        <v>0</v>
      </c>
      <c r="Q320" s="249">
        <v>1.0000000000000001E-05</v>
      </c>
      <c r="R320" s="249">
        <f>Q320*H320</f>
        <v>2.0000000000000002E-05</v>
      </c>
      <c r="S320" s="249">
        <v>0</v>
      </c>
      <c r="T320" s="25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377</v>
      </c>
      <c r="AT320" s="251" t="s">
        <v>339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898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897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24.15" customHeight="1">
      <c r="A322" s="35"/>
      <c r="B322" s="36"/>
      <c r="C322" s="257" t="s">
        <v>943</v>
      </c>
      <c r="D322" s="257" t="s">
        <v>339</v>
      </c>
      <c r="E322" s="258" t="s">
        <v>900</v>
      </c>
      <c r="F322" s="259" t="s">
        <v>901</v>
      </c>
      <c r="G322" s="260" t="s">
        <v>342</v>
      </c>
      <c r="H322" s="261">
        <v>4</v>
      </c>
      <c r="I322" s="262"/>
      <c r="J322" s="263">
        <f>ROUND(I322*H322,2)</f>
        <v>0</v>
      </c>
      <c r="K322" s="264"/>
      <c r="L322" s="265"/>
      <c r="M322" s="266" t="s">
        <v>1</v>
      </c>
      <c r="N322" s="267" t="s">
        <v>39</v>
      </c>
      <c r="O322" s="88"/>
      <c r="P322" s="249">
        <f>O322*H322</f>
        <v>0</v>
      </c>
      <c r="Q322" s="249">
        <v>1.0000000000000001E-05</v>
      </c>
      <c r="R322" s="249">
        <f>Q322*H322</f>
        <v>4.0000000000000003E-05</v>
      </c>
      <c r="S322" s="249">
        <v>0</v>
      </c>
      <c r="T322" s="25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377</v>
      </c>
      <c r="AT322" s="251" t="s">
        <v>339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902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901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33" customHeight="1">
      <c r="A324" s="35"/>
      <c r="B324" s="36"/>
      <c r="C324" s="239" t="s">
        <v>948</v>
      </c>
      <c r="D324" s="239" t="s">
        <v>278</v>
      </c>
      <c r="E324" s="240" t="s">
        <v>904</v>
      </c>
      <c r="F324" s="241" t="s">
        <v>905</v>
      </c>
      <c r="G324" s="242" t="s">
        <v>696</v>
      </c>
      <c r="H324" s="243">
        <v>1</v>
      </c>
      <c r="I324" s="244"/>
      <c r="J324" s="245">
        <f>ROUND(I324*H324,2)</f>
        <v>0</v>
      </c>
      <c r="K324" s="246"/>
      <c r="L324" s="41"/>
      <c r="M324" s="247" t="s">
        <v>1</v>
      </c>
      <c r="N324" s="248" t="s">
        <v>39</v>
      </c>
      <c r="O324" s="88"/>
      <c r="P324" s="249">
        <f>O324*H324</f>
        <v>0</v>
      </c>
      <c r="Q324" s="249">
        <v>0</v>
      </c>
      <c r="R324" s="249">
        <f>Q324*H324</f>
        <v>0</v>
      </c>
      <c r="S324" s="249">
        <v>0</v>
      </c>
      <c r="T324" s="250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352</v>
      </c>
      <c r="AT324" s="251" t="s">
        <v>278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906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907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37.8" customHeight="1">
      <c r="A326" s="35"/>
      <c r="B326" s="36"/>
      <c r="C326" s="239" t="s">
        <v>952</v>
      </c>
      <c r="D326" s="239" t="s">
        <v>278</v>
      </c>
      <c r="E326" s="240" t="s">
        <v>1878</v>
      </c>
      <c r="F326" s="241" t="s">
        <v>1879</v>
      </c>
      <c r="G326" s="242" t="s">
        <v>696</v>
      </c>
      <c r="H326" s="243">
        <v>1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1880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1879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33" customHeight="1">
      <c r="A328" s="35"/>
      <c r="B328" s="36"/>
      <c r="C328" s="239" t="s">
        <v>956</v>
      </c>
      <c r="D328" s="239" t="s">
        <v>278</v>
      </c>
      <c r="E328" s="240" t="s">
        <v>909</v>
      </c>
      <c r="F328" s="241" t="s">
        <v>910</v>
      </c>
      <c r="G328" s="242" t="s">
        <v>416</v>
      </c>
      <c r="H328" s="243">
        <v>470</v>
      </c>
      <c r="I328" s="244"/>
      <c r="J328" s="245">
        <f>ROUND(I328*H328,2)</f>
        <v>0</v>
      </c>
      <c r="K328" s="246"/>
      <c r="L328" s="41"/>
      <c r="M328" s="247" t="s">
        <v>1</v>
      </c>
      <c r="N328" s="248" t="s">
        <v>39</v>
      </c>
      <c r="O328" s="88"/>
      <c r="P328" s="249">
        <f>O328*H328</f>
        <v>0</v>
      </c>
      <c r="Q328" s="249">
        <v>0</v>
      </c>
      <c r="R328" s="249">
        <f>Q328*H328</f>
        <v>0</v>
      </c>
      <c r="S328" s="249">
        <v>0</v>
      </c>
      <c r="T328" s="25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352</v>
      </c>
      <c r="AT328" s="251" t="s">
        <v>278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911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912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24.15" customHeight="1">
      <c r="A330" s="35"/>
      <c r="B330" s="36"/>
      <c r="C330" s="257" t="s">
        <v>961</v>
      </c>
      <c r="D330" s="257" t="s">
        <v>339</v>
      </c>
      <c r="E330" s="258" t="s">
        <v>914</v>
      </c>
      <c r="F330" s="259" t="s">
        <v>915</v>
      </c>
      <c r="G330" s="260" t="s">
        <v>416</v>
      </c>
      <c r="H330" s="261">
        <v>470</v>
      </c>
      <c r="I330" s="262"/>
      <c r="J330" s="263">
        <f>ROUND(I330*H330,2)</f>
        <v>0</v>
      </c>
      <c r="K330" s="264"/>
      <c r="L330" s="265"/>
      <c r="M330" s="266" t="s">
        <v>1</v>
      </c>
      <c r="N330" s="267" t="s">
        <v>39</v>
      </c>
      <c r="O330" s="88"/>
      <c r="P330" s="249">
        <f>O330*H330</f>
        <v>0</v>
      </c>
      <c r="Q330" s="249">
        <v>0.00017000000000000001</v>
      </c>
      <c r="R330" s="249">
        <f>Q330*H330</f>
        <v>0.079899999999999999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377</v>
      </c>
      <c r="AT330" s="251" t="s">
        <v>339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916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915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33" customHeight="1">
      <c r="A332" s="35"/>
      <c r="B332" s="36"/>
      <c r="C332" s="239" t="s">
        <v>965</v>
      </c>
      <c r="D332" s="239" t="s">
        <v>278</v>
      </c>
      <c r="E332" s="240" t="s">
        <v>918</v>
      </c>
      <c r="F332" s="241" t="s">
        <v>919</v>
      </c>
      <c r="G332" s="242" t="s">
        <v>416</v>
      </c>
      <c r="H332" s="243">
        <v>65</v>
      </c>
      <c r="I332" s="244"/>
      <c r="J332" s="245">
        <f>ROUND(I332*H332,2)</f>
        <v>0</v>
      </c>
      <c r="K332" s="246"/>
      <c r="L332" s="41"/>
      <c r="M332" s="247" t="s">
        <v>1</v>
      </c>
      <c r="N332" s="248" t="s">
        <v>39</v>
      </c>
      <c r="O332" s="8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352</v>
      </c>
      <c r="AT332" s="251" t="s">
        <v>278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920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921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24.15" customHeight="1">
      <c r="A334" s="35"/>
      <c r="B334" s="36"/>
      <c r="C334" s="257" t="s">
        <v>970</v>
      </c>
      <c r="D334" s="257" t="s">
        <v>339</v>
      </c>
      <c r="E334" s="258" t="s">
        <v>923</v>
      </c>
      <c r="F334" s="259" t="s">
        <v>924</v>
      </c>
      <c r="G334" s="260" t="s">
        <v>416</v>
      </c>
      <c r="H334" s="261">
        <v>65</v>
      </c>
      <c r="I334" s="262"/>
      <c r="J334" s="263">
        <f>ROUND(I334*H334,2)</f>
        <v>0</v>
      </c>
      <c r="K334" s="264"/>
      <c r="L334" s="265"/>
      <c r="M334" s="266" t="s">
        <v>1</v>
      </c>
      <c r="N334" s="267" t="s">
        <v>39</v>
      </c>
      <c r="O334" s="88"/>
      <c r="P334" s="249">
        <f>O334*H334</f>
        <v>0</v>
      </c>
      <c r="Q334" s="249">
        <v>6.9999999999999994E-05</v>
      </c>
      <c r="R334" s="249">
        <f>Q334*H334</f>
        <v>0.0045499999999999994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377</v>
      </c>
      <c r="AT334" s="251" t="s">
        <v>339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925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924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2" customFormat="1" ht="33" customHeight="1">
      <c r="A336" s="35"/>
      <c r="B336" s="36"/>
      <c r="C336" s="239" t="s">
        <v>977</v>
      </c>
      <c r="D336" s="239" t="s">
        <v>278</v>
      </c>
      <c r="E336" s="240" t="s">
        <v>927</v>
      </c>
      <c r="F336" s="241" t="s">
        <v>928</v>
      </c>
      <c r="G336" s="242" t="s">
        <v>416</v>
      </c>
      <c r="H336" s="243">
        <v>40</v>
      </c>
      <c r="I336" s="244"/>
      <c r="J336" s="245">
        <f>ROUND(I336*H336,2)</f>
        <v>0</v>
      </c>
      <c r="K336" s="246"/>
      <c r="L336" s="41"/>
      <c r="M336" s="247" t="s">
        <v>1</v>
      </c>
      <c r="N336" s="248" t="s">
        <v>39</v>
      </c>
      <c r="O336" s="88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1" t="s">
        <v>352</v>
      </c>
      <c r="AT336" s="251" t="s">
        <v>278</v>
      </c>
      <c r="AU336" s="251" t="s">
        <v>276</v>
      </c>
      <c r="AY336" s="14" t="s">
        <v>275</v>
      </c>
      <c r="BE336" s="252">
        <f>IF(N336="základní",J336,0)</f>
        <v>0</v>
      </c>
      <c r="BF336" s="252">
        <f>IF(N336="snížená",J336,0)</f>
        <v>0</v>
      </c>
      <c r="BG336" s="252">
        <f>IF(N336="zákl. přenesená",J336,0)</f>
        <v>0</v>
      </c>
      <c r="BH336" s="252">
        <f>IF(N336="sníž. přenesená",J336,0)</f>
        <v>0</v>
      </c>
      <c r="BI336" s="252">
        <f>IF(N336="nulová",J336,0)</f>
        <v>0</v>
      </c>
      <c r="BJ336" s="14" t="s">
        <v>81</v>
      </c>
      <c r="BK336" s="252">
        <f>ROUND(I336*H336,2)</f>
        <v>0</v>
      </c>
      <c r="BL336" s="14" t="s">
        <v>352</v>
      </c>
      <c r="BM336" s="251" t="s">
        <v>929</v>
      </c>
    </row>
    <row r="337" s="2" customFormat="1">
      <c r="A337" s="35"/>
      <c r="B337" s="36"/>
      <c r="C337" s="37"/>
      <c r="D337" s="253" t="s">
        <v>284</v>
      </c>
      <c r="E337" s="37"/>
      <c r="F337" s="254" t="s">
        <v>928</v>
      </c>
      <c r="G337" s="37"/>
      <c r="H337" s="37"/>
      <c r="I337" s="206"/>
      <c r="J337" s="37"/>
      <c r="K337" s="37"/>
      <c r="L337" s="41"/>
      <c r="M337" s="255"/>
      <c r="N337" s="256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284</v>
      </c>
      <c r="AU337" s="14" t="s">
        <v>276</v>
      </c>
    </row>
    <row r="338" s="2" customFormat="1" ht="24.15" customHeight="1">
      <c r="A338" s="35"/>
      <c r="B338" s="36"/>
      <c r="C338" s="239" t="s">
        <v>982</v>
      </c>
      <c r="D338" s="239" t="s">
        <v>278</v>
      </c>
      <c r="E338" s="240" t="s">
        <v>1881</v>
      </c>
      <c r="F338" s="241" t="s">
        <v>1882</v>
      </c>
      <c r="G338" s="242" t="s">
        <v>416</v>
      </c>
      <c r="H338" s="243">
        <v>21</v>
      </c>
      <c r="I338" s="244"/>
      <c r="J338" s="245">
        <f>ROUND(I338*H338,2)</f>
        <v>0</v>
      </c>
      <c r="K338" s="246"/>
      <c r="L338" s="41"/>
      <c r="M338" s="247" t="s">
        <v>1</v>
      </c>
      <c r="N338" s="248" t="s">
        <v>39</v>
      </c>
      <c r="O338" s="88"/>
      <c r="P338" s="249">
        <f>O338*H338</f>
        <v>0</v>
      </c>
      <c r="Q338" s="249">
        <v>0</v>
      </c>
      <c r="R338" s="249">
        <f>Q338*H338</f>
        <v>0</v>
      </c>
      <c r="S338" s="249">
        <v>0</v>
      </c>
      <c r="T338" s="25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1" t="s">
        <v>352</v>
      </c>
      <c r="AT338" s="251" t="s">
        <v>278</v>
      </c>
      <c r="AU338" s="251" t="s">
        <v>276</v>
      </c>
      <c r="AY338" s="14" t="s">
        <v>275</v>
      </c>
      <c r="BE338" s="252">
        <f>IF(N338="základní",J338,0)</f>
        <v>0</v>
      </c>
      <c r="BF338" s="252">
        <f>IF(N338="snížená",J338,0)</f>
        <v>0</v>
      </c>
      <c r="BG338" s="252">
        <f>IF(N338="zákl. přenesená",J338,0)</f>
        <v>0</v>
      </c>
      <c r="BH338" s="252">
        <f>IF(N338="sníž. přenesená",J338,0)</f>
        <v>0</v>
      </c>
      <c r="BI338" s="252">
        <f>IF(N338="nulová",J338,0)</f>
        <v>0</v>
      </c>
      <c r="BJ338" s="14" t="s">
        <v>81</v>
      </c>
      <c r="BK338" s="252">
        <f>ROUND(I338*H338,2)</f>
        <v>0</v>
      </c>
      <c r="BL338" s="14" t="s">
        <v>352</v>
      </c>
      <c r="BM338" s="251" t="s">
        <v>1883</v>
      </c>
    </row>
    <row r="339" s="2" customFormat="1">
      <c r="A339" s="35"/>
      <c r="B339" s="36"/>
      <c r="C339" s="37"/>
      <c r="D339" s="253" t="s">
        <v>284</v>
      </c>
      <c r="E339" s="37"/>
      <c r="F339" s="254" t="s">
        <v>1884</v>
      </c>
      <c r="G339" s="37"/>
      <c r="H339" s="37"/>
      <c r="I339" s="206"/>
      <c r="J339" s="37"/>
      <c r="K339" s="37"/>
      <c r="L339" s="41"/>
      <c r="M339" s="255"/>
      <c r="N339" s="256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284</v>
      </c>
      <c r="AU339" s="14" t="s">
        <v>276</v>
      </c>
    </row>
    <row r="340" s="2" customFormat="1" ht="24.15" customHeight="1">
      <c r="A340" s="35"/>
      <c r="B340" s="36"/>
      <c r="C340" s="257" t="s">
        <v>986</v>
      </c>
      <c r="D340" s="257" t="s">
        <v>339</v>
      </c>
      <c r="E340" s="258" t="s">
        <v>931</v>
      </c>
      <c r="F340" s="259" t="s">
        <v>932</v>
      </c>
      <c r="G340" s="260" t="s">
        <v>416</v>
      </c>
      <c r="H340" s="261">
        <v>45</v>
      </c>
      <c r="I340" s="262"/>
      <c r="J340" s="263">
        <f>ROUND(I340*H340,2)</f>
        <v>0</v>
      </c>
      <c r="K340" s="264"/>
      <c r="L340" s="265"/>
      <c r="M340" s="266" t="s">
        <v>1</v>
      </c>
      <c r="N340" s="267" t="s">
        <v>39</v>
      </c>
      <c r="O340" s="88"/>
      <c r="P340" s="249">
        <f>O340*H340</f>
        <v>0</v>
      </c>
      <c r="Q340" s="249">
        <v>6.9999999999999994E-05</v>
      </c>
      <c r="R340" s="249">
        <f>Q340*H340</f>
        <v>0.0031499999999999996</v>
      </c>
      <c r="S340" s="249">
        <v>0</v>
      </c>
      <c r="T340" s="250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51" t="s">
        <v>377</v>
      </c>
      <c r="AT340" s="251" t="s">
        <v>339</v>
      </c>
      <c r="AU340" s="251" t="s">
        <v>276</v>
      </c>
      <c r="AY340" s="14" t="s">
        <v>275</v>
      </c>
      <c r="BE340" s="252">
        <f>IF(N340="základní",J340,0)</f>
        <v>0</v>
      </c>
      <c r="BF340" s="252">
        <f>IF(N340="snížená",J340,0)</f>
        <v>0</v>
      </c>
      <c r="BG340" s="252">
        <f>IF(N340="zákl. přenesená",J340,0)</f>
        <v>0</v>
      </c>
      <c r="BH340" s="252">
        <f>IF(N340="sníž. přenesená",J340,0)</f>
        <v>0</v>
      </c>
      <c r="BI340" s="252">
        <f>IF(N340="nulová",J340,0)</f>
        <v>0</v>
      </c>
      <c r="BJ340" s="14" t="s">
        <v>81</v>
      </c>
      <c r="BK340" s="252">
        <f>ROUND(I340*H340,2)</f>
        <v>0</v>
      </c>
      <c r="BL340" s="14" t="s">
        <v>352</v>
      </c>
      <c r="BM340" s="251" t="s">
        <v>933</v>
      </c>
    </row>
    <row r="341" s="2" customFormat="1">
      <c r="A341" s="35"/>
      <c r="B341" s="36"/>
      <c r="C341" s="37"/>
      <c r="D341" s="253" t="s">
        <v>284</v>
      </c>
      <c r="E341" s="37"/>
      <c r="F341" s="254" t="s">
        <v>932</v>
      </c>
      <c r="G341" s="37"/>
      <c r="H341" s="37"/>
      <c r="I341" s="206"/>
      <c r="J341" s="37"/>
      <c r="K341" s="37"/>
      <c r="L341" s="41"/>
      <c r="M341" s="255"/>
      <c r="N341" s="256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284</v>
      </c>
      <c r="AU341" s="14" t="s">
        <v>276</v>
      </c>
    </row>
    <row r="342" s="2" customFormat="1" ht="37.8" customHeight="1">
      <c r="A342" s="35"/>
      <c r="B342" s="36"/>
      <c r="C342" s="257" t="s">
        <v>991</v>
      </c>
      <c r="D342" s="257" t="s">
        <v>339</v>
      </c>
      <c r="E342" s="258" t="s">
        <v>935</v>
      </c>
      <c r="F342" s="259" t="s">
        <v>936</v>
      </c>
      <c r="G342" s="260" t="s">
        <v>416</v>
      </c>
      <c r="H342" s="261">
        <v>16</v>
      </c>
      <c r="I342" s="262"/>
      <c r="J342" s="263">
        <f>ROUND(I342*H342,2)</f>
        <v>0</v>
      </c>
      <c r="K342" s="264"/>
      <c r="L342" s="265"/>
      <c r="M342" s="266" t="s">
        <v>1</v>
      </c>
      <c r="N342" s="267" t="s">
        <v>39</v>
      </c>
      <c r="O342" s="88"/>
      <c r="P342" s="249">
        <f>O342*H342</f>
        <v>0</v>
      </c>
      <c r="Q342" s="249">
        <v>6.9999999999999994E-05</v>
      </c>
      <c r="R342" s="249">
        <f>Q342*H342</f>
        <v>0.0011199999999999999</v>
      </c>
      <c r="S342" s="249">
        <v>0</v>
      </c>
      <c r="T342" s="250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51" t="s">
        <v>377</v>
      </c>
      <c r="AT342" s="251" t="s">
        <v>339</v>
      </c>
      <c r="AU342" s="251" t="s">
        <v>276</v>
      </c>
      <c r="AY342" s="14" t="s">
        <v>275</v>
      </c>
      <c r="BE342" s="252">
        <f>IF(N342="základní",J342,0)</f>
        <v>0</v>
      </c>
      <c r="BF342" s="252">
        <f>IF(N342="snížená",J342,0)</f>
        <v>0</v>
      </c>
      <c r="BG342" s="252">
        <f>IF(N342="zákl. přenesená",J342,0)</f>
        <v>0</v>
      </c>
      <c r="BH342" s="252">
        <f>IF(N342="sníž. přenesená",J342,0)</f>
        <v>0</v>
      </c>
      <c r="BI342" s="252">
        <f>IF(N342="nulová",J342,0)</f>
        <v>0</v>
      </c>
      <c r="BJ342" s="14" t="s">
        <v>81</v>
      </c>
      <c r="BK342" s="252">
        <f>ROUND(I342*H342,2)</f>
        <v>0</v>
      </c>
      <c r="BL342" s="14" t="s">
        <v>352</v>
      </c>
      <c r="BM342" s="251" t="s">
        <v>937</v>
      </c>
    </row>
    <row r="343" s="2" customFormat="1">
      <c r="A343" s="35"/>
      <c r="B343" s="36"/>
      <c r="C343" s="37"/>
      <c r="D343" s="253" t="s">
        <v>284</v>
      </c>
      <c r="E343" s="37"/>
      <c r="F343" s="254" t="s">
        <v>936</v>
      </c>
      <c r="G343" s="37"/>
      <c r="H343" s="37"/>
      <c r="I343" s="206"/>
      <c r="J343" s="37"/>
      <c r="K343" s="37"/>
      <c r="L343" s="41"/>
      <c r="M343" s="255"/>
      <c r="N343" s="256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284</v>
      </c>
      <c r="AU343" s="14" t="s">
        <v>276</v>
      </c>
    </row>
    <row r="344" s="2" customFormat="1" ht="24.15" customHeight="1">
      <c r="A344" s="35"/>
      <c r="B344" s="36"/>
      <c r="C344" s="239" t="s">
        <v>995</v>
      </c>
      <c r="D344" s="239" t="s">
        <v>278</v>
      </c>
      <c r="E344" s="240" t="s">
        <v>939</v>
      </c>
      <c r="F344" s="241" t="s">
        <v>940</v>
      </c>
      <c r="G344" s="242" t="s">
        <v>342</v>
      </c>
      <c r="H344" s="243">
        <v>1</v>
      </c>
      <c r="I344" s="244"/>
      <c r="J344" s="245">
        <f>ROUND(I344*H344,2)</f>
        <v>0</v>
      </c>
      <c r="K344" s="246"/>
      <c r="L344" s="41"/>
      <c r="M344" s="247" t="s">
        <v>1</v>
      </c>
      <c r="N344" s="248" t="s">
        <v>39</v>
      </c>
      <c r="O344" s="88"/>
      <c r="P344" s="249">
        <f>O344*H344</f>
        <v>0</v>
      </c>
      <c r="Q344" s="249">
        <v>0</v>
      </c>
      <c r="R344" s="249">
        <f>Q344*H344</f>
        <v>0</v>
      </c>
      <c r="S344" s="249">
        <v>5.0000000000000002E-05</v>
      </c>
      <c r="T344" s="250">
        <f>S344*H344</f>
        <v>5.0000000000000002E-05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51" t="s">
        <v>352</v>
      </c>
      <c r="AT344" s="251" t="s">
        <v>278</v>
      </c>
      <c r="AU344" s="251" t="s">
        <v>276</v>
      </c>
      <c r="AY344" s="14" t="s">
        <v>275</v>
      </c>
      <c r="BE344" s="252">
        <f>IF(N344="základní",J344,0)</f>
        <v>0</v>
      </c>
      <c r="BF344" s="252">
        <f>IF(N344="snížená",J344,0)</f>
        <v>0</v>
      </c>
      <c r="BG344" s="252">
        <f>IF(N344="zákl. přenesená",J344,0)</f>
        <v>0</v>
      </c>
      <c r="BH344" s="252">
        <f>IF(N344="sníž. přenesená",J344,0)</f>
        <v>0</v>
      </c>
      <c r="BI344" s="252">
        <f>IF(N344="nulová",J344,0)</f>
        <v>0</v>
      </c>
      <c r="BJ344" s="14" t="s">
        <v>81</v>
      </c>
      <c r="BK344" s="252">
        <f>ROUND(I344*H344,2)</f>
        <v>0</v>
      </c>
      <c r="BL344" s="14" t="s">
        <v>352</v>
      </c>
      <c r="BM344" s="251" t="s">
        <v>941</v>
      </c>
    </row>
    <row r="345" s="2" customFormat="1">
      <c r="A345" s="35"/>
      <c r="B345" s="36"/>
      <c r="C345" s="37"/>
      <c r="D345" s="253" t="s">
        <v>284</v>
      </c>
      <c r="E345" s="37"/>
      <c r="F345" s="254" t="s">
        <v>942</v>
      </c>
      <c r="G345" s="37"/>
      <c r="H345" s="37"/>
      <c r="I345" s="206"/>
      <c r="J345" s="37"/>
      <c r="K345" s="37"/>
      <c r="L345" s="41"/>
      <c r="M345" s="255"/>
      <c r="N345" s="256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284</v>
      </c>
      <c r="AU345" s="14" t="s">
        <v>276</v>
      </c>
    </row>
    <row r="346" s="2" customFormat="1" ht="37.8" customHeight="1">
      <c r="A346" s="35"/>
      <c r="B346" s="36"/>
      <c r="C346" s="239" t="s">
        <v>1000</v>
      </c>
      <c r="D346" s="239" t="s">
        <v>278</v>
      </c>
      <c r="E346" s="240" t="s">
        <v>944</v>
      </c>
      <c r="F346" s="241" t="s">
        <v>945</v>
      </c>
      <c r="G346" s="242" t="s">
        <v>342</v>
      </c>
      <c r="H346" s="243">
        <v>1</v>
      </c>
      <c r="I346" s="244"/>
      <c r="J346" s="245">
        <f>ROUND(I346*H346,2)</f>
        <v>0</v>
      </c>
      <c r="K346" s="246"/>
      <c r="L346" s="41"/>
      <c r="M346" s="247" t="s">
        <v>1</v>
      </c>
      <c r="N346" s="248" t="s">
        <v>39</v>
      </c>
      <c r="O346" s="88"/>
      <c r="P346" s="249">
        <f>O346*H346</f>
        <v>0</v>
      </c>
      <c r="Q346" s="249">
        <v>0</v>
      </c>
      <c r="R346" s="249">
        <f>Q346*H346</f>
        <v>0</v>
      </c>
      <c r="S346" s="249">
        <v>5.0000000000000002E-05</v>
      </c>
      <c r="T346" s="250">
        <f>S346*H346</f>
        <v>5.0000000000000002E-05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51" t="s">
        <v>352</v>
      </c>
      <c r="AT346" s="251" t="s">
        <v>278</v>
      </c>
      <c r="AU346" s="251" t="s">
        <v>276</v>
      </c>
      <c r="AY346" s="14" t="s">
        <v>275</v>
      </c>
      <c r="BE346" s="252">
        <f>IF(N346="základní",J346,0)</f>
        <v>0</v>
      </c>
      <c r="BF346" s="252">
        <f>IF(N346="snížená",J346,0)</f>
        <v>0</v>
      </c>
      <c r="BG346" s="252">
        <f>IF(N346="zákl. přenesená",J346,0)</f>
        <v>0</v>
      </c>
      <c r="BH346" s="252">
        <f>IF(N346="sníž. přenesená",J346,0)</f>
        <v>0</v>
      </c>
      <c r="BI346" s="252">
        <f>IF(N346="nulová",J346,0)</f>
        <v>0</v>
      </c>
      <c r="BJ346" s="14" t="s">
        <v>81</v>
      </c>
      <c r="BK346" s="252">
        <f>ROUND(I346*H346,2)</f>
        <v>0</v>
      </c>
      <c r="BL346" s="14" t="s">
        <v>352</v>
      </c>
      <c r="BM346" s="251" t="s">
        <v>946</v>
      </c>
    </row>
    <row r="347" s="2" customFormat="1">
      <c r="A347" s="35"/>
      <c r="B347" s="36"/>
      <c r="C347" s="37"/>
      <c r="D347" s="253" t="s">
        <v>284</v>
      </c>
      <c r="E347" s="37"/>
      <c r="F347" s="254" t="s">
        <v>947</v>
      </c>
      <c r="G347" s="37"/>
      <c r="H347" s="37"/>
      <c r="I347" s="206"/>
      <c r="J347" s="37"/>
      <c r="K347" s="37"/>
      <c r="L347" s="41"/>
      <c r="M347" s="255"/>
      <c r="N347" s="256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284</v>
      </c>
      <c r="AU347" s="14" t="s">
        <v>276</v>
      </c>
    </row>
    <row r="348" s="2" customFormat="1" ht="21.75" customHeight="1">
      <c r="A348" s="35"/>
      <c r="B348" s="36"/>
      <c r="C348" s="239" t="s">
        <v>1004</v>
      </c>
      <c r="D348" s="239" t="s">
        <v>278</v>
      </c>
      <c r="E348" s="240" t="s">
        <v>949</v>
      </c>
      <c r="F348" s="241" t="s">
        <v>950</v>
      </c>
      <c r="G348" s="242" t="s">
        <v>342</v>
      </c>
      <c r="H348" s="243">
        <v>1</v>
      </c>
      <c r="I348" s="244"/>
      <c r="J348" s="245">
        <f>ROUND(I348*H348,2)</f>
        <v>0</v>
      </c>
      <c r="K348" s="246"/>
      <c r="L348" s="41"/>
      <c r="M348" s="247" t="s">
        <v>1</v>
      </c>
      <c r="N348" s="248" t="s">
        <v>39</v>
      </c>
      <c r="O348" s="88"/>
      <c r="P348" s="249">
        <f>O348*H348</f>
        <v>0</v>
      </c>
      <c r="Q348" s="249">
        <v>0</v>
      </c>
      <c r="R348" s="249">
        <f>Q348*H348</f>
        <v>0</v>
      </c>
      <c r="S348" s="249">
        <v>5.0000000000000002E-05</v>
      </c>
      <c r="T348" s="250">
        <f>S348*H348</f>
        <v>5.0000000000000002E-05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51" t="s">
        <v>352</v>
      </c>
      <c r="AT348" s="251" t="s">
        <v>278</v>
      </c>
      <c r="AU348" s="251" t="s">
        <v>276</v>
      </c>
      <c r="AY348" s="14" t="s">
        <v>275</v>
      </c>
      <c r="BE348" s="252">
        <f>IF(N348="základní",J348,0)</f>
        <v>0</v>
      </c>
      <c r="BF348" s="252">
        <f>IF(N348="snížená",J348,0)</f>
        <v>0</v>
      </c>
      <c r="BG348" s="252">
        <f>IF(N348="zákl. přenesená",J348,0)</f>
        <v>0</v>
      </c>
      <c r="BH348" s="252">
        <f>IF(N348="sníž. přenesená",J348,0)</f>
        <v>0</v>
      </c>
      <c r="BI348" s="252">
        <f>IF(N348="nulová",J348,0)</f>
        <v>0</v>
      </c>
      <c r="BJ348" s="14" t="s">
        <v>81</v>
      </c>
      <c r="BK348" s="252">
        <f>ROUND(I348*H348,2)</f>
        <v>0</v>
      </c>
      <c r="BL348" s="14" t="s">
        <v>352</v>
      </c>
      <c r="BM348" s="251" t="s">
        <v>951</v>
      </c>
    </row>
    <row r="349" s="2" customFormat="1">
      <c r="A349" s="35"/>
      <c r="B349" s="36"/>
      <c r="C349" s="37"/>
      <c r="D349" s="253" t="s">
        <v>284</v>
      </c>
      <c r="E349" s="37"/>
      <c r="F349" s="254" t="s">
        <v>950</v>
      </c>
      <c r="G349" s="37"/>
      <c r="H349" s="37"/>
      <c r="I349" s="206"/>
      <c r="J349" s="37"/>
      <c r="K349" s="37"/>
      <c r="L349" s="41"/>
      <c r="M349" s="255"/>
      <c r="N349" s="256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284</v>
      </c>
      <c r="AU349" s="14" t="s">
        <v>276</v>
      </c>
    </row>
    <row r="350" s="2" customFormat="1" ht="16.5" customHeight="1">
      <c r="A350" s="35"/>
      <c r="B350" s="36"/>
      <c r="C350" s="257" t="s">
        <v>1009</v>
      </c>
      <c r="D350" s="257" t="s">
        <v>339</v>
      </c>
      <c r="E350" s="258" t="s">
        <v>953</v>
      </c>
      <c r="F350" s="259" t="s">
        <v>954</v>
      </c>
      <c r="G350" s="260" t="s">
        <v>416</v>
      </c>
      <c r="H350" s="261">
        <v>1</v>
      </c>
      <c r="I350" s="262"/>
      <c r="J350" s="263">
        <f>ROUND(I350*H350,2)</f>
        <v>0</v>
      </c>
      <c r="K350" s="264"/>
      <c r="L350" s="265"/>
      <c r="M350" s="266" t="s">
        <v>1</v>
      </c>
      <c r="N350" s="267" t="s">
        <v>39</v>
      </c>
      <c r="O350" s="88"/>
      <c r="P350" s="249">
        <f>O350*H350</f>
        <v>0</v>
      </c>
      <c r="Q350" s="249">
        <v>6.9999999999999994E-05</v>
      </c>
      <c r="R350" s="249">
        <f>Q350*H350</f>
        <v>6.9999999999999994E-05</v>
      </c>
      <c r="S350" s="249">
        <v>0</v>
      </c>
      <c r="T350" s="250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51" t="s">
        <v>377</v>
      </c>
      <c r="AT350" s="251" t="s">
        <v>339</v>
      </c>
      <c r="AU350" s="251" t="s">
        <v>276</v>
      </c>
      <c r="AY350" s="14" t="s">
        <v>275</v>
      </c>
      <c r="BE350" s="252">
        <f>IF(N350="základní",J350,0)</f>
        <v>0</v>
      </c>
      <c r="BF350" s="252">
        <f>IF(N350="snížená",J350,0)</f>
        <v>0</v>
      </c>
      <c r="BG350" s="252">
        <f>IF(N350="zákl. přenesená",J350,0)</f>
        <v>0</v>
      </c>
      <c r="BH350" s="252">
        <f>IF(N350="sníž. přenesená",J350,0)</f>
        <v>0</v>
      </c>
      <c r="BI350" s="252">
        <f>IF(N350="nulová",J350,0)</f>
        <v>0</v>
      </c>
      <c r="BJ350" s="14" t="s">
        <v>81</v>
      </c>
      <c r="BK350" s="252">
        <f>ROUND(I350*H350,2)</f>
        <v>0</v>
      </c>
      <c r="BL350" s="14" t="s">
        <v>352</v>
      </c>
      <c r="BM350" s="251" t="s">
        <v>955</v>
      </c>
    </row>
    <row r="351" s="2" customFormat="1">
      <c r="A351" s="35"/>
      <c r="B351" s="36"/>
      <c r="C351" s="37"/>
      <c r="D351" s="253" t="s">
        <v>284</v>
      </c>
      <c r="E351" s="37"/>
      <c r="F351" s="254" t="s">
        <v>954</v>
      </c>
      <c r="G351" s="37"/>
      <c r="H351" s="37"/>
      <c r="I351" s="206"/>
      <c r="J351" s="37"/>
      <c r="K351" s="37"/>
      <c r="L351" s="41"/>
      <c r="M351" s="255"/>
      <c r="N351" s="256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284</v>
      </c>
      <c r="AU351" s="14" t="s">
        <v>276</v>
      </c>
    </row>
    <row r="352" s="2" customFormat="1" ht="24.15" customHeight="1">
      <c r="A352" s="35"/>
      <c r="B352" s="36"/>
      <c r="C352" s="239" t="s">
        <v>1013</v>
      </c>
      <c r="D352" s="239" t="s">
        <v>278</v>
      </c>
      <c r="E352" s="240" t="s">
        <v>957</v>
      </c>
      <c r="F352" s="241" t="s">
        <v>958</v>
      </c>
      <c r="G352" s="242" t="s">
        <v>342</v>
      </c>
      <c r="H352" s="243">
        <v>25</v>
      </c>
      <c r="I352" s="244"/>
      <c r="J352" s="245">
        <f>ROUND(I352*H352,2)</f>
        <v>0</v>
      </c>
      <c r="K352" s="246"/>
      <c r="L352" s="41"/>
      <c r="M352" s="247" t="s">
        <v>1</v>
      </c>
      <c r="N352" s="248" t="s">
        <v>39</v>
      </c>
      <c r="O352" s="88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51" t="s">
        <v>352</v>
      </c>
      <c r="AT352" s="251" t="s">
        <v>278</v>
      </c>
      <c r="AU352" s="251" t="s">
        <v>276</v>
      </c>
      <c r="AY352" s="14" t="s">
        <v>275</v>
      </c>
      <c r="BE352" s="252">
        <f>IF(N352="základní",J352,0)</f>
        <v>0</v>
      </c>
      <c r="BF352" s="252">
        <f>IF(N352="snížená",J352,0)</f>
        <v>0</v>
      </c>
      <c r="BG352" s="252">
        <f>IF(N352="zákl. přenesená",J352,0)</f>
        <v>0</v>
      </c>
      <c r="BH352" s="252">
        <f>IF(N352="sníž. přenesená",J352,0)</f>
        <v>0</v>
      </c>
      <c r="BI352" s="252">
        <f>IF(N352="nulová",J352,0)</f>
        <v>0</v>
      </c>
      <c r="BJ352" s="14" t="s">
        <v>81</v>
      </c>
      <c r="BK352" s="252">
        <f>ROUND(I352*H352,2)</f>
        <v>0</v>
      </c>
      <c r="BL352" s="14" t="s">
        <v>352</v>
      </c>
      <c r="BM352" s="251" t="s">
        <v>959</v>
      </c>
    </row>
    <row r="353" s="2" customFormat="1">
      <c r="A353" s="35"/>
      <c r="B353" s="36"/>
      <c r="C353" s="37"/>
      <c r="D353" s="253" t="s">
        <v>284</v>
      </c>
      <c r="E353" s="37"/>
      <c r="F353" s="254" t="s">
        <v>960</v>
      </c>
      <c r="G353" s="37"/>
      <c r="H353" s="37"/>
      <c r="I353" s="206"/>
      <c r="J353" s="37"/>
      <c r="K353" s="37"/>
      <c r="L353" s="41"/>
      <c r="M353" s="255"/>
      <c r="N353" s="256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284</v>
      </c>
      <c r="AU353" s="14" t="s">
        <v>276</v>
      </c>
    </row>
    <row r="354" s="2" customFormat="1" ht="16.5" customHeight="1">
      <c r="A354" s="35"/>
      <c r="B354" s="36"/>
      <c r="C354" s="257" t="s">
        <v>1018</v>
      </c>
      <c r="D354" s="257" t="s">
        <v>339</v>
      </c>
      <c r="E354" s="258" t="s">
        <v>962</v>
      </c>
      <c r="F354" s="259" t="s">
        <v>963</v>
      </c>
      <c r="G354" s="260" t="s">
        <v>342</v>
      </c>
      <c r="H354" s="261">
        <v>25</v>
      </c>
      <c r="I354" s="262"/>
      <c r="J354" s="263">
        <f>ROUND(I354*H354,2)</f>
        <v>0</v>
      </c>
      <c r="K354" s="264"/>
      <c r="L354" s="265"/>
      <c r="M354" s="266" t="s">
        <v>1</v>
      </c>
      <c r="N354" s="267" t="s">
        <v>39</v>
      </c>
      <c r="O354" s="88"/>
      <c r="P354" s="249">
        <f>O354*H354</f>
        <v>0</v>
      </c>
      <c r="Q354" s="249">
        <v>9.0000000000000006E-05</v>
      </c>
      <c r="R354" s="249">
        <f>Q354*H354</f>
        <v>0.0022500000000000003</v>
      </c>
      <c r="S354" s="249">
        <v>0</v>
      </c>
      <c r="T354" s="250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51" t="s">
        <v>377</v>
      </c>
      <c r="AT354" s="251" t="s">
        <v>339</v>
      </c>
      <c r="AU354" s="251" t="s">
        <v>276</v>
      </c>
      <c r="AY354" s="14" t="s">
        <v>275</v>
      </c>
      <c r="BE354" s="252">
        <f>IF(N354="základní",J354,0)</f>
        <v>0</v>
      </c>
      <c r="BF354" s="252">
        <f>IF(N354="snížená",J354,0)</f>
        <v>0</v>
      </c>
      <c r="BG354" s="252">
        <f>IF(N354="zákl. přenesená",J354,0)</f>
        <v>0</v>
      </c>
      <c r="BH354" s="252">
        <f>IF(N354="sníž. přenesená",J354,0)</f>
        <v>0</v>
      </c>
      <c r="BI354" s="252">
        <f>IF(N354="nulová",J354,0)</f>
        <v>0</v>
      </c>
      <c r="BJ354" s="14" t="s">
        <v>81</v>
      </c>
      <c r="BK354" s="252">
        <f>ROUND(I354*H354,2)</f>
        <v>0</v>
      </c>
      <c r="BL354" s="14" t="s">
        <v>352</v>
      </c>
      <c r="BM354" s="251" t="s">
        <v>964</v>
      </c>
    </row>
    <row r="355" s="2" customFormat="1">
      <c r="A355" s="35"/>
      <c r="B355" s="36"/>
      <c r="C355" s="37"/>
      <c r="D355" s="253" t="s">
        <v>284</v>
      </c>
      <c r="E355" s="37"/>
      <c r="F355" s="254" t="s">
        <v>963</v>
      </c>
      <c r="G355" s="37"/>
      <c r="H355" s="37"/>
      <c r="I355" s="206"/>
      <c r="J355" s="37"/>
      <c r="K355" s="37"/>
      <c r="L355" s="41"/>
      <c r="M355" s="255"/>
      <c r="N355" s="256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284</v>
      </c>
      <c r="AU355" s="14" t="s">
        <v>276</v>
      </c>
    </row>
    <row r="356" s="2" customFormat="1" ht="21.75" customHeight="1">
      <c r="A356" s="35"/>
      <c r="B356" s="36"/>
      <c r="C356" s="239" t="s">
        <v>1022</v>
      </c>
      <c r="D356" s="239" t="s">
        <v>278</v>
      </c>
      <c r="E356" s="240" t="s">
        <v>966</v>
      </c>
      <c r="F356" s="241" t="s">
        <v>967</v>
      </c>
      <c r="G356" s="242" t="s">
        <v>342</v>
      </c>
      <c r="H356" s="243">
        <v>1</v>
      </c>
      <c r="I356" s="244"/>
      <c r="J356" s="245">
        <f>ROUND(I356*H356,2)</f>
        <v>0</v>
      </c>
      <c r="K356" s="246"/>
      <c r="L356" s="41"/>
      <c r="M356" s="247" t="s">
        <v>1</v>
      </c>
      <c r="N356" s="248" t="s">
        <v>39</v>
      </c>
      <c r="O356" s="88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51" t="s">
        <v>352</v>
      </c>
      <c r="AT356" s="251" t="s">
        <v>278</v>
      </c>
      <c r="AU356" s="251" t="s">
        <v>276</v>
      </c>
      <c r="AY356" s="14" t="s">
        <v>275</v>
      </c>
      <c r="BE356" s="252">
        <f>IF(N356="základní",J356,0)</f>
        <v>0</v>
      </c>
      <c r="BF356" s="252">
        <f>IF(N356="snížená",J356,0)</f>
        <v>0</v>
      </c>
      <c r="BG356" s="252">
        <f>IF(N356="zákl. přenesená",J356,0)</f>
        <v>0</v>
      </c>
      <c r="BH356" s="252">
        <f>IF(N356="sníž. přenesená",J356,0)</f>
        <v>0</v>
      </c>
      <c r="BI356" s="252">
        <f>IF(N356="nulová",J356,0)</f>
        <v>0</v>
      </c>
      <c r="BJ356" s="14" t="s">
        <v>81</v>
      </c>
      <c r="BK356" s="252">
        <f>ROUND(I356*H356,2)</f>
        <v>0</v>
      </c>
      <c r="BL356" s="14" t="s">
        <v>352</v>
      </c>
      <c r="BM356" s="251" t="s">
        <v>968</v>
      </c>
    </row>
    <row r="357" s="2" customFormat="1">
      <c r="A357" s="35"/>
      <c r="B357" s="36"/>
      <c r="C357" s="37"/>
      <c r="D357" s="253" t="s">
        <v>284</v>
      </c>
      <c r="E357" s="37"/>
      <c r="F357" s="254" t="s">
        <v>969</v>
      </c>
      <c r="G357" s="37"/>
      <c r="H357" s="37"/>
      <c r="I357" s="206"/>
      <c r="J357" s="37"/>
      <c r="K357" s="37"/>
      <c r="L357" s="41"/>
      <c r="M357" s="255"/>
      <c r="N357" s="256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284</v>
      </c>
      <c r="AU357" s="14" t="s">
        <v>276</v>
      </c>
    </row>
    <row r="358" s="2" customFormat="1" ht="16.5" customHeight="1">
      <c r="A358" s="35"/>
      <c r="B358" s="36"/>
      <c r="C358" s="239" t="s">
        <v>1027</v>
      </c>
      <c r="D358" s="239" t="s">
        <v>278</v>
      </c>
      <c r="E358" s="240" t="s">
        <v>971</v>
      </c>
      <c r="F358" s="241" t="s">
        <v>972</v>
      </c>
      <c r="G358" s="242" t="s">
        <v>973</v>
      </c>
      <c r="H358" s="243">
        <v>1</v>
      </c>
      <c r="I358" s="244"/>
      <c r="J358" s="245">
        <f>ROUND(I358*H358,2)</f>
        <v>0</v>
      </c>
      <c r="K358" s="246"/>
      <c r="L358" s="41"/>
      <c r="M358" s="247" t="s">
        <v>1</v>
      </c>
      <c r="N358" s="248" t="s">
        <v>39</v>
      </c>
      <c r="O358" s="88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51" t="s">
        <v>352</v>
      </c>
      <c r="AT358" s="251" t="s">
        <v>278</v>
      </c>
      <c r="AU358" s="251" t="s">
        <v>276</v>
      </c>
      <c r="AY358" s="14" t="s">
        <v>275</v>
      </c>
      <c r="BE358" s="252">
        <f>IF(N358="základní",J358,0)</f>
        <v>0</v>
      </c>
      <c r="BF358" s="252">
        <f>IF(N358="snížená",J358,0)</f>
        <v>0</v>
      </c>
      <c r="BG358" s="252">
        <f>IF(N358="zákl. přenesená",J358,0)</f>
        <v>0</v>
      </c>
      <c r="BH358" s="252">
        <f>IF(N358="sníž. přenesená",J358,0)</f>
        <v>0</v>
      </c>
      <c r="BI358" s="252">
        <f>IF(N358="nulová",J358,0)</f>
        <v>0</v>
      </c>
      <c r="BJ358" s="14" t="s">
        <v>81</v>
      </c>
      <c r="BK358" s="252">
        <f>ROUND(I358*H358,2)</f>
        <v>0</v>
      </c>
      <c r="BL358" s="14" t="s">
        <v>352</v>
      </c>
      <c r="BM358" s="251" t="s">
        <v>974</v>
      </c>
    </row>
    <row r="359" s="2" customFormat="1">
      <c r="A359" s="35"/>
      <c r="B359" s="36"/>
      <c r="C359" s="37"/>
      <c r="D359" s="253" t="s">
        <v>284</v>
      </c>
      <c r="E359" s="37"/>
      <c r="F359" s="254" t="s">
        <v>972</v>
      </c>
      <c r="G359" s="37"/>
      <c r="H359" s="37"/>
      <c r="I359" s="206"/>
      <c r="J359" s="37"/>
      <c r="K359" s="37"/>
      <c r="L359" s="41"/>
      <c r="M359" s="255"/>
      <c r="N359" s="256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284</v>
      </c>
      <c r="AU359" s="14" t="s">
        <v>276</v>
      </c>
    </row>
    <row r="360" s="12" customFormat="1" ht="20.88" customHeight="1">
      <c r="A360" s="12"/>
      <c r="B360" s="223"/>
      <c r="C360" s="224"/>
      <c r="D360" s="225" t="s">
        <v>73</v>
      </c>
      <c r="E360" s="237" t="s">
        <v>975</v>
      </c>
      <c r="F360" s="237" t="s">
        <v>976</v>
      </c>
      <c r="G360" s="224"/>
      <c r="H360" s="224"/>
      <c r="I360" s="227"/>
      <c r="J360" s="238">
        <f>BK360</f>
        <v>0</v>
      </c>
      <c r="K360" s="224"/>
      <c r="L360" s="229"/>
      <c r="M360" s="230"/>
      <c r="N360" s="231"/>
      <c r="O360" s="231"/>
      <c r="P360" s="232">
        <f>SUM(P361:P396)</f>
        <v>0</v>
      </c>
      <c r="Q360" s="231"/>
      <c r="R360" s="232">
        <f>SUM(R361:R396)</f>
        <v>0.039979999999999995</v>
      </c>
      <c r="S360" s="231"/>
      <c r="T360" s="233">
        <f>SUM(T361:T396)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34" t="s">
        <v>83</v>
      </c>
      <c r="AT360" s="235" t="s">
        <v>73</v>
      </c>
      <c r="AU360" s="235" t="s">
        <v>83</v>
      </c>
      <c r="AY360" s="234" t="s">
        <v>275</v>
      </c>
      <c r="BK360" s="236">
        <f>SUM(BK361:BK396)</f>
        <v>0</v>
      </c>
    </row>
    <row r="361" s="2" customFormat="1" ht="33" customHeight="1">
      <c r="A361" s="35"/>
      <c r="B361" s="36"/>
      <c r="C361" s="239" t="s">
        <v>1031</v>
      </c>
      <c r="D361" s="239" t="s">
        <v>278</v>
      </c>
      <c r="E361" s="240" t="s">
        <v>978</v>
      </c>
      <c r="F361" s="241" t="s">
        <v>979</v>
      </c>
      <c r="G361" s="242" t="s">
        <v>416</v>
      </c>
      <c r="H361" s="243">
        <v>50</v>
      </c>
      <c r="I361" s="244"/>
      <c r="J361" s="245">
        <f>ROUND(I361*H361,2)</f>
        <v>0</v>
      </c>
      <c r="K361" s="246"/>
      <c r="L361" s="41"/>
      <c r="M361" s="247" t="s">
        <v>1</v>
      </c>
      <c r="N361" s="248" t="s">
        <v>39</v>
      </c>
      <c r="O361" s="88"/>
      <c r="P361" s="249">
        <f>O361*H361</f>
        <v>0</v>
      </c>
      <c r="Q361" s="249">
        <v>0</v>
      </c>
      <c r="R361" s="249">
        <f>Q361*H361</f>
        <v>0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352</v>
      </c>
      <c r="AT361" s="251" t="s">
        <v>278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980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981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33" customHeight="1">
      <c r="A363" s="35"/>
      <c r="B363" s="36"/>
      <c r="C363" s="257" t="s">
        <v>1035</v>
      </c>
      <c r="D363" s="257" t="s">
        <v>339</v>
      </c>
      <c r="E363" s="258" t="s">
        <v>983</v>
      </c>
      <c r="F363" s="259" t="s">
        <v>984</v>
      </c>
      <c r="G363" s="260" t="s">
        <v>416</v>
      </c>
      <c r="H363" s="261">
        <v>50</v>
      </c>
      <c r="I363" s="262"/>
      <c r="J363" s="263">
        <f>ROUND(I363*H363,2)</f>
        <v>0</v>
      </c>
      <c r="K363" s="264"/>
      <c r="L363" s="265"/>
      <c r="M363" s="266" t="s">
        <v>1</v>
      </c>
      <c r="N363" s="267" t="s">
        <v>39</v>
      </c>
      <c r="O363" s="88"/>
      <c r="P363" s="249">
        <f>O363*H363</f>
        <v>0</v>
      </c>
      <c r="Q363" s="249">
        <v>0.00052999999999999998</v>
      </c>
      <c r="R363" s="249">
        <f>Q363*H363</f>
        <v>0.026499999999999999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377</v>
      </c>
      <c r="AT363" s="251" t="s">
        <v>339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985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984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37.8" customHeight="1">
      <c r="A365" s="35"/>
      <c r="B365" s="36"/>
      <c r="C365" s="239" t="s">
        <v>1039</v>
      </c>
      <c r="D365" s="239" t="s">
        <v>278</v>
      </c>
      <c r="E365" s="240" t="s">
        <v>987</v>
      </c>
      <c r="F365" s="241" t="s">
        <v>988</v>
      </c>
      <c r="G365" s="242" t="s">
        <v>416</v>
      </c>
      <c r="H365" s="243">
        <v>50</v>
      </c>
      <c r="I365" s="244"/>
      <c r="J365" s="245">
        <f>ROUND(I365*H365,2)</f>
        <v>0</v>
      </c>
      <c r="K365" s="246"/>
      <c r="L365" s="41"/>
      <c r="M365" s="247" t="s">
        <v>1</v>
      </c>
      <c r="N365" s="248" t="s">
        <v>39</v>
      </c>
      <c r="O365" s="88"/>
      <c r="P365" s="249">
        <f>O365*H365</f>
        <v>0</v>
      </c>
      <c r="Q365" s="249">
        <v>0</v>
      </c>
      <c r="R365" s="249">
        <f>Q365*H365</f>
        <v>0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352</v>
      </c>
      <c r="AT365" s="251" t="s">
        <v>278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989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990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33" customHeight="1">
      <c r="A367" s="35"/>
      <c r="B367" s="36"/>
      <c r="C367" s="257" t="s">
        <v>1044</v>
      </c>
      <c r="D367" s="257" t="s">
        <v>339</v>
      </c>
      <c r="E367" s="258" t="s">
        <v>992</v>
      </c>
      <c r="F367" s="259" t="s">
        <v>993</v>
      </c>
      <c r="G367" s="260" t="s">
        <v>416</v>
      </c>
      <c r="H367" s="261">
        <v>50</v>
      </c>
      <c r="I367" s="262"/>
      <c r="J367" s="263">
        <f>ROUND(I367*H367,2)</f>
        <v>0</v>
      </c>
      <c r="K367" s="264"/>
      <c r="L367" s="265"/>
      <c r="M367" s="266" t="s">
        <v>1</v>
      </c>
      <c r="N367" s="267" t="s">
        <v>39</v>
      </c>
      <c r="O367" s="88"/>
      <c r="P367" s="249">
        <f>O367*H367</f>
        <v>0</v>
      </c>
      <c r="Q367" s="249">
        <v>0.00011</v>
      </c>
      <c r="R367" s="249">
        <f>Q367*H367</f>
        <v>0.0055000000000000005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377</v>
      </c>
      <c r="AT367" s="251" t="s">
        <v>339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994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993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24.15" customHeight="1">
      <c r="A369" s="35"/>
      <c r="B369" s="36"/>
      <c r="C369" s="239" t="s">
        <v>1048</v>
      </c>
      <c r="D369" s="239" t="s">
        <v>278</v>
      </c>
      <c r="E369" s="240" t="s">
        <v>996</v>
      </c>
      <c r="F369" s="241" t="s">
        <v>997</v>
      </c>
      <c r="G369" s="242" t="s">
        <v>342</v>
      </c>
      <c r="H369" s="243">
        <v>1</v>
      </c>
      <c r="I369" s="244"/>
      <c r="J369" s="245">
        <f>ROUND(I369*H369,2)</f>
        <v>0</v>
      </c>
      <c r="K369" s="246"/>
      <c r="L369" s="41"/>
      <c r="M369" s="247" t="s">
        <v>1</v>
      </c>
      <c r="N369" s="248" t="s">
        <v>39</v>
      </c>
      <c r="O369" s="88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352</v>
      </c>
      <c r="AT369" s="251" t="s">
        <v>278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998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999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24.15" customHeight="1">
      <c r="A371" s="35"/>
      <c r="B371" s="36"/>
      <c r="C371" s="257" t="s">
        <v>1050</v>
      </c>
      <c r="D371" s="257" t="s">
        <v>339</v>
      </c>
      <c r="E371" s="258" t="s">
        <v>1001</v>
      </c>
      <c r="F371" s="259" t="s">
        <v>1002</v>
      </c>
      <c r="G371" s="260" t="s">
        <v>342</v>
      </c>
      <c r="H371" s="261">
        <v>1</v>
      </c>
      <c r="I371" s="262"/>
      <c r="J371" s="263">
        <f>ROUND(I371*H371,2)</f>
        <v>0</v>
      </c>
      <c r="K371" s="264"/>
      <c r="L371" s="265"/>
      <c r="M371" s="266" t="s">
        <v>1</v>
      </c>
      <c r="N371" s="267" t="s">
        <v>39</v>
      </c>
      <c r="O371" s="88"/>
      <c r="P371" s="249">
        <f>O371*H371</f>
        <v>0</v>
      </c>
      <c r="Q371" s="249">
        <v>0.0010499999999999999</v>
      </c>
      <c r="R371" s="249">
        <f>Q371*H371</f>
        <v>0.0010499999999999999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377</v>
      </c>
      <c r="AT371" s="251" t="s">
        <v>339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1003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1002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2" customFormat="1" ht="33" customHeight="1">
      <c r="A373" s="35"/>
      <c r="B373" s="36"/>
      <c r="C373" s="239" t="s">
        <v>1054</v>
      </c>
      <c r="D373" s="239" t="s">
        <v>278</v>
      </c>
      <c r="E373" s="240" t="s">
        <v>1005</v>
      </c>
      <c r="F373" s="241" t="s">
        <v>1006</v>
      </c>
      <c r="G373" s="242" t="s">
        <v>342</v>
      </c>
      <c r="H373" s="243">
        <v>1</v>
      </c>
      <c r="I373" s="244"/>
      <c r="J373" s="245">
        <f>ROUND(I373*H373,2)</f>
        <v>0</v>
      </c>
      <c r="K373" s="246"/>
      <c r="L373" s="41"/>
      <c r="M373" s="247" t="s">
        <v>1</v>
      </c>
      <c r="N373" s="248" t="s">
        <v>39</v>
      </c>
      <c r="O373" s="88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352</v>
      </c>
      <c r="AT373" s="251" t="s">
        <v>278</v>
      </c>
      <c r="AU373" s="251" t="s">
        <v>276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1007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1008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276</v>
      </c>
    </row>
    <row r="375" s="2" customFormat="1" ht="24.15" customHeight="1">
      <c r="A375" s="35"/>
      <c r="B375" s="36"/>
      <c r="C375" s="257" t="s">
        <v>1059</v>
      </c>
      <c r="D375" s="257" t="s">
        <v>339</v>
      </c>
      <c r="E375" s="258" t="s">
        <v>1010</v>
      </c>
      <c r="F375" s="259" t="s">
        <v>1011</v>
      </c>
      <c r="G375" s="260" t="s">
        <v>696</v>
      </c>
      <c r="H375" s="261">
        <v>1</v>
      </c>
      <c r="I375" s="262"/>
      <c r="J375" s="263">
        <f>ROUND(I375*H375,2)</f>
        <v>0</v>
      </c>
      <c r="K375" s="264"/>
      <c r="L375" s="265"/>
      <c r="M375" s="266" t="s">
        <v>1</v>
      </c>
      <c r="N375" s="267" t="s">
        <v>39</v>
      </c>
      <c r="O375" s="88"/>
      <c r="P375" s="249">
        <f>O375*H375</f>
        <v>0</v>
      </c>
      <c r="Q375" s="249">
        <v>0.00059999999999999995</v>
      </c>
      <c r="R375" s="249">
        <f>Q375*H375</f>
        <v>0.00059999999999999995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377</v>
      </c>
      <c r="AT375" s="251" t="s">
        <v>339</v>
      </c>
      <c r="AU375" s="251" t="s">
        <v>276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1012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1011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276</v>
      </c>
    </row>
    <row r="377" s="2" customFormat="1" ht="21.75" customHeight="1">
      <c r="A377" s="35"/>
      <c r="B377" s="36"/>
      <c r="C377" s="239" t="s">
        <v>1063</v>
      </c>
      <c r="D377" s="239" t="s">
        <v>278</v>
      </c>
      <c r="E377" s="240" t="s">
        <v>1014</v>
      </c>
      <c r="F377" s="241" t="s">
        <v>1015</v>
      </c>
      <c r="G377" s="242" t="s">
        <v>342</v>
      </c>
      <c r="H377" s="243">
        <v>6</v>
      </c>
      <c r="I377" s="244"/>
      <c r="J377" s="245">
        <f>ROUND(I377*H377,2)</f>
        <v>0</v>
      </c>
      <c r="K377" s="246"/>
      <c r="L377" s="41"/>
      <c r="M377" s="247" t="s">
        <v>1</v>
      </c>
      <c r="N377" s="248" t="s">
        <v>39</v>
      </c>
      <c r="O377" s="88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51" t="s">
        <v>352</v>
      </c>
      <c r="AT377" s="251" t="s">
        <v>278</v>
      </c>
      <c r="AU377" s="251" t="s">
        <v>276</v>
      </c>
      <c r="AY377" s="14" t="s">
        <v>275</v>
      </c>
      <c r="BE377" s="252">
        <f>IF(N377="základní",J377,0)</f>
        <v>0</v>
      </c>
      <c r="BF377" s="252">
        <f>IF(N377="snížená",J377,0)</f>
        <v>0</v>
      </c>
      <c r="BG377" s="252">
        <f>IF(N377="zákl. přenesená",J377,0)</f>
        <v>0</v>
      </c>
      <c r="BH377" s="252">
        <f>IF(N377="sníž. přenesená",J377,0)</f>
        <v>0</v>
      </c>
      <c r="BI377" s="252">
        <f>IF(N377="nulová",J377,0)</f>
        <v>0</v>
      </c>
      <c r="BJ377" s="14" t="s">
        <v>81</v>
      </c>
      <c r="BK377" s="252">
        <f>ROUND(I377*H377,2)</f>
        <v>0</v>
      </c>
      <c r="BL377" s="14" t="s">
        <v>352</v>
      </c>
      <c r="BM377" s="251" t="s">
        <v>1016</v>
      </c>
    </row>
    <row r="378" s="2" customFormat="1">
      <c r="A378" s="35"/>
      <c r="B378" s="36"/>
      <c r="C378" s="37"/>
      <c r="D378" s="253" t="s">
        <v>284</v>
      </c>
      <c r="E378" s="37"/>
      <c r="F378" s="254" t="s">
        <v>1017</v>
      </c>
      <c r="G378" s="37"/>
      <c r="H378" s="37"/>
      <c r="I378" s="206"/>
      <c r="J378" s="37"/>
      <c r="K378" s="37"/>
      <c r="L378" s="41"/>
      <c r="M378" s="255"/>
      <c r="N378" s="256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284</v>
      </c>
      <c r="AU378" s="14" t="s">
        <v>276</v>
      </c>
    </row>
    <row r="379" s="2" customFormat="1" ht="16.5" customHeight="1">
      <c r="A379" s="35"/>
      <c r="B379" s="36"/>
      <c r="C379" s="257" t="s">
        <v>1069</v>
      </c>
      <c r="D379" s="257" t="s">
        <v>339</v>
      </c>
      <c r="E379" s="258" t="s">
        <v>1019</v>
      </c>
      <c r="F379" s="259" t="s">
        <v>1020</v>
      </c>
      <c r="G379" s="260" t="s">
        <v>342</v>
      </c>
      <c r="H379" s="261">
        <v>6</v>
      </c>
      <c r="I379" s="262"/>
      <c r="J379" s="263">
        <f>ROUND(I379*H379,2)</f>
        <v>0</v>
      </c>
      <c r="K379" s="264"/>
      <c r="L379" s="265"/>
      <c r="M379" s="266" t="s">
        <v>1</v>
      </c>
      <c r="N379" s="267" t="s">
        <v>39</v>
      </c>
      <c r="O379" s="88"/>
      <c r="P379" s="249">
        <f>O379*H379</f>
        <v>0</v>
      </c>
      <c r="Q379" s="249">
        <v>1.0000000000000001E-05</v>
      </c>
      <c r="R379" s="249">
        <f>Q379*H379</f>
        <v>6.0000000000000008E-05</v>
      </c>
      <c r="S379" s="249">
        <v>0</v>
      </c>
      <c r="T379" s="25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51" t="s">
        <v>377</v>
      </c>
      <c r="AT379" s="251" t="s">
        <v>339</v>
      </c>
      <c r="AU379" s="251" t="s">
        <v>276</v>
      </c>
      <c r="AY379" s="14" t="s">
        <v>275</v>
      </c>
      <c r="BE379" s="252">
        <f>IF(N379="základní",J379,0)</f>
        <v>0</v>
      </c>
      <c r="BF379" s="252">
        <f>IF(N379="snížená",J379,0)</f>
        <v>0</v>
      </c>
      <c r="BG379" s="252">
        <f>IF(N379="zákl. přenesená",J379,0)</f>
        <v>0</v>
      </c>
      <c r="BH379" s="252">
        <f>IF(N379="sníž. přenesená",J379,0)</f>
        <v>0</v>
      </c>
      <c r="BI379" s="252">
        <f>IF(N379="nulová",J379,0)</f>
        <v>0</v>
      </c>
      <c r="BJ379" s="14" t="s">
        <v>81</v>
      </c>
      <c r="BK379" s="252">
        <f>ROUND(I379*H379,2)</f>
        <v>0</v>
      </c>
      <c r="BL379" s="14" t="s">
        <v>352</v>
      </c>
      <c r="BM379" s="251" t="s">
        <v>1021</v>
      </c>
    </row>
    <row r="380" s="2" customFormat="1">
      <c r="A380" s="35"/>
      <c r="B380" s="36"/>
      <c r="C380" s="37"/>
      <c r="D380" s="253" t="s">
        <v>284</v>
      </c>
      <c r="E380" s="37"/>
      <c r="F380" s="254" t="s">
        <v>1020</v>
      </c>
      <c r="G380" s="37"/>
      <c r="H380" s="37"/>
      <c r="I380" s="206"/>
      <c r="J380" s="37"/>
      <c r="K380" s="37"/>
      <c r="L380" s="41"/>
      <c r="M380" s="255"/>
      <c r="N380" s="256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284</v>
      </c>
      <c r="AU380" s="14" t="s">
        <v>276</v>
      </c>
    </row>
    <row r="381" s="2" customFormat="1" ht="24.15" customHeight="1">
      <c r="A381" s="35"/>
      <c r="B381" s="36"/>
      <c r="C381" s="239" t="s">
        <v>1073</v>
      </c>
      <c r="D381" s="239" t="s">
        <v>278</v>
      </c>
      <c r="E381" s="240" t="s">
        <v>1023</v>
      </c>
      <c r="F381" s="241" t="s">
        <v>1024</v>
      </c>
      <c r="G381" s="242" t="s">
        <v>416</v>
      </c>
      <c r="H381" s="243">
        <v>4</v>
      </c>
      <c r="I381" s="244"/>
      <c r="J381" s="245">
        <f>ROUND(I381*H381,2)</f>
        <v>0</v>
      </c>
      <c r="K381" s="246"/>
      <c r="L381" s="41"/>
      <c r="M381" s="247" t="s">
        <v>1</v>
      </c>
      <c r="N381" s="248" t="s">
        <v>39</v>
      </c>
      <c r="O381" s="88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51" t="s">
        <v>352</v>
      </c>
      <c r="AT381" s="251" t="s">
        <v>278</v>
      </c>
      <c r="AU381" s="251" t="s">
        <v>276</v>
      </c>
      <c r="AY381" s="14" t="s">
        <v>275</v>
      </c>
      <c r="BE381" s="252">
        <f>IF(N381="základní",J381,0)</f>
        <v>0</v>
      </c>
      <c r="BF381" s="252">
        <f>IF(N381="snížená",J381,0)</f>
        <v>0</v>
      </c>
      <c r="BG381" s="252">
        <f>IF(N381="zákl. přenesená",J381,0)</f>
        <v>0</v>
      </c>
      <c r="BH381" s="252">
        <f>IF(N381="sníž. přenesená",J381,0)</f>
        <v>0</v>
      </c>
      <c r="BI381" s="252">
        <f>IF(N381="nulová",J381,0)</f>
        <v>0</v>
      </c>
      <c r="BJ381" s="14" t="s">
        <v>81</v>
      </c>
      <c r="BK381" s="252">
        <f>ROUND(I381*H381,2)</f>
        <v>0</v>
      </c>
      <c r="BL381" s="14" t="s">
        <v>352</v>
      </c>
      <c r="BM381" s="251" t="s">
        <v>1025</v>
      </c>
    </row>
    <row r="382" s="2" customFormat="1">
      <c r="A382" s="35"/>
      <c r="B382" s="36"/>
      <c r="C382" s="37"/>
      <c r="D382" s="253" t="s">
        <v>284</v>
      </c>
      <c r="E382" s="37"/>
      <c r="F382" s="254" t="s">
        <v>1026</v>
      </c>
      <c r="G382" s="37"/>
      <c r="H382" s="37"/>
      <c r="I382" s="206"/>
      <c r="J382" s="37"/>
      <c r="K382" s="37"/>
      <c r="L382" s="41"/>
      <c r="M382" s="255"/>
      <c r="N382" s="256"/>
      <c r="O382" s="88"/>
      <c r="P382" s="88"/>
      <c r="Q382" s="88"/>
      <c r="R382" s="88"/>
      <c r="S382" s="88"/>
      <c r="T382" s="89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284</v>
      </c>
      <c r="AU382" s="14" t="s">
        <v>276</v>
      </c>
    </row>
    <row r="383" s="2" customFormat="1" ht="16.5" customHeight="1">
      <c r="A383" s="35"/>
      <c r="B383" s="36"/>
      <c r="C383" s="257" t="s">
        <v>1075</v>
      </c>
      <c r="D383" s="257" t="s">
        <v>339</v>
      </c>
      <c r="E383" s="258" t="s">
        <v>1028</v>
      </c>
      <c r="F383" s="259" t="s">
        <v>1029</v>
      </c>
      <c r="G383" s="260" t="s">
        <v>416</v>
      </c>
      <c r="H383" s="261">
        <v>4</v>
      </c>
      <c r="I383" s="262"/>
      <c r="J383" s="263">
        <f>ROUND(I383*H383,2)</f>
        <v>0</v>
      </c>
      <c r="K383" s="264"/>
      <c r="L383" s="265"/>
      <c r="M383" s="266" t="s">
        <v>1</v>
      </c>
      <c r="N383" s="267" t="s">
        <v>39</v>
      </c>
      <c r="O383" s="88"/>
      <c r="P383" s="249">
        <f>O383*H383</f>
        <v>0</v>
      </c>
      <c r="Q383" s="249">
        <v>0.00054000000000000001</v>
      </c>
      <c r="R383" s="249">
        <f>Q383*H383</f>
        <v>0.00216</v>
      </c>
      <c r="S383" s="249">
        <v>0</v>
      </c>
      <c r="T383" s="250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51" t="s">
        <v>377</v>
      </c>
      <c r="AT383" s="251" t="s">
        <v>339</v>
      </c>
      <c r="AU383" s="251" t="s">
        <v>276</v>
      </c>
      <c r="AY383" s="14" t="s">
        <v>275</v>
      </c>
      <c r="BE383" s="252">
        <f>IF(N383="základní",J383,0)</f>
        <v>0</v>
      </c>
      <c r="BF383" s="252">
        <f>IF(N383="snížená",J383,0)</f>
        <v>0</v>
      </c>
      <c r="BG383" s="252">
        <f>IF(N383="zákl. přenesená",J383,0)</f>
        <v>0</v>
      </c>
      <c r="BH383" s="252">
        <f>IF(N383="sníž. přenesená",J383,0)</f>
        <v>0</v>
      </c>
      <c r="BI383" s="252">
        <f>IF(N383="nulová",J383,0)</f>
        <v>0</v>
      </c>
      <c r="BJ383" s="14" t="s">
        <v>81</v>
      </c>
      <c r="BK383" s="252">
        <f>ROUND(I383*H383,2)</f>
        <v>0</v>
      </c>
      <c r="BL383" s="14" t="s">
        <v>352</v>
      </c>
      <c r="BM383" s="251" t="s">
        <v>1030</v>
      </c>
    </row>
    <row r="384" s="2" customFormat="1">
      <c r="A384" s="35"/>
      <c r="B384" s="36"/>
      <c r="C384" s="37"/>
      <c r="D384" s="253" t="s">
        <v>284</v>
      </c>
      <c r="E384" s="37"/>
      <c r="F384" s="254" t="s">
        <v>1029</v>
      </c>
      <c r="G384" s="37"/>
      <c r="H384" s="37"/>
      <c r="I384" s="206"/>
      <c r="J384" s="37"/>
      <c r="K384" s="37"/>
      <c r="L384" s="41"/>
      <c r="M384" s="255"/>
      <c r="N384" s="256"/>
      <c r="O384" s="88"/>
      <c r="P384" s="88"/>
      <c r="Q384" s="88"/>
      <c r="R384" s="88"/>
      <c r="S384" s="88"/>
      <c r="T384" s="89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4" t="s">
        <v>284</v>
      </c>
      <c r="AU384" s="14" t="s">
        <v>276</v>
      </c>
    </row>
    <row r="385" s="2" customFormat="1" ht="24.15" customHeight="1">
      <c r="A385" s="35"/>
      <c r="B385" s="36"/>
      <c r="C385" s="257" t="s">
        <v>1080</v>
      </c>
      <c r="D385" s="257" t="s">
        <v>339</v>
      </c>
      <c r="E385" s="258" t="s">
        <v>1032</v>
      </c>
      <c r="F385" s="259" t="s">
        <v>1033</v>
      </c>
      <c r="G385" s="260" t="s">
        <v>342</v>
      </c>
      <c r="H385" s="261">
        <v>2</v>
      </c>
      <c r="I385" s="262"/>
      <c r="J385" s="263">
        <f>ROUND(I385*H385,2)</f>
        <v>0</v>
      </c>
      <c r="K385" s="264"/>
      <c r="L385" s="265"/>
      <c r="M385" s="266" t="s">
        <v>1</v>
      </c>
      <c r="N385" s="267" t="s">
        <v>39</v>
      </c>
      <c r="O385" s="88"/>
      <c r="P385" s="249">
        <f>O385*H385</f>
        <v>0</v>
      </c>
      <c r="Q385" s="249">
        <v>1.0000000000000001E-05</v>
      </c>
      <c r="R385" s="249">
        <f>Q385*H385</f>
        <v>2.0000000000000002E-05</v>
      </c>
      <c r="S385" s="249">
        <v>0</v>
      </c>
      <c r="T385" s="250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51" t="s">
        <v>377</v>
      </c>
      <c r="AT385" s="251" t="s">
        <v>339</v>
      </c>
      <c r="AU385" s="251" t="s">
        <v>276</v>
      </c>
      <c r="AY385" s="14" t="s">
        <v>275</v>
      </c>
      <c r="BE385" s="252">
        <f>IF(N385="základní",J385,0)</f>
        <v>0</v>
      </c>
      <c r="BF385" s="252">
        <f>IF(N385="snížená",J385,0)</f>
        <v>0</v>
      </c>
      <c r="BG385" s="252">
        <f>IF(N385="zákl. přenesená",J385,0)</f>
        <v>0</v>
      </c>
      <c r="BH385" s="252">
        <f>IF(N385="sníž. přenesená",J385,0)</f>
        <v>0</v>
      </c>
      <c r="BI385" s="252">
        <f>IF(N385="nulová",J385,0)</f>
        <v>0</v>
      </c>
      <c r="BJ385" s="14" t="s">
        <v>81</v>
      </c>
      <c r="BK385" s="252">
        <f>ROUND(I385*H385,2)</f>
        <v>0</v>
      </c>
      <c r="BL385" s="14" t="s">
        <v>352</v>
      </c>
      <c r="BM385" s="251" t="s">
        <v>1034</v>
      </c>
    </row>
    <row r="386" s="2" customFormat="1">
      <c r="A386" s="35"/>
      <c r="B386" s="36"/>
      <c r="C386" s="37"/>
      <c r="D386" s="253" t="s">
        <v>284</v>
      </c>
      <c r="E386" s="37"/>
      <c r="F386" s="254" t="s">
        <v>1033</v>
      </c>
      <c r="G386" s="37"/>
      <c r="H386" s="37"/>
      <c r="I386" s="206"/>
      <c r="J386" s="37"/>
      <c r="K386" s="37"/>
      <c r="L386" s="41"/>
      <c r="M386" s="255"/>
      <c r="N386" s="256"/>
      <c r="O386" s="88"/>
      <c r="P386" s="88"/>
      <c r="Q386" s="88"/>
      <c r="R386" s="88"/>
      <c r="S386" s="88"/>
      <c r="T386" s="89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4" t="s">
        <v>284</v>
      </c>
      <c r="AU386" s="14" t="s">
        <v>276</v>
      </c>
    </row>
    <row r="387" s="2" customFormat="1" ht="24.15" customHeight="1">
      <c r="A387" s="35"/>
      <c r="B387" s="36"/>
      <c r="C387" s="257" t="s">
        <v>1085</v>
      </c>
      <c r="D387" s="257" t="s">
        <v>339</v>
      </c>
      <c r="E387" s="258" t="s">
        <v>1036</v>
      </c>
      <c r="F387" s="259" t="s">
        <v>1037</v>
      </c>
      <c r="G387" s="260" t="s">
        <v>342</v>
      </c>
      <c r="H387" s="261">
        <v>2</v>
      </c>
      <c r="I387" s="262"/>
      <c r="J387" s="263">
        <f>ROUND(I387*H387,2)</f>
        <v>0</v>
      </c>
      <c r="K387" s="264"/>
      <c r="L387" s="265"/>
      <c r="M387" s="266" t="s">
        <v>1</v>
      </c>
      <c r="N387" s="267" t="s">
        <v>39</v>
      </c>
      <c r="O387" s="88"/>
      <c r="P387" s="249">
        <f>O387*H387</f>
        <v>0</v>
      </c>
      <c r="Q387" s="249">
        <v>1.0000000000000001E-05</v>
      </c>
      <c r="R387" s="249">
        <f>Q387*H387</f>
        <v>2.0000000000000002E-05</v>
      </c>
      <c r="S387" s="249">
        <v>0</v>
      </c>
      <c r="T387" s="250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51" t="s">
        <v>377</v>
      </c>
      <c r="AT387" s="251" t="s">
        <v>339</v>
      </c>
      <c r="AU387" s="251" t="s">
        <v>276</v>
      </c>
      <c r="AY387" s="14" t="s">
        <v>275</v>
      </c>
      <c r="BE387" s="252">
        <f>IF(N387="základní",J387,0)</f>
        <v>0</v>
      </c>
      <c r="BF387" s="252">
        <f>IF(N387="snížená",J387,0)</f>
        <v>0</v>
      </c>
      <c r="BG387" s="252">
        <f>IF(N387="zákl. přenesená",J387,0)</f>
        <v>0</v>
      </c>
      <c r="BH387" s="252">
        <f>IF(N387="sníž. přenesená",J387,0)</f>
        <v>0</v>
      </c>
      <c r="BI387" s="252">
        <f>IF(N387="nulová",J387,0)</f>
        <v>0</v>
      </c>
      <c r="BJ387" s="14" t="s">
        <v>81</v>
      </c>
      <c r="BK387" s="252">
        <f>ROUND(I387*H387,2)</f>
        <v>0</v>
      </c>
      <c r="BL387" s="14" t="s">
        <v>352</v>
      </c>
      <c r="BM387" s="251" t="s">
        <v>1038</v>
      </c>
    </row>
    <row r="388" s="2" customFormat="1">
      <c r="A388" s="35"/>
      <c r="B388" s="36"/>
      <c r="C388" s="37"/>
      <c r="D388" s="253" t="s">
        <v>284</v>
      </c>
      <c r="E388" s="37"/>
      <c r="F388" s="254" t="s">
        <v>1037</v>
      </c>
      <c r="G388" s="37"/>
      <c r="H388" s="37"/>
      <c r="I388" s="206"/>
      <c r="J388" s="37"/>
      <c r="K388" s="37"/>
      <c r="L388" s="41"/>
      <c r="M388" s="255"/>
      <c r="N388" s="256"/>
      <c r="O388" s="88"/>
      <c r="P388" s="88"/>
      <c r="Q388" s="88"/>
      <c r="R388" s="88"/>
      <c r="S388" s="88"/>
      <c r="T388" s="89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4" t="s">
        <v>284</v>
      </c>
      <c r="AU388" s="14" t="s">
        <v>276</v>
      </c>
    </row>
    <row r="389" s="2" customFormat="1" ht="21.75" customHeight="1">
      <c r="A389" s="35"/>
      <c r="B389" s="36"/>
      <c r="C389" s="239" t="s">
        <v>1090</v>
      </c>
      <c r="D389" s="239" t="s">
        <v>278</v>
      </c>
      <c r="E389" s="240" t="s">
        <v>1040</v>
      </c>
      <c r="F389" s="241" t="s">
        <v>1041</v>
      </c>
      <c r="G389" s="242" t="s">
        <v>416</v>
      </c>
      <c r="H389" s="243">
        <v>2</v>
      </c>
      <c r="I389" s="244"/>
      <c r="J389" s="245">
        <f>ROUND(I389*H389,2)</f>
        <v>0</v>
      </c>
      <c r="K389" s="246"/>
      <c r="L389" s="41"/>
      <c r="M389" s="247" t="s">
        <v>1</v>
      </c>
      <c r="N389" s="248" t="s">
        <v>39</v>
      </c>
      <c r="O389" s="88"/>
      <c r="P389" s="249">
        <f>O389*H389</f>
        <v>0</v>
      </c>
      <c r="Q389" s="249">
        <v>0</v>
      </c>
      <c r="R389" s="249">
        <f>Q389*H389</f>
        <v>0</v>
      </c>
      <c r="S389" s="249">
        <v>0</v>
      </c>
      <c r="T389" s="250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51" t="s">
        <v>352</v>
      </c>
      <c r="AT389" s="251" t="s">
        <v>278</v>
      </c>
      <c r="AU389" s="251" t="s">
        <v>276</v>
      </c>
      <c r="AY389" s="14" t="s">
        <v>275</v>
      </c>
      <c r="BE389" s="252">
        <f>IF(N389="základní",J389,0)</f>
        <v>0</v>
      </c>
      <c r="BF389" s="252">
        <f>IF(N389="snížená",J389,0)</f>
        <v>0</v>
      </c>
      <c r="BG389" s="252">
        <f>IF(N389="zákl. přenesená",J389,0)</f>
        <v>0</v>
      </c>
      <c r="BH389" s="252">
        <f>IF(N389="sníž. přenesená",J389,0)</f>
        <v>0</v>
      </c>
      <c r="BI389" s="252">
        <f>IF(N389="nulová",J389,0)</f>
        <v>0</v>
      </c>
      <c r="BJ389" s="14" t="s">
        <v>81</v>
      </c>
      <c r="BK389" s="252">
        <f>ROUND(I389*H389,2)</f>
        <v>0</v>
      </c>
      <c r="BL389" s="14" t="s">
        <v>352</v>
      </c>
      <c r="BM389" s="251" t="s">
        <v>1042</v>
      </c>
    </row>
    <row r="390" s="2" customFormat="1">
      <c r="A390" s="35"/>
      <c r="B390" s="36"/>
      <c r="C390" s="37"/>
      <c r="D390" s="253" t="s">
        <v>284</v>
      </c>
      <c r="E390" s="37"/>
      <c r="F390" s="254" t="s">
        <v>1043</v>
      </c>
      <c r="G390" s="37"/>
      <c r="H390" s="37"/>
      <c r="I390" s="206"/>
      <c r="J390" s="37"/>
      <c r="K390" s="37"/>
      <c r="L390" s="41"/>
      <c r="M390" s="255"/>
      <c r="N390" s="256"/>
      <c r="O390" s="88"/>
      <c r="P390" s="88"/>
      <c r="Q390" s="88"/>
      <c r="R390" s="88"/>
      <c r="S390" s="88"/>
      <c r="T390" s="89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4" t="s">
        <v>284</v>
      </c>
      <c r="AU390" s="14" t="s">
        <v>276</v>
      </c>
    </row>
    <row r="391" s="2" customFormat="1" ht="24.15" customHeight="1">
      <c r="A391" s="35"/>
      <c r="B391" s="36"/>
      <c r="C391" s="257" t="s">
        <v>1094</v>
      </c>
      <c r="D391" s="257" t="s">
        <v>339</v>
      </c>
      <c r="E391" s="258" t="s">
        <v>1045</v>
      </c>
      <c r="F391" s="259" t="s">
        <v>1046</v>
      </c>
      <c r="G391" s="260" t="s">
        <v>342</v>
      </c>
      <c r="H391" s="261">
        <v>2</v>
      </c>
      <c r="I391" s="262"/>
      <c r="J391" s="263">
        <f>ROUND(I391*H391,2)</f>
        <v>0</v>
      </c>
      <c r="K391" s="264"/>
      <c r="L391" s="265"/>
      <c r="M391" s="266" t="s">
        <v>1</v>
      </c>
      <c r="N391" s="267" t="s">
        <v>39</v>
      </c>
      <c r="O391" s="88"/>
      <c r="P391" s="249">
        <f>O391*H391</f>
        <v>0</v>
      </c>
      <c r="Q391" s="249">
        <v>1.0000000000000001E-05</v>
      </c>
      <c r="R391" s="249">
        <f>Q391*H391</f>
        <v>2.0000000000000002E-05</v>
      </c>
      <c r="S391" s="249">
        <v>0</v>
      </c>
      <c r="T391" s="250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51" t="s">
        <v>377</v>
      </c>
      <c r="AT391" s="251" t="s">
        <v>339</v>
      </c>
      <c r="AU391" s="251" t="s">
        <v>276</v>
      </c>
      <c r="AY391" s="14" t="s">
        <v>275</v>
      </c>
      <c r="BE391" s="252">
        <f>IF(N391="základní",J391,0)</f>
        <v>0</v>
      </c>
      <c r="BF391" s="252">
        <f>IF(N391="snížená",J391,0)</f>
        <v>0</v>
      </c>
      <c r="BG391" s="252">
        <f>IF(N391="zákl. přenesená",J391,0)</f>
        <v>0</v>
      </c>
      <c r="BH391" s="252">
        <f>IF(N391="sníž. přenesená",J391,0)</f>
        <v>0</v>
      </c>
      <c r="BI391" s="252">
        <f>IF(N391="nulová",J391,0)</f>
        <v>0</v>
      </c>
      <c r="BJ391" s="14" t="s">
        <v>81</v>
      </c>
      <c r="BK391" s="252">
        <f>ROUND(I391*H391,2)</f>
        <v>0</v>
      </c>
      <c r="BL391" s="14" t="s">
        <v>352</v>
      </c>
      <c r="BM391" s="251" t="s">
        <v>1047</v>
      </c>
    </row>
    <row r="392" s="2" customFormat="1">
      <c r="A392" s="35"/>
      <c r="B392" s="36"/>
      <c r="C392" s="37"/>
      <c r="D392" s="253" t="s">
        <v>284</v>
      </c>
      <c r="E392" s="37"/>
      <c r="F392" s="254" t="s">
        <v>1046</v>
      </c>
      <c r="G392" s="37"/>
      <c r="H392" s="37"/>
      <c r="I392" s="206"/>
      <c r="J392" s="37"/>
      <c r="K392" s="37"/>
      <c r="L392" s="41"/>
      <c r="M392" s="255"/>
      <c r="N392" s="256"/>
      <c r="O392" s="88"/>
      <c r="P392" s="88"/>
      <c r="Q392" s="88"/>
      <c r="R392" s="88"/>
      <c r="S392" s="88"/>
      <c r="T392" s="89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4" t="s">
        <v>284</v>
      </c>
      <c r="AU392" s="14" t="s">
        <v>276</v>
      </c>
    </row>
    <row r="393" s="2" customFormat="1" ht="24.15" customHeight="1">
      <c r="A393" s="35"/>
      <c r="B393" s="36"/>
      <c r="C393" s="239" t="s">
        <v>1099</v>
      </c>
      <c r="D393" s="239" t="s">
        <v>278</v>
      </c>
      <c r="E393" s="240" t="s">
        <v>957</v>
      </c>
      <c r="F393" s="241" t="s">
        <v>958</v>
      </c>
      <c r="G393" s="242" t="s">
        <v>342</v>
      </c>
      <c r="H393" s="243">
        <v>45</v>
      </c>
      <c r="I393" s="244"/>
      <c r="J393" s="245">
        <f>ROUND(I393*H393,2)</f>
        <v>0</v>
      </c>
      <c r="K393" s="246"/>
      <c r="L393" s="41"/>
      <c r="M393" s="247" t="s">
        <v>1</v>
      </c>
      <c r="N393" s="248" t="s">
        <v>39</v>
      </c>
      <c r="O393" s="88"/>
      <c r="P393" s="249">
        <f>O393*H393</f>
        <v>0</v>
      </c>
      <c r="Q393" s="249">
        <v>0</v>
      </c>
      <c r="R393" s="249">
        <f>Q393*H393</f>
        <v>0</v>
      </c>
      <c r="S393" s="249">
        <v>0</v>
      </c>
      <c r="T393" s="250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51" t="s">
        <v>352</v>
      </c>
      <c r="AT393" s="251" t="s">
        <v>278</v>
      </c>
      <c r="AU393" s="251" t="s">
        <v>276</v>
      </c>
      <c r="AY393" s="14" t="s">
        <v>275</v>
      </c>
      <c r="BE393" s="252">
        <f>IF(N393="základní",J393,0)</f>
        <v>0</v>
      </c>
      <c r="BF393" s="252">
        <f>IF(N393="snížená",J393,0)</f>
        <v>0</v>
      </c>
      <c r="BG393" s="252">
        <f>IF(N393="zákl. přenesená",J393,0)</f>
        <v>0</v>
      </c>
      <c r="BH393" s="252">
        <f>IF(N393="sníž. přenesená",J393,0)</f>
        <v>0</v>
      </c>
      <c r="BI393" s="252">
        <f>IF(N393="nulová",J393,0)</f>
        <v>0</v>
      </c>
      <c r="BJ393" s="14" t="s">
        <v>81</v>
      </c>
      <c r="BK393" s="252">
        <f>ROUND(I393*H393,2)</f>
        <v>0</v>
      </c>
      <c r="BL393" s="14" t="s">
        <v>352</v>
      </c>
      <c r="BM393" s="251" t="s">
        <v>1049</v>
      </c>
    </row>
    <row r="394" s="2" customFormat="1">
      <c r="A394" s="35"/>
      <c r="B394" s="36"/>
      <c r="C394" s="37"/>
      <c r="D394" s="253" t="s">
        <v>284</v>
      </c>
      <c r="E394" s="37"/>
      <c r="F394" s="254" t="s">
        <v>960</v>
      </c>
      <c r="G394" s="37"/>
      <c r="H394" s="37"/>
      <c r="I394" s="206"/>
      <c r="J394" s="37"/>
      <c r="K394" s="37"/>
      <c r="L394" s="41"/>
      <c r="M394" s="255"/>
      <c r="N394" s="256"/>
      <c r="O394" s="88"/>
      <c r="P394" s="88"/>
      <c r="Q394" s="88"/>
      <c r="R394" s="88"/>
      <c r="S394" s="88"/>
      <c r="T394" s="89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4" t="s">
        <v>284</v>
      </c>
      <c r="AU394" s="14" t="s">
        <v>276</v>
      </c>
    </row>
    <row r="395" s="2" customFormat="1" ht="16.5" customHeight="1">
      <c r="A395" s="35"/>
      <c r="B395" s="36"/>
      <c r="C395" s="257" t="s">
        <v>1103</v>
      </c>
      <c r="D395" s="257" t="s">
        <v>339</v>
      </c>
      <c r="E395" s="258" t="s">
        <v>962</v>
      </c>
      <c r="F395" s="259" t="s">
        <v>963</v>
      </c>
      <c r="G395" s="260" t="s">
        <v>342</v>
      </c>
      <c r="H395" s="261">
        <v>45</v>
      </c>
      <c r="I395" s="262"/>
      <c r="J395" s="263">
        <f>ROUND(I395*H395,2)</f>
        <v>0</v>
      </c>
      <c r="K395" s="264"/>
      <c r="L395" s="265"/>
      <c r="M395" s="266" t="s">
        <v>1</v>
      </c>
      <c r="N395" s="267" t="s">
        <v>39</v>
      </c>
      <c r="O395" s="88"/>
      <c r="P395" s="249">
        <f>O395*H395</f>
        <v>0</v>
      </c>
      <c r="Q395" s="249">
        <v>9.0000000000000006E-05</v>
      </c>
      <c r="R395" s="249">
        <f>Q395*H395</f>
        <v>0.0040500000000000006</v>
      </c>
      <c r="S395" s="249">
        <v>0</v>
      </c>
      <c r="T395" s="25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51" t="s">
        <v>377</v>
      </c>
      <c r="AT395" s="251" t="s">
        <v>339</v>
      </c>
      <c r="AU395" s="251" t="s">
        <v>276</v>
      </c>
      <c r="AY395" s="14" t="s">
        <v>275</v>
      </c>
      <c r="BE395" s="252">
        <f>IF(N395="základní",J395,0)</f>
        <v>0</v>
      </c>
      <c r="BF395" s="252">
        <f>IF(N395="snížená",J395,0)</f>
        <v>0</v>
      </c>
      <c r="BG395" s="252">
        <f>IF(N395="zákl. přenesená",J395,0)</f>
        <v>0</v>
      </c>
      <c r="BH395" s="252">
        <f>IF(N395="sníž. přenesená",J395,0)</f>
        <v>0</v>
      </c>
      <c r="BI395" s="252">
        <f>IF(N395="nulová",J395,0)</f>
        <v>0</v>
      </c>
      <c r="BJ395" s="14" t="s">
        <v>81</v>
      </c>
      <c r="BK395" s="252">
        <f>ROUND(I395*H395,2)</f>
        <v>0</v>
      </c>
      <c r="BL395" s="14" t="s">
        <v>352</v>
      </c>
      <c r="BM395" s="251" t="s">
        <v>1542</v>
      </c>
    </row>
    <row r="396" s="2" customFormat="1">
      <c r="A396" s="35"/>
      <c r="B396" s="36"/>
      <c r="C396" s="37"/>
      <c r="D396" s="253" t="s">
        <v>284</v>
      </c>
      <c r="E396" s="37"/>
      <c r="F396" s="254" t="s">
        <v>963</v>
      </c>
      <c r="G396" s="37"/>
      <c r="H396" s="37"/>
      <c r="I396" s="206"/>
      <c r="J396" s="37"/>
      <c r="K396" s="37"/>
      <c r="L396" s="41"/>
      <c r="M396" s="255"/>
      <c r="N396" s="256"/>
      <c r="O396" s="88"/>
      <c r="P396" s="88"/>
      <c r="Q396" s="88"/>
      <c r="R396" s="88"/>
      <c r="S396" s="88"/>
      <c r="T396" s="89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4" t="s">
        <v>284</v>
      </c>
      <c r="AU396" s="14" t="s">
        <v>276</v>
      </c>
    </row>
    <row r="397" s="12" customFormat="1" ht="20.88" customHeight="1">
      <c r="A397" s="12"/>
      <c r="B397" s="223"/>
      <c r="C397" s="224"/>
      <c r="D397" s="225" t="s">
        <v>73</v>
      </c>
      <c r="E397" s="237" t="s">
        <v>1067</v>
      </c>
      <c r="F397" s="237" t="s">
        <v>1068</v>
      </c>
      <c r="G397" s="224"/>
      <c r="H397" s="224"/>
      <c r="I397" s="227"/>
      <c r="J397" s="238">
        <f>BK397</f>
        <v>0</v>
      </c>
      <c r="K397" s="224"/>
      <c r="L397" s="229"/>
      <c r="M397" s="230"/>
      <c r="N397" s="231"/>
      <c r="O397" s="231"/>
      <c r="P397" s="232">
        <f>SUM(P398:P437)</f>
        <v>0</v>
      </c>
      <c r="Q397" s="231"/>
      <c r="R397" s="232">
        <f>SUM(R398:R437)</f>
        <v>0.059960000000000006</v>
      </c>
      <c r="S397" s="231"/>
      <c r="T397" s="233">
        <f>SUM(T398:T437)</f>
        <v>0.063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34" t="s">
        <v>83</v>
      </c>
      <c r="AT397" s="235" t="s">
        <v>73</v>
      </c>
      <c r="AU397" s="235" t="s">
        <v>83</v>
      </c>
      <c r="AY397" s="234" t="s">
        <v>275</v>
      </c>
      <c r="BK397" s="236">
        <f>SUM(BK398:BK437)</f>
        <v>0</v>
      </c>
    </row>
    <row r="398" s="2" customFormat="1" ht="24.15" customHeight="1">
      <c r="A398" s="35"/>
      <c r="B398" s="36"/>
      <c r="C398" s="257" t="s">
        <v>1107</v>
      </c>
      <c r="D398" s="257" t="s">
        <v>339</v>
      </c>
      <c r="E398" s="258" t="s">
        <v>1070</v>
      </c>
      <c r="F398" s="259" t="s">
        <v>1071</v>
      </c>
      <c r="G398" s="260" t="s">
        <v>342</v>
      </c>
      <c r="H398" s="261">
        <v>1</v>
      </c>
      <c r="I398" s="262"/>
      <c r="J398" s="263">
        <f>ROUND(I398*H398,2)</f>
        <v>0</v>
      </c>
      <c r="K398" s="264"/>
      <c r="L398" s="265"/>
      <c r="M398" s="266" t="s">
        <v>1</v>
      </c>
      <c r="N398" s="267" t="s">
        <v>39</v>
      </c>
      <c r="O398" s="88"/>
      <c r="P398" s="249">
        <f>O398*H398</f>
        <v>0</v>
      </c>
      <c r="Q398" s="249">
        <v>0</v>
      </c>
      <c r="R398" s="249">
        <f>Q398*H398</f>
        <v>0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377</v>
      </c>
      <c r="AT398" s="251" t="s">
        <v>339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1072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1071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33" customHeight="1">
      <c r="A400" s="35"/>
      <c r="B400" s="36"/>
      <c r="C400" s="239" t="s">
        <v>1112</v>
      </c>
      <c r="D400" s="239" t="s">
        <v>278</v>
      </c>
      <c r="E400" s="240" t="s">
        <v>729</v>
      </c>
      <c r="F400" s="241" t="s">
        <v>730</v>
      </c>
      <c r="G400" s="242" t="s">
        <v>342</v>
      </c>
      <c r="H400" s="243">
        <v>1</v>
      </c>
      <c r="I400" s="244"/>
      <c r="J400" s="245">
        <f>ROUND(I400*H400,2)</f>
        <v>0</v>
      </c>
      <c r="K400" s="246"/>
      <c r="L400" s="41"/>
      <c r="M400" s="247" t="s">
        <v>1</v>
      </c>
      <c r="N400" s="248" t="s">
        <v>39</v>
      </c>
      <c r="O400" s="88"/>
      <c r="P400" s="249">
        <f>O400*H400</f>
        <v>0</v>
      </c>
      <c r="Q400" s="249">
        <v>0</v>
      </c>
      <c r="R400" s="249">
        <f>Q400*H400</f>
        <v>0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352</v>
      </c>
      <c r="AT400" s="251" t="s">
        <v>278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1074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730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33" customHeight="1">
      <c r="A402" s="35"/>
      <c r="B402" s="36"/>
      <c r="C402" s="239" t="s">
        <v>1116</v>
      </c>
      <c r="D402" s="239" t="s">
        <v>278</v>
      </c>
      <c r="E402" s="240" t="s">
        <v>1076</v>
      </c>
      <c r="F402" s="241" t="s">
        <v>1077</v>
      </c>
      <c r="G402" s="242" t="s">
        <v>342</v>
      </c>
      <c r="H402" s="243">
        <v>15</v>
      </c>
      <c r="I402" s="244"/>
      <c r="J402" s="245">
        <f>ROUND(I402*H402,2)</f>
        <v>0</v>
      </c>
      <c r="K402" s="246"/>
      <c r="L402" s="41"/>
      <c r="M402" s="247" t="s">
        <v>1</v>
      </c>
      <c r="N402" s="248" t="s">
        <v>39</v>
      </c>
      <c r="O402" s="88"/>
      <c r="P402" s="249">
        <f>O402*H402</f>
        <v>0</v>
      </c>
      <c r="Q402" s="249">
        <v>0</v>
      </c>
      <c r="R402" s="249">
        <f>Q402*H402</f>
        <v>0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352</v>
      </c>
      <c r="AT402" s="251" t="s">
        <v>278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1078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1079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76.35" customHeight="1">
      <c r="A404" s="35"/>
      <c r="B404" s="36"/>
      <c r="C404" s="257" t="s">
        <v>1118</v>
      </c>
      <c r="D404" s="257" t="s">
        <v>339</v>
      </c>
      <c r="E404" s="258" t="s">
        <v>1543</v>
      </c>
      <c r="F404" s="259" t="s">
        <v>1544</v>
      </c>
      <c r="G404" s="260" t="s">
        <v>342</v>
      </c>
      <c r="H404" s="261">
        <v>3</v>
      </c>
      <c r="I404" s="262"/>
      <c r="J404" s="263">
        <f>ROUND(I404*H404,2)</f>
        <v>0</v>
      </c>
      <c r="K404" s="264"/>
      <c r="L404" s="265"/>
      <c r="M404" s="266" t="s">
        <v>1</v>
      </c>
      <c r="N404" s="267" t="s">
        <v>39</v>
      </c>
      <c r="O404" s="88"/>
      <c r="P404" s="249">
        <f>O404*H404</f>
        <v>0</v>
      </c>
      <c r="Q404" s="249">
        <v>0.0025500000000000002</v>
      </c>
      <c r="R404" s="249">
        <f>Q404*H404</f>
        <v>0.0076500000000000005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377</v>
      </c>
      <c r="AT404" s="251" t="s">
        <v>339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1545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1546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66.75" customHeight="1">
      <c r="A406" s="35"/>
      <c r="B406" s="36"/>
      <c r="C406" s="257" t="s">
        <v>1120</v>
      </c>
      <c r="D406" s="257" t="s">
        <v>339</v>
      </c>
      <c r="E406" s="258" t="s">
        <v>1081</v>
      </c>
      <c r="F406" s="259" t="s">
        <v>1082</v>
      </c>
      <c r="G406" s="260" t="s">
        <v>342</v>
      </c>
      <c r="H406" s="261">
        <v>12</v>
      </c>
      <c r="I406" s="262"/>
      <c r="J406" s="263">
        <f>ROUND(I406*H406,2)</f>
        <v>0</v>
      </c>
      <c r="K406" s="264"/>
      <c r="L406" s="265"/>
      <c r="M406" s="266" t="s">
        <v>1</v>
      </c>
      <c r="N406" s="267" t="s">
        <v>39</v>
      </c>
      <c r="O406" s="88"/>
      <c r="P406" s="249">
        <f>O406*H406</f>
        <v>0</v>
      </c>
      <c r="Q406" s="249">
        <v>0.0025500000000000002</v>
      </c>
      <c r="R406" s="249">
        <f>Q406*H406</f>
        <v>0.030600000000000002</v>
      </c>
      <c r="S406" s="249">
        <v>0</v>
      </c>
      <c r="T406" s="25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377</v>
      </c>
      <c r="AT406" s="251" t="s">
        <v>339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1083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1084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2" customFormat="1" ht="24.15" customHeight="1">
      <c r="A408" s="35"/>
      <c r="B408" s="36"/>
      <c r="C408" s="239" t="s">
        <v>1127</v>
      </c>
      <c r="D408" s="239" t="s">
        <v>278</v>
      </c>
      <c r="E408" s="240" t="s">
        <v>1086</v>
      </c>
      <c r="F408" s="241" t="s">
        <v>1087</v>
      </c>
      <c r="G408" s="242" t="s">
        <v>342</v>
      </c>
      <c r="H408" s="243">
        <v>15</v>
      </c>
      <c r="I408" s="244"/>
      <c r="J408" s="245">
        <f>ROUND(I408*H408,2)</f>
        <v>0</v>
      </c>
      <c r="K408" s="246"/>
      <c r="L408" s="41"/>
      <c r="M408" s="247" t="s">
        <v>1</v>
      </c>
      <c r="N408" s="248" t="s">
        <v>39</v>
      </c>
      <c r="O408" s="88"/>
      <c r="P408" s="249">
        <f>O408*H408</f>
        <v>0</v>
      </c>
      <c r="Q408" s="249">
        <v>0</v>
      </c>
      <c r="R408" s="249">
        <f>Q408*H408</f>
        <v>0</v>
      </c>
      <c r="S408" s="249">
        <v>0</v>
      </c>
      <c r="T408" s="250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51" t="s">
        <v>352</v>
      </c>
      <c r="AT408" s="251" t="s">
        <v>278</v>
      </c>
      <c r="AU408" s="251" t="s">
        <v>276</v>
      </c>
      <c r="AY408" s="14" t="s">
        <v>275</v>
      </c>
      <c r="BE408" s="252">
        <f>IF(N408="základní",J408,0)</f>
        <v>0</v>
      </c>
      <c r="BF408" s="252">
        <f>IF(N408="snížená",J408,0)</f>
        <v>0</v>
      </c>
      <c r="BG408" s="252">
        <f>IF(N408="zákl. přenesená",J408,0)</f>
        <v>0</v>
      </c>
      <c r="BH408" s="252">
        <f>IF(N408="sníž. přenesená",J408,0)</f>
        <v>0</v>
      </c>
      <c r="BI408" s="252">
        <f>IF(N408="nulová",J408,0)</f>
        <v>0</v>
      </c>
      <c r="BJ408" s="14" t="s">
        <v>81</v>
      </c>
      <c r="BK408" s="252">
        <f>ROUND(I408*H408,2)</f>
        <v>0</v>
      </c>
      <c r="BL408" s="14" t="s">
        <v>352</v>
      </c>
      <c r="BM408" s="251" t="s">
        <v>1088</v>
      </c>
    </row>
    <row r="409" s="2" customFormat="1">
      <c r="A409" s="35"/>
      <c r="B409" s="36"/>
      <c r="C409" s="37"/>
      <c r="D409" s="253" t="s">
        <v>284</v>
      </c>
      <c r="E409" s="37"/>
      <c r="F409" s="254" t="s">
        <v>1089</v>
      </c>
      <c r="G409" s="37"/>
      <c r="H409" s="37"/>
      <c r="I409" s="206"/>
      <c r="J409" s="37"/>
      <c r="K409" s="37"/>
      <c r="L409" s="41"/>
      <c r="M409" s="255"/>
      <c r="N409" s="256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284</v>
      </c>
      <c r="AU409" s="14" t="s">
        <v>276</v>
      </c>
    </row>
    <row r="410" s="2" customFormat="1" ht="24.15" customHeight="1">
      <c r="A410" s="35"/>
      <c r="B410" s="36"/>
      <c r="C410" s="257" t="s">
        <v>1129</v>
      </c>
      <c r="D410" s="257" t="s">
        <v>339</v>
      </c>
      <c r="E410" s="258" t="s">
        <v>1091</v>
      </c>
      <c r="F410" s="259" t="s">
        <v>1092</v>
      </c>
      <c r="G410" s="260" t="s">
        <v>342</v>
      </c>
      <c r="H410" s="261">
        <v>15</v>
      </c>
      <c r="I410" s="262"/>
      <c r="J410" s="263">
        <f>ROUND(I410*H410,2)</f>
        <v>0</v>
      </c>
      <c r="K410" s="264"/>
      <c r="L410" s="265"/>
      <c r="M410" s="266" t="s">
        <v>1</v>
      </c>
      <c r="N410" s="267" t="s">
        <v>39</v>
      </c>
      <c r="O410" s="88"/>
      <c r="P410" s="249">
        <f>O410*H410</f>
        <v>0</v>
      </c>
      <c r="Q410" s="249">
        <v>0.00014999999999999999</v>
      </c>
      <c r="R410" s="249">
        <f>Q410*H410</f>
        <v>0.0022499999999999998</v>
      </c>
      <c r="S410" s="249">
        <v>0</v>
      </c>
      <c r="T410" s="25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51" t="s">
        <v>377</v>
      </c>
      <c r="AT410" s="251" t="s">
        <v>339</v>
      </c>
      <c r="AU410" s="251" t="s">
        <v>276</v>
      </c>
      <c r="AY410" s="14" t="s">
        <v>275</v>
      </c>
      <c r="BE410" s="252">
        <f>IF(N410="základní",J410,0)</f>
        <v>0</v>
      </c>
      <c r="BF410" s="252">
        <f>IF(N410="snížená",J410,0)</f>
        <v>0</v>
      </c>
      <c r="BG410" s="252">
        <f>IF(N410="zákl. přenesená",J410,0)</f>
        <v>0</v>
      </c>
      <c r="BH410" s="252">
        <f>IF(N410="sníž. přenesená",J410,0)</f>
        <v>0</v>
      </c>
      <c r="BI410" s="252">
        <f>IF(N410="nulová",J410,0)</f>
        <v>0</v>
      </c>
      <c r="BJ410" s="14" t="s">
        <v>81</v>
      </c>
      <c r="BK410" s="252">
        <f>ROUND(I410*H410,2)</f>
        <v>0</v>
      </c>
      <c r="BL410" s="14" t="s">
        <v>352</v>
      </c>
      <c r="BM410" s="251" t="s">
        <v>1093</v>
      </c>
    </row>
    <row r="411" s="2" customFormat="1">
      <c r="A411" s="35"/>
      <c r="B411" s="36"/>
      <c r="C411" s="37"/>
      <c r="D411" s="253" t="s">
        <v>284</v>
      </c>
      <c r="E411" s="37"/>
      <c r="F411" s="254" t="s">
        <v>1092</v>
      </c>
      <c r="G411" s="37"/>
      <c r="H411" s="37"/>
      <c r="I411" s="206"/>
      <c r="J411" s="37"/>
      <c r="K411" s="37"/>
      <c r="L411" s="41"/>
      <c r="M411" s="255"/>
      <c r="N411" s="256"/>
      <c r="O411" s="88"/>
      <c r="P411" s="88"/>
      <c r="Q411" s="88"/>
      <c r="R411" s="88"/>
      <c r="S411" s="88"/>
      <c r="T411" s="89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T411" s="14" t="s">
        <v>284</v>
      </c>
      <c r="AU411" s="14" t="s">
        <v>276</v>
      </c>
    </row>
    <row r="412" s="2" customFormat="1" ht="24.15" customHeight="1">
      <c r="A412" s="35"/>
      <c r="B412" s="36"/>
      <c r="C412" s="239" t="s">
        <v>1131</v>
      </c>
      <c r="D412" s="239" t="s">
        <v>278</v>
      </c>
      <c r="E412" s="240" t="s">
        <v>1095</v>
      </c>
      <c r="F412" s="241" t="s">
        <v>1096</v>
      </c>
      <c r="G412" s="242" t="s">
        <v>342</v>
      </c>
      <c r="H412" s="243">
        <v>1</v>
      </c>
      <c r="I412" s="244"/>
      <c r="J412" s="245">
        <f>ROUND(I412*H412,2)</f>
        <v>0</v>
      </c>
      <c r="K412" s="246"/>
      <c r="L412" s="41"/>
      <c r="M412" s="247" t="s">
        <v>1</v>
      </c>
      <c r="N412" s="248" t="s">
        <v>39</v>
      </c>
      <c r="O412" s="88"/>
      <c r="P412" s="249">
        <f>O412*H412</f>
        <v>0</v>
      </c>
      <c r="Q412" s="249">
        <v>0</v>
      </c>
      <c r="R412" s="249">
        <f>Q412*H412</f>
        <v>0</v>
      </c>
      <c r="S412" s="249">
        <v>0</v>
      </c>
      <c r="T412" s="250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51" t="s">
        <v>352</v>
      </c>
      <c r="AT412" s="251" t="s">
        <v>278</v>
      </c>
      <c r="AU412" s="251" t="s">
        <v>276</v>
      </c>
      <c r="AY412" s="14" t="s">
        <v>275</v>
      </c>
      <c r="BE412" s="252">
        <f>IF(N412="základní",J412,0)</f>
        <v>0</v>
      </c>
      <c r="BF412" s="252">
        <f>IF(N412="snížená",J412,0)</f>
        <v>0</v>
      </c>
      <c r="BG412" s="252">
        <f>IF(N412="zákl. přenesená",J412,0)</f>
        <v>0</v>
      </c>
      <c r="BH412" s="252">
        <f>IF(N412="sníž. přenesená",J412,0)</f>
        <v>0</v>
      </c>
      <c r="BI412" s="252">
        <f>IF(N412="nulová",J412,0)</f>
        <v>0</v>
      </c>
      <c r="BJ412" s="14" t="s">
        <v>81</v>
      </c>
      <c r="BK412" s="252">
        <f>ROUND(I412*H412,2)</f>
        <v>0</v>
      </c>
      <c r="BL412" s="14" t="s">
        <v>352</v>
      </c>
      <c r="BM412" s="251" t="s">
        <v>1097</v>
      </c>
    </row>
    <row r="413" s="2" customFormat="1">
      <c r="A413" s="35"/>
      <c r="B413" s="36"/>
      <c r="C413" s="37"/>
      <c r="D413" s="253" t="s">
        <v>284</v>
      </c>
      <c r="E413" s="37"/>
      <c r="F413" s="254" t="s">
        <v>1098</v>
      </c>
      <c r="G413" s="37"/>
      <c r="H413" s="37"/>
      <c r="I413" s="206"/>
      <c r="J413" s="37"/>
      <c r="K413" s="37"/>
      <c r="L413" s="41"/>
      <c r="M413" s="255"/>
      <c r="N413" s="256"/>
      <c r="O413" s="88"/>
      <c r="P413" s="88"/>
      <c r="Q413" s="88"/>
      <c r="R413" s="88"/>
      <c r="S413" s="88"/>
      <c r="T413" s="89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4" t="s">
        <v>284</v>
      </c>
      <c r="AU413" s="14" t="s">
        <v>276</v>
      </c>
    </row>
    <row r="414" s="2" customFormat="1" ht="21.75" customHeight="1">
      <c r="A414" s="35"/>
      <c r="B414" s="36"/>
      <c r="C414" s="257" t="s">
        <v>1136</v>
      </c>
      <c r="D414" s="257" t="s">
        <v>339</v>
      </c>
      <c r="E414" s="258" t="s">
        <v>1100</v>
      </c>
      <c r="F414" s="259" t="s">
        <v>1101</v>
      </c>
      <c r="G414" s="260" t="s">
        <v>342</v>
      </c>
      <c r="H414" s="261">
        <v>1</v>
      </c>
      <c r="I414" s="262"/>
      <c r="J414" s="263">
        <f>ROUND(I414*H414,2)</f>
        <v>0</v>
      </c>
      <c r="K414" s="264"/>
      <c r="L414" s="265"/>
      <c r="M414" s="266" t="s">
        <v>1</v>
      </c>
      <c r="N414" s="267" t="s">
        <v>39</v>
      </c>
      <c r="O414" s="88"/>
      <c r="P414" s="249">
        <f>O414*H414</f>
        <v>0</v>
      </c>
      <c r="Q414" s="249">
        <v>4.0000000000000003E-05</v>
      </c>
      <c r="R414" s="249">
        <f>Q414*H414</f>
        <v>4.0000000000000003E-05</v>
      </c>
      <c r="S414" s="249">
        <v>0</v>
      </c>
      <c r="T414" s="250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51" t="s">
        <v>377</v>
      </c>
      <c r="AT414" s="251" t="s">
        <v>339</v>
      </c>
      <c r="AU414" s="251" t="s">
        <v>276</v>
      </c>
      <c r="AY414" s="14" t="s">
        <v>275</v>
      </c>
      <c r="BE414" s="252">
        <f>IF(N414="základní",J414,0)</f>
        <v>0</v>
      </c>
      <c r="BF414" s="252">
        <f>IF(N414="snížená",J414,0)</f>
        <v>0</v>
      </c>
      <c r="BG414" s="252">
        <f>IF(N414="zákl. přenesená",J414,0)</f>
        <v>0</v>
      </c>
      <c r="BH414" s="252">
        <f>IF(N414="sníž. přenesená",J414,0)</f>
        <v>0</v>
      </c>
      <c r="BI414" s="252">
        <f>IF(N414="nulová",J414,0)</f>
        <v>0</v>
      </c>
      <c r="BJ414" s="14" t="s">
        <v>81</v>
      </c>
      <c r="BK414" s="252">
        <f>ROUND(I414*H414,2)</f>
        <v>0</v>
      </c>
      <c r="BL414" s="14" t="s">
        <v>352</v>
      </c>
      <c r="BM414" s="251" t="s">
        <v>1102</v>
      </c>
    </row>
    <row r="415" s="2" customFormat="1">
      <c r="A415" s="35"/>
      <c r="B415" s="36"/>
      <c r="C415" s="37"/>
      <c r="D415" s="253" t="s">
        <v>284</v>
      </c>
      <c r="E415" s="37"/>
      <c r="F415" s="254" t="s">
        <v>1101</v>
      </c>
      <c r="G415" s="37"/>
      <c r="H415" s="37"/>
      <c r="I415" s="206"/>
      <c r="J415" s="37"/>
      <c r="K415" s="37"/>
      <c r="L415" s="41"/>
      <c r="M415" s="255"/>
      <c r="N415" s="256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284</v>
      </c>
      <c r="AU415" s="14" t="s">
        <v>276</v>
      </c>
    </row>
    <row r="416" s="2" customFormat="1" ht="24.15" customHeight="1">
      <c r="A416" s="35"/>
      <c r="B416" s="36"/>
      <c r="C416" s="239" t="s">
        <v>1140</v>
      </c>
      <c r="D416" s="239" t="s">
        <v>278</v>
      </c>
      <c r="E416" s="240" t="s">
        <v>1547</v>
      </c>
      <c r="F416" s="241" t="s">
        <v>1548</v>
      </c>
      <c r="G416" s="242" t="s">
        <v>342</v>
      </c>
      <c r="H416" s="243">
        <v>3</v>
      </c>
      <c r="I416" s="244"/>
      <c r="J416" s="245">
        <f>ROUND(I416*H416,2)</f>
        <v>0</v>
      </c>
      <c r="K416" s="246"/>
      <c r="L416" s="41"/>
      <c r="M416" s="247" t="s">
        <v>1</v>
      </c>
      <c r="N416" s="248" t="s">
        <v>39</v>
      </c>
      <c r="O416" s="88"/>
      <c r="P416" s="249">
        <f>O416*H416</f>
        <v>0</v>
      </c>
      <c r="Q416" s="249">
        <v>0</v>
      </c>
      <c r="R416" s="249">
        <f>Q416*H416</f>
        <v>0</v>
      </c>
      <c r="S416" s="249">
        <v>0</v>
      </c>
      <c r="T416" s="250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51" t="s">
        <v>352</v>
      </c>
      <c r="AT416" s="251" t="s">
        <v>278</v>
      </c>
      <c r="AU416" s="251" t="s">
        <v>276</v>
      </c>
      <c r="AY416" s="14" t="s">
        <v>275</v>
      </c>
      <c r="BE416" s="252">
        <f>IF(N416="základní",J416,0)</f>
        <v>0</v>
      </c>
      <c r="BF416" s="252">
        <f>IF(N416="snížená",J416,0)</f>
        <v>0</v>
      </c>
      <c r="BG416" s="252">
        <f>IF(N416="zákl. přenesená",J416,0)</f>
        <v>0</v>
      </c>
      <c r="BH416" s="252">
        <f>IF(N416="sníž. přenesená",J416,0)</f>
        <v>0</v>
      </c>
      <c r="BI416" s="252">
        <f>IF(N416="nulová",J416,0)</f>
        <v>0</v>
      </c>
      <c r="BJ416" s="14" t="s">
        <v>81</v>
      </c>
      <c r="BK416" s="252">
        <f>ROUND(I416*H416,2)</f>
        <v>0</v>
      </c>
      <c r="BL416" s="14" t="s">
        <v>352</v>
      </c>
      <c r="BM416" s="251" t="s">
        <v>1549</v>
      </c>
    </row>
    <row r="417" s="2" customFormat="1">
      <c r="A417" s="35"/>
      <c r="B417" s="36"/>
      <c r="C417" s="37"/>
      <c r="D417" s="253" t="s">
        <v>284</v>
      </c>
      <c r="E417" s="37"/>
      <c r="F417" s="254" t="s">
        <v>1550</v>
      </c>
      <c r="G417" s="37"/>
      <c r="H417" s="37"/>
      <c r="I417" s="206"/>
      <c r="J417" s="37"/>
      <c r="K417" s="37"/>
      <c r="L417" s="41"/>
      <c r="M417" s="255"/>
      <c r="N417" s="256"/>
      <c r="O417" s="88"/>
      <c r="P417" s="88"/>
      <c r="Q417" s="88"/>
      <c r="R417" s="88"/>
      <c r="S417" s="88"/>
      <c r="T417" s="89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4" t="s">
        <v>284</v>
      </c>
      <c r="AU417" s="14" t="s">
        <v>276</v>
      </c>
    </row>
    <row r="418" s="2" customFormat="1" ht="21.75" customHeight="1">
      <c r="A418" s="35"/>
      <c r="B418" s="36"/>
      <c r="C418" s="257" t="s">
        <v>1142</v>
      </c>
      <c r="D418" s="257" t="s">
        <v>339</v>
      </c>
      <c r="E418" s="258" t="s">
        <v>1551</v>
      </c>
      <c r="F418" s="259" t="s">
        <v>1552</v>
      </c>
      <c r="G418" s="260" t="s">
        <v>342</v>
      </c>
      <c r="H418" s="261">
        <v>3</v>
      </c>
      <c r="I418" s="262"/>
      <c r="J418" s="263">
        <f>ROUND(I418*H418,2)</f>
        <v>0</v>
      </c>
      <c r="K418" s="264"/>
      <c r="L418" s="265"/>
      <c r="M418" s="266" t="s">
        <v>1</v>
      </c>
      <c r="N418" s="267" t="s">
        <v>39</v>
      </c>
      <c r="O418" s="88"/>
      <c r="P418" s="249">
        <f>O418*H418</f>
        <v>0</v>
      </c>
      <c r="Q418" s="249">
        <v>4.0000000000000003E-05</v>
      </c>
      <c r="R418" s="249">
        <f>Q418*H418</f>
        <v>0.00012000000000000002</v>
      </c>
      <c r="S418" s="249">
        <v>0</v>
      </c>
      <c r="T418" s="250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51" t="s">
        <v>377</v>
      </c>
      <c r="AT418" s="251" t="s">
        <v>339</v>
      </c>
      <c r="AU418" s="251" t="s">
        <v>276</v>
      </c>
      <c r="AY418" s="14" t="s">
        <v>275</v>
      </c>
      <c r="BE418" s="252">
        <f>IF(N418="základní",J418,0)</f>
        <v>0</v>
      </c>
      <c r="BF418" s="252">
        <f>IF(N418="snížená",J418,0)</f>
        <v>0</v>
      </c>
      <c r="BG418" s="252">
        <f>IF(N418="zákl. přenesená",J418,0)</f>
        <v>0</v>
      </c>
      <c r="BH418" s="252">
        <f>IF(N418="sníž. přenesená",J418,0)</f>
        <v>0</v>
      </c>
      <c r="BI418" s="252">
        <f>IF(N418="nulová",J418,0)</f>
        <v>0</v>
      </c>
      <c r="BJ418" s="14" t="s">
        <v>81</v>
      </c>
      <c r="BK418" s="252">
        <f>ROUND(I418*H418,2)</f>
        <v>0</v>
      </c>
      <c r="BL418" s="14" t="s">
        <v>352</v>
      </c>
      <c r="BM418" s="251" t="s">
        <v>1553</v>
      </c>
    </row>
    <row r="419" s="2" customFormat="1">
      <c r="A419" s="35"/>
      <c r="B419" s="36"/>
      <c r="C419" s="37"/>
      <c r="D419" s="253" t="s">
        <v>284</v>
      </c>
      <c r="E419" s="37"/>
      <c r="F419" s="254" t="s">
        <v>1552</v>
      </c>
      <c r="G419" s="37"/>
      <c r="H419" s="37"/>
      <c r="I419" s="206"/>
      <c r="J419" s="37"/>
      <c r="K419" s="37"/>
      <c r="L419" s="41"/>
      <c r="M419" s="255"/>
      <c r="N419" s="256"/>
      <c r="O419" s="88"/>
      <c r="P419" s="88"/>
      <c r="Q419" s="88"/>
      <c r="R419" s="88"/>
      <c r="S419" s="88"/>
      <c r="T419" s="89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4" t="s">
        <v>284</v>
      </c>
      <c r="AU419" s="14" t="s">
        <v>276</v>
      </c>
    </row>
    <row r="420" s="2" customFormat="1" ht="33" customHeight="1">
      <c r="A420" s="35"/>
      <c r="B420" s="36"/>
      <c r="C420" s="239" t="s">
        <v>1144</v>
      </c>
      <c r="D420" s="239" t="s">
        <v>278</v>
      </c>
      <c r="E420" s="240" t="s">
        <v>1717</v>
      </c>
      <c r="F420" s="241" t="s">
        <v>1718</v>
      </c>
      <c r="G420" s="242" t="s">
        <v>342</v>
      </c>
      <c r="H420" s="243">
        <v>1</v>
      </c>
      <c r="I420" s="244"/>
      <c r="J420" s="245">
        <f>ROUND(I420*H420,2)</f>
        <v>0</v>
      </c>
      <c r="K420" s="246"/>
      <c r="L420" s="41"/>
      <c r="M420" s="247" t="s">
        <v>1</v>
      </c>
      <c r="N420" s="248" t="s">
        <v>39</v>
      </c>
      <c r="O420" s="88"/>
      <c r="P420" s="249">
        <f>O420*H420</f>
        <v>0</v>
      </c>
      <c r="Q420" s="249">
        <v>0</v>
      </c>
      <c r="R420" s="249">
        <f>Q420*H420</f>
        <v>0</v>
      </c>
      <c r="S420" s="249">
        <v>0</v>
      </c>
      <c r="T420" s="250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51" t="s">
        <v>352</v>
      </c>
      <c r="AT420" s="251" t="s">
        <v>278</v>
      </c>
      <c r="AU420" s="251" t="s">
        <v>276</v>
      </c>
      <c r="AY420" s="14" t="s">
        <v>275</v>
      </c>
      <c r="BE420" s="252">
        <f>IF(N420="základní",J420,0)</f>
        <v>0</v>
      </c>
      <c r="BF420" s="252">
        <f>IF(N420="snížená",J420,0)</f>
        <v>0</v>
      </c>
      <c r="BG420" s="252">
        <f>IF(N420="zákl. přenesená",J420,0)</f>
        <v>0</v>
      </c>
      <c r="BH420" s="252">
        <f>IF(N420="sníž. přenesená",J420,0)</f>
        <v>0</v>
      </c>
      <c r="BI420" s="252">
        <f>IF(N420="nulová",J420,0)</f>
        <v>0</v>
      </c>
      <c r="BJ420" s="14" t="s">
        <v>81</v>
      </c>
      <c r="BK420" s="252">
        <f>ROUND(I420*H420,2)</f>
        <v>0</v>
      </c>
      <c r="BL420" s="14" t="s">
        <v>352</v>
      </c>
      <c r="BM420" s="251" t="s">
        <v>1719</v>
      </c>
    </row>
    <row r="421" s="2" customFormat="1">
      <c r="A421" s="35"/>
      <c r="B421" s="36"/>
      <c r="C421" s="37"/>
      <c r="D421" s="253" t="s">
        <v>284</v>
      </c>
      <c r="E421" s="37"/>
      <c r="F421" s="254" t="s">
        <v>1720</v>
      </c>
      <c r="G421" s="37"/>
      <c r="H421" s="37"/>
      <c r="I421" s="206"/>
      <c r="J421" s="37"/>
      <c r="K421" s="37"/>
      <c r="L421" s="41"/>
      <c r="M421" s="255"/>
      <c r="N421" s="256"/>
      <c r="O421" s="88"/>
      <c r="P421" s="88"/>
      <c r="Q421" s="88"/>
      <c r="R421" s="88"/>
      <c r="S421" s="88"/>
      <c r="T421" s="89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4" t="s">
        <v>284</v>
      </c>
      <c r="AU421" s="14" t="s">
        <v>276</v>
      </c>
    </row>
    <row r="422" s="2" customFormat="1" ht="24.15" customHeight="1">
      <c r="A422" s="35"/>
      <c r="B422" s="36"/>
      <c r="C422" s="257" t="s">
        <v>1149</v>
      </c>
      <c r="D422" s="257" t="s">
        <v>339</v>
      </c>
      <c r="E422" s="258" t="s">
        <v>1721</v>
      </c>
      <c r="F422" s="259" t="s">
        <v>1722</v>
      </c>
      <c r="G422" s="260" t="s">
        <v>342</v>
      </c>
      <c r="H422" s="261">
        <v>1</v>
      </c>
      <c r="I422" s="262"/>
      <c r="J422" s="263">
        <f>ROUND(I422*H422,2)</f>
        <v>0</v>
      </c>
      <c r="K422" s="264"/>
      <c r="L422" s="265"/>
      <c r="M422" s="266" t="s">
        <v>1</v>
      </c>
      <c r="N422" s="267" t="s">
        <v>39</v>
      </c>
      <c r="O422" s="88"/>
      <c r="P422" s="249">
        <f>O422*H422</f>
        <v>0</v>
      </c>
      <c r="Q422" s="249">
        <v>5.0000000000000002E-05</v>
      </c>
      <c r="R422" s="249">
        <f>Q422*H422</f>
        <v>5.0000000000000002E-05</v>
      </c>
      <c r="S422" s="249">
        <v>0</v>
      </c>
      <c r="T422" s="250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51" t="s">
        <v>377</v>
      </c>
      <c r="AT422" s="251" t="s">
        <v>339</v>
      </c>
      <c r="AU422" s="251" t="s">
        <v>276</v>
      </c>
      <c r="AY422" s="14" t="s">
        <v>275</v>
      </c>
      <c r="BE422" s="252">
        <f>IF(N422="základní",J422,0)</f>
        <v>0</v>
      </c>
      <c r="BF422" s="252">
        <f>IF(N422="snížená",J422,0)</f>
        <v>0</v>
      </c>
      <c r="BG422" s="252">
        <f>IF(N422="zákl. přenesená",J422,0)</f>
        <v>0</v>
      </c>
      <c r="BH422" s="252">
        <f>IF(N422="sníž. přenesená",J422,0)</f>
        <v>0</v>
      </c>
      <c r="BI422" s="252">
        <f>IF(N422="nulová",J422,0)</f>
        <v>0</v>
      </c>
      <c r="BJ422" s="14" t="s">
        <v>81</v>
      </c>
      <c r="BK422" s="252">
        <f>ROUND(I422*H422,2)</f>
        <v>0</v>
      </c>
      <c r="BL422" s="14" t="s">
        <v>352</v>
      </c>
      <c r="BM422" s="251" t="s">
        <v>1723</v>
      </c>
    </row>
    <row r="423" s="2" customFormat="1">
      <c r="A423" s="35"/>
      <c r="B423" s="36"/>
      <c r="C423" s="37"/>
      <c r="D423" s="253" t="s">
        <v>284</v>
      </c>
      <c r="E423" s="37"/>
      <c r="F423" s="254" t="s">
        <v>1722</v>
      </c>
      <c r="G423" s="37"/>
      <c r="H423" s="37"/>
      <c r="I423" s="206"/>
      <c r="J423" s="37"/>
      <c r="K423" s="37"/>
      <c r="L423" s="41"/>
      <c r="M423" s="255"/>
      <c r="N423" s="256"/>
      <c r="O423" s="88"/>
      <c r="P423" s="88"/>
      <c r="Q423" s="88"/>
      <c r="R423" s="88"/>
      <c r="S423" s="88"/>
      <c r="T423" s="89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4" t="s">
        <v>284</v>
      </c>
      <c r="AU423" s="14" t="s">
        <v>276</v>
      </c>
    </row>
    <row r="424" s="2" customFormat="1" ht="24.15" customHeight="1">
      <c r="A424" s="35"/>
      <c r="B424" s="36"/>
      <c r="C424" s="257" t="s">
        <v>1154</v>
      </c>
      <c r="D424" s="257" t="s">
        <v>339</v>
      </c>
      <c r="E424" s="258" t="s">
        <v>1315</v>
      </c>
      <c r="F424" s="259" t="s">
        <v>1316</v>
      </c>
      <c r="G424" s="260" t="s">
        <v>342</v>
      </c>
      <c r="H424" s="261">
        <v>3</v>
      </c>
      <c r="I424" s="262"/>
      <c r="J424" s="263">
        <f>ROUND(I424*H424,2)</f>
        <v>0</v>
      </c>
      <c r="K424" s="264"/>
      <c r="L424" s="265"/>
      <c r="M424" s="266" t="s">
        <v>1</v>
      </c>
      <c r="N424" s="267" t="s">
        <v>39</v>
      </c>
      <c r="O424" s="88"/>
      <c r="P424" s="249">
        <f>O424*H424</f>
        <v>0</v>
      </c>
      <c r="Q424" s="249">
        <v>1.0000000000000001E-05</v>
      </c>
      <c r="R424" s="249">
        <f>Q424*H424</f>
        <v>3.0000000000000004E-05</v>
      </c>
      <c r="S424" s="249">
        <v>0</v>
      </c>
      <c r="T424" s="250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51" t="s">
        <v>377</v>
      </c>
      <c r="AT424" s="251" t="s">
        <v>339</v>
      </c>
      <c r="AU424" s="251" t="s">
        <v>276</v>
      </c>
      <c r="AY424" s="14" t="s">
        <v>275</v>
      </c>
      <c r="BE424" s="252">
        <f>IF(N424="základní",J424,0)</f>
        <v>0</v>
      </c>
      <c r="BF424" s="252">
        <f>IF(N424="snížená",J424,0)</f>
        <v>0</v>
      </c>
      <c r="BG424" s="252">
        <f>IF(N424="zákl. přenesená",J424,0)</f>
        <v>0</v>
      </c>
      <c r="BH424" s="252">
        <f>IF(N424="sníž. přenesená",J424,0)</f>
        <v>0</v>
      </c>
      <c r="BI424" s="252">
        <f>IF(N424="nulová",J424,0)</f>
        <v>0</v>
      </c>
      <c r="BJ424" s="14" t="s">
        <v>81</v>
      </c>
      <c r="BK424" s="252">
        <f>ROUND(I424*H424,2)</f>
        <v>0</v>
      </c>
      <c r="BL424" s="14" t="s">
        <v>352</v>
      </c>
      <c r="BM424" s="251" t="s">
        <v>1554</v>
      </c>
    </row>
    <row r="425" s="2" customFormat="1">
      <c r="A425" s="35"/>
      <c r="B425" s="36"/>
      <c r="C425" s="37"/>
      <c r="D425" s="253" t="s">
        <v>284</v>
      </c>
      <c r="E425" s="37"/>
      <c r="F425" s="254" t="s">
        <v>1316</v>
      </c>
      <c r="G425" s="37"/>
      <c r="H425" s="37"/>
      <c r="I425" s="206"/>
      <c r="J425" s="37"/>
      <c r="K425" s="37"/>
      <c r="L425" s="41"/>
      <c r="M425" s="255"/>
      <c r="N425" s="256"/>
      <c r="O425" s="88"/>
      <c r="P425" s="88"/>
      <c r="Q425" s="88"/>
      <c r="R425" s="88"/>
      <c r="S425" s="88"/>
      <c r="T425" s="89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4" t="s">
        <v>284</v>
      </c>
      <c r="AU425" s="14" t="s">
        <v>276</v>
      </c>
    </row>
    <row r="426" s="2" customFormat="1" ht="24.15" customHeight="1">
      <c r="A426" s="35"/>
      <c r="B426" s="36"/>
      <c r="C426" s="257" t="s">
        <v>1156</v>
      </c>
      <c r="D426" s="257" t="s">
        <v>339</v>
      </c>
      <c r="E426" s="258" t="s">
        <v>1104</v>
      </c>
      <c r="F426" s="259" t="s">
        <v>1105</v>
      </c>
      <c r="G426" s="260" t="s">
        <v>342</v>
      </c>
      <c r="H426" s="261">
        <v>1</v>
      </c>
      <c r="I426" s="262"/>
      <c r="J426" s="263">
        <f>ROUND(I426*H426,2)</f>
        <v>0</v>
      </c>
      <c r="K426" s="264"/>
      <c r="L426" s="265"/>
      <c r="M426" s="266" t="s">
        <v>1</v>
      </c>
      <c r="N426" s="267" t="s">
        <v>39</v>
      </c>
      <c r="O426" s="88"/>
      <c r="P426" s="249">
        <f>O426*H426</f>
        <v>0</v>
      </c>
      <c r="Q426" s="249">
        <v>2.0000000000000002E-05</v>
      </c>
      <c r="R426" s="249">
        <f>Q426*H426</f>
        <v>2.0000000000000002E-05</v>
      </c>
      <c r="S426" s="249">
        <v>0</v>
      </c>
      <c r="T426" s="250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51" t="s">
        <v>377</v>
      </c>
      <c r="AT426" s="251" t="s">
        <v>339</v>
      </c>
      <c r="AU426" s="251" t="s">
        <v>276</v>
      </c>
      <c r="AY426" s="14" t="s">
        <v>275</v>
      </c>
      <c r="BE426" s="252">
        <f>IF(N426="základní",J426,0)</f>
        <v>0</v>
      </c>
      <c r="BF426" s="252">
        <f>IF(N426="snížená",J426,0)</f>
        <v>0</v>
      </c>
      <c r="BG426" s="252">
        <f>IF(N426="zákl. přenesená",J426,0)</f>
        <v>0</v>
      </c>
      <c r="BH426" s="252">
        <f>IF(N426="sníž. přenesená",J426,0)</f>
        <v>0</v>
      </c>
      <c r="BI426" s="252">
        <f>IF(N426="nulová",J426,0)</f>
        <v>0</v>
      </c>
      <c r="BJ426" s="14" t="s">
        <v>81</v>
      </c>
      <c r="BK426" s="252">
        <f>ROUND(I426*H426,2)</f>
        <v>0</v>
      </c>
      <c r="BL426" s="14" t="s">
        <v>352</v>
      </c>
      <c r="BM426" s="251" t="s">
        <v>1106</v>
      </c>
    </row>
    <row r="427" s="2" customFormat="1">
      <c r="A427" s="35"/>
      <c r="B427" s="36"/>
      <c r="C427" s="37"/>
      <c r="D427" s="253" t="s">
        <v>284</v>
      </c>
      <c r="E427" s="37"/>
      <c r="F427" s="254" t="s">
        <v>1105</v>
      </c>
      <c r="G427" s="37"/>
      <c r="H427" s="37"/>
      <c r="I427" s="206"/>
      <c r="J427" s="37"/>
      <c r="K427" s="37"/>
      <c r="L427" s="41"/>
      <c r="M427" s="255"/>
      <c r="N427" s="256"/>
      <c r="O427" s="88"/>
      <c r="P427" s="88"/>
      <c r="Q427" s="88"/>
      <c r="R427" s="88"/>
      <c r="S427" s="88"/>
      <c r="T427" s="89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4" t="s">
        <v>284</v>
      </c>
      <c r="AU427" s="14" t="s">
        <v>276</v>
      </c>
    </row>
    <row r="428" s="2" customFormat="1" ht="24.15" customHeight="1">
      <c r="A428" s="35"/>
      <c r="B428" s="36"/>
      <c r="C428" s="239" t="s">
        <v>1158</v>
      </c>
      <c r="D428" s="239" t="s">
        <v>278</v>
      </c>
      <c r="E428" s="240" t="s">
        <v>1108</v>
      </c>
      <c r="F428" s="241" t="s">
        <v>1109</v>
      </c>
      <c r="G428" s="242" t="s">
        <v>416</v>
      </c>
      <c r="H428" s="243">
        <v>130</v>
      </c>
      <c r="I428" s="244"/>
      <c r="J428" s="245">
        <f>ROUND(I428*H428,2)</f>
        <v>0</v>
      </c>
      <c r="K428" s="246"/>
      <c r="L428" s="41"/>
      <c r="M428" s="247" t="s">
        <v>1</v>
      </c>
      <c r="N428" s="248" t="s">
        <v>39</v>
      </c>
      <c r="O428" s="88"/>
      <c r="P428" s="249">
        <f>O428*H428</f>
        <v>0</v>
      </c>
      <c r="Q428" s="249">
        <v>0</v>
      </c>
      <c r="R428" s="249">
        <f>Q428*H428</f>
        <v>0</v>
      </c>
      <c r="S428" s="249">
        <v>0</v>
      </c>
      <c r="T428" s="250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51" t="s">
        <v>352</v>
      </c>
      <c r="AT428" s="251" t="s">
        <v>278</v>
      </c>
      <c r="AU428" s="251" t="s">
        <v>276</v>
      </c>
      <c r="AY428" s="14" t="s">
        <v>275</v>
      </c>
      <c r="BE428" s="252">
        <f>IF(N428="základní",J428,0)</f>
        <v>0</v>
      </c>
      <c r="BF428" s="252">
        <f>IF(N428="snížená",J428,0)</f>
        <v>0</v>
      </c>
      <c r="BG428" s="252">
        <f>IF(N428="zákl. přenesená",J428,0)</f>
        <v>0</v>
      </c>
      <c r="BH428" s="252">
        <f>IF(N428="sníž. přenesená",J428,0)</f>
        <v>0</v>
      </c>
      <c r="BI428" s="252">
        <f>IF(N428="nulová",J428,0)</f>
        <v>0</v>
      </c>
      <c r="BJ428" s="14" t="s">
        <v>81</v>
      </c>
      <c r="BK428" s="252">
        <f>ROUND(I428*H428,2)</f>
        <v>0</v>
      </c>
      <c r="BL428" s="14" t="s">
        <v>352</v>
      </c>
      <c r="BM428" s="251" t="s">
        <v>1110</v>
      </c>
    </row>
    <row r="429" s="2" customFormat="1">
      <c r="A429" s="35"/>
      <c r="B429" s="36"/>
      <c r="C429" s="37"/>
      <c r="D429" s="253" t="s">
        <v>284</v>
      </c>
      <c r="E429" s="37"/>
      <c r="F429" s="254" t="s">
        <v>1111</v>
      </c>
      <c r="G429" s="37"/>
      <c r="H429" s="37"/>
      <c r="I429" s="206"/>
      <c r="J429" s="37"/>
      <c r="K429" s="37"/>
      <c r="L429" s="41"/>
      <c r="M429" s="255"/>
      <c r="N429" s="256"/>
      <c r="O429" s="88"/>
      <c r="P429" s="88"/>
      <c r="Q429" s="88"/>
      <c r="R429" s="88"/>
      <c r="S429" s="88"/>
      <c r="T429" s="89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4" t="s">
        <v>284</v>
      </c>
      <c r="AU429" s="14" t="s">
        <v>276</v>
      </c>
    </row>
    <row r="430" s="2" customFormat="1" ht="24.15" customHeight="1">
      <c r="A430" s="35"/>
      <c r="B430" s="36"/>
      <c r="C430" s="257" t="s">
        <v>1162</v>
      </c>
      <c r="D430" s="257" t="s">
        <v>339</v>
      </c>
      <c r="E430" s="258" t="s">
        <v>1113</v>
      </c>
      <c r="F430" s="259" t="s">
        <v>1114</v>
      </c>
      <c r="G430" s="260" t="s">
        <v>416</v>
      </c>
      <c r="H430" s="261">
        <v>130</v>
      </c>
      <c r="I430" s="262"/>
      <c r="J430" s="263">
        <f>ROUND(I430*H430,2)</f>
        <v>0</v>
      </c>
      <c r="K430" s="264"/>
      <c r="L430" s="265"/>
      <c r="M430" s="266" t="s">
        <v>1</v>
      </c>
      <c r="N430" s="267" t="s">
        <v>39</v>
      </c>
      <c r="O430" s="88"/>
      <c r="P430" s="249">
        <f>O430*H430</f>
        <v>0</v>
      </c>
      <c r="Q430" s="249">
        <v>0.00012</v>
      </c>
      <c r="R430" s="249">
        <f>Q430*H430</f>
        <v>0.015600000000000001</v>
      </c>
      <c r="S430" s="249">
        <v>0</v>
      </c>
      <c r="T430" s="25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51" t="s">
        <v>377</v>
      </c>
      <c r="AT430" s="251" t="s">
        <v>339</v>
      </c>
      <c r="AU430" s="251" t="s">
        <v>276</v>
      </c>
      <c r="AY430" s="14" t="s">
        <v>275</v>
      </c>
      <c r="BE430" s="252">
        <f>IF(N430="základní",J430,0)</f>
        <v>0</v>
      </c>
      <c r="BF430" s="252">
        <f>IF(N430="snížená",J430,0)</f>
        <v>0</v>
      </c>
      <c r="BG430" s="252">
        <f>IF(N430="zákl. přenesená",J430,0)</f>
        <v>0</v>
      </c>
      <c r="BH430" s="252">
        <f>IF(N430="sníž. přenesená",J430,0)</f>
        <v>0</v>
      </c>
      <c r="BI430" s="252">
        <f>IF(N430="nulová",J430,0)</f>
        <v>0</v>
      </c>
      <c r="BJ430" s="14" t="s">
        <v>81</v>
      </c>
      <c r="BK430" s="252">
        <f>ROUND(I430*H430,2)</f>
        <v>0</v>
      </c>
      <c r="BL430" s="14" t="s">
        <v>352</v>
      </c>
      <c r="BM430" s="251" t="s">
        <v>1115</v>
      </c>
    </row>
    <row r="431" s="2" customFormat="1">
      <c r="A431" s="35"/>
      <c r="B431" s="36"/>
      <c r="C431" s="37"/>
      <c r="D431" s="253" t="s">
        <v>284</v>
      </c>
      <c r="E431" s="37"/>
      <c r="F431" s="254" t="s">
        <v>1114</v>
      </c>
      <c r="G431" s="37"/>
      <c r="H431" s="37"/>
      <c r="I431" s="206"/>
      <c r="J431" s="37"/>
      <c r="K431" s="37"/>
      <c r="L431" s="41"/>
      <c r="M431" s="255"/>
      <c r="N431" s="256"/>
      <c r="O431" s="88"/>
      <c r="P431" s="88"/>
      <c r="Q431" s="88"/>
      <c r="R431" s="88"/>
      <c r="S431" s="88"/>
      <c r="T431" s="89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4" t="s">
        <v>284</v>
      </c>
      <c r="AU431" s="14" t="s">
        <v>276</v>
      </c>
    </row>
    <row r="432" s="2" customFormat="1" ht="24.15" customHeight="1">
      <c r="A432" s="35"/>
      <c r="B432" s="36"/>
      <c r="C432" s="239" t="s">
        <v>1170</v>
      </c>
      <c r="D432" s="239" t="s">
        <v>278</v>
      </c>
      <c r="E432" s="240" t="s">
        <v>957</v>
      </c>
      <c r="F432" s="241" t="s">
        <v>958</v>
      </c>
      <c r="G432" s="242" t="s">
        <v>342</v>
      </c>
      <c r="H432" s="243">
        <v>40</v>
      </c>
      <c r="I432" s="244"/>
      <c r="J432" s="245">
        <f>ROUND(I432*H432,2)</f>
        <v>0</v>
      </c>
      <c r="K432" s="246"/>
      <c r="L432" s="41"/>
      <c r="M432" s="247" t="s">
        <v>1</v>
      </c>
      <c r="N432" s="248" t="s">
        <v>39</v>
      </c>
      <c r="O432" s="88"/>
      <c r="P432" s="249">
        <f>O432*H432</f>
        <v>0</v>
      </c>
      <c r="Q432" s="249">
        <v>0</v>
      </c>
      <c r="R432" s="249">
        <f>Q432*H432</f>
        <v>0</v>
      </c>
      <c r="S432" s="249">
        <v>0</v>
      </c>
      <c r="T432" s="250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51" t="s">
        <v>352</v>
      </c>
      <c r="AT432" s="251" t="s">
        <v>278</v>
      </c>
      <c r="AU432" s="251" t="s">
        <v>276</v>
      </c>
      <c r="AY432" s="14" t="s">
        <v>275</v>
      </c>
      <c r="BE432" s="252">
        <f>IF(N432="základní",J432,0)</f>
        <v>0</v>
      </c>
      <c r="BF432" s="252">
        <f>IF(N432="snížená",J432,0)</f>
        <v>0</v>
      </c>
      <c r="BG432" s="252">
        <f>IF(N432="zákl. přenesená",J432,0)</f>
        <v>0</v>
      </c>
      <c r="BH432" s="252">
        <f>IF(N432="sníž. přenesená",J432,0)</f>
        <v>0</v>
      </c>
      <c r="BI432" s="252">
        <f>IF(N432="nulová",J432,0)</f>
        <v>0</v>
      </c>
      <c r="BJ432" s="14" t="s">
        <v>81</v>
      </c>
      <c r="BK432" s="252">
        <f>ROUND(I432*H432,2)</f>
        <v>0</v>
      </c>
      <c r="BL432" s="14" t="s">
        <v>352</v>
      </c>
      <c r="BM432" s="251" t="s">
        <v>1117</v>
      </c>
    </row>
    <row r="433" s="2" customFormat="1">
      <c r="A433" s="35"/>
      <c r="B433" s="36"/>
      <c r="C433" s="37"/>
      <c r="D433" s="253" t="s">
        <v>284</v>
      </c>
      <c r="E433" s="37"/>
      <c r="F433" s="254" t="s">
        <v>960</v>
      </c>
      <c r="G433" s="37"/>
      <c r="H433" s="37"/>
      <c r="I433" s="206"/>
      <c r="J433" s="37"/>
      <c r="K433" s="37"/>
      <c r="L433" s="41"/>
      <c r="M433" s="255"/>
      <c r="N433" s="256"/>
      <c r="O433" s="88"/>
      <c r="P433" s="88"/>
      <c r="Q433" s="88"/>
      <c r="R433" s="88"/>
      <c r="S433" s="88"/>
      <c r="T433" s="89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4" t="s">
        <v>284</v>
      </c>
      <c r="AU433" s="14" t="s">
        <v>276</v>
      </c>
    </row>
    <row r="434" s="2" customFormat="1" ht="16.5" customHeight="1">
      <c r="A434" s="35"/>
      <c r="B434" s="36"/>
      <c r="C434" s="257" t="s">
        <v>1174</v>
      </c>
      <c r="D434" s="257" t="s">
        <v>339</v>
      </c>
      <c r="E434" s="258" t="s">
        <v>962</v>
      </c>
      <c r="F434" s="259" t="s">
        <v>963</v>
      </c>
      <c r="G434" s="260" t="s">
        <v>342</v>
      </c>
      <c r="H434" s="261">
        <v>40</v>
      </c>
      <c r="I434" s="262"/>
      <c r="J434" s="263">
        <f>ROUND(I434*H434,2)</f>
        <v>0</v>
      </c>
      <c r="K434" s="264"/>
      <c r="L434" s="265"/>
      <c r="M434" s="266" t="s">
        <v>1</v>
      </c>
      <c r="N434" s="267" t="s">
        <v>39</v>
      </c>
      <c r="O434" s="88"/>
      <c r="P434" s="249">
        <f>O434*H434</f>
        <v>0</v>
      </c>
      <c r="Q434" s="249">
        <v>9.0000000000000006E-05</v>
      </c>
      <c r="R434" s="249">
        <f>Q434*H434</f>
        <v>0.0036000000000000003</v>
      </c>
      <c r="S434" s="249">
        <v>0</v>
      </c>
      <c r="T434" s="250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51" t="s">
        <v>377</v>
      </c>
      <c r="AT434" s="251" t="s">
        <v>339</v>
      </c>
      <c r="AU434" s="251" t="s">
        <v>276</v>
      </c>
      <c r="AY434" s="14" t="s">
        <v>275</v>
      </c>
      <c r="BE434" s="252">
        <f>IF(N434="základní",J434,0)</f>
        <v>0</v>
      </c>
      <c r="BF434" s="252">
        <f>IF(N434="snížená",J434,0)</f>
        <v>0</v>
      </c>
      <c r="BG434" s="252">
        <f>IF(N434="zákl. přenesená",J434,0)</f>
        <v>0</v>
      </c>
      <c r="BH434" s="252">
        <f>IF(N434="sníž. přenesená",J434,0)</f>
        <v>0</v>
      </c>
      <c r="BI434" s="252">
        <f>IF(N434="nulová",J434,0)</f>
        <v>0</v>
      </c>
      <c r="BJ434" s="14" t="s">
        <v>81</v>
      </c>
      <c r="BK434" s="252">
        <f>ROUND(I434*H434,2)</f>
        <v>0</v>
      </c>
      <c r="BL434" s="14" t="s">
        <v>352</v>
      </c>
      <c r="BM434" s="251" t="s">
        <v>1119</v>
      </c>
    </row>
    <row r="435" s="2" customFormat="1">
      <c r="A435" s="35"/>
      <c r="B435" s="36"/>
      <c r="C435" s="37"/>
      <c r="D435" s="253" t="s">
        <v>284</v>
      </c>
      <c r="E435" s="37"/>
      <c r="F435" s="254" t="s">
        <v>963</v>
      </c>
      <c r="G435" s="37"/>
      <c r="H435" s="37"/>
      <c r="I435" s="206"/>
      <c r="J435" s="37"/>
      <c r="K435" s="37"/>
      <c r="L435" s="41"/>
      <c r="M435" s="255"/>
      <c r="N435" s="256"/>
      <c r="O435" s="88"/>
      <c r="P435" s="88"/>
      <c r="Q435" s="88"/>
      <c r="R435" s="88"/>
      <c r="S435" s="88"/>
      <c r="T435" s="89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4" t="s">
        <v>284</v>
      </c>
      <c r="AU435" s="14" t="s">
        <v>276</v>
      </c>
    </row>
    <row r="436" s="2" customFormat="1" ht="24.15" customHeight="1">
      <c r="A436" s="35"/>
      <c r="B436" s="36"/>
      <c r="C436" s="239" t="s">
        <v>1178</v>
      </c>
      <c r="D436" s="239" t="s">
        <v>278</v>
      </c>
      <c r="E436" s="240" t="s">
        <v>1121</v>
      </c>
      <c r="F436" s="241" t="s">
        <v>1122</v>
      </c>
      <c r="G436" s="242" t="s">
        <v>342</v>
      </c>
      <c r="H436" s="243">
        <v>21</v>
      </c>
      <c r="I436" s="244"/>
      <c r="J436" s="245">
        <f>ROUND(I436*H436,2)</f>
        <v>0</v>
      </c>
      <c r="K436" s="246"/>
      <c r="L436" s="41"/>
      <c r="M436" s="247" t="s">
        <v>1</v>
      </c>
      <c r="N436" s="248" t="s">
        <v>39</v>
      </c>
      <c r="O436" s="88"/>
      <c r="P436" s="249">
        <f>O436*H436</f>
        <v>0</v>
      </c>
      <c r="Q436" s="249">
        <v>0</v>
      </c>
      <c r="R436" s="249">
        <f>Q436*H436</f>
        <v>0</v>
      </c>
      <c r="S436" s="249">
        <v>0.0030000000000000001</v>
      </c>
      <c r="T436" s="250">
        <f>S436*H436</f>
        <v>0.063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51" t="s">
        <v>352</v>
      </c>
      <c r="AT436" s="251" t="s">
        <v>278</v>
      </c>
      <c r="AU436" s="251" t="s">
        <v>276</v>
      </c>
      <c r="AY436" s="14" t="s">
        <v>275</v>
      </c>
      <c r="BE436" s="252">
        <f>IF(N436="základní",J436,0)</f>
        <v>0</v>
      </c>
      <c r="BF436" s="252">
        <f>IF(N436="snížená",J436,0)</f>
        <v>0</v>
      </c>
      <c r="BG436" s="252">
        <f>IF(N436="zákl. přenesená",J436,0)</f>
        <v>0</v>
      </c>
      <c r="BH436" s="252">
        <f>IF(N436="sníž. přenesená",J436,0)</f>
        <v>0</v>
      </c>
      <c r="BI436" s="252">
        <f>IF(N436="nulová",J436,0)</f>
        <v>0</v>
      </c>
      <c r="BJ436" s="14" t="s">
        <v>81</v>
      </c>
      <c r="BK436" s="252">
        <f>ROUND(I436*H436,2)</f>
        <v>0</v>
      </c>
      <c r="BL436" s="14" t="s">
        <v>352</v>
      </c>
      <c r="BM436" s="251" t="s">
        <v>1123</v>
      </c>
    </row>
    <row r="437" s="2" customFormat="1">
      <c r="A437" s="35"/>
      <c r="B437" s="36"/>
      <c r="C437" s="37"/>
      <c r="D437" s="253" t="s">
        <v>284</v>
      </c>
      <c r="E437" s="37"/>
      <c r="F437" s="254" t="s">
        <v>1124</v>
      </c>
      <c r="G437" s="37"/>
      <c r="H437" s="37"/>
      <c r="I437" s="206"/>
      <c r="J437" s="37"/>
      <c r="K437" s="37"/>
      <c r="L437" s="41"/>
      <c r="M437" s="255"/>
      <c r="N437" s="256"/>
      <c r="O437" s="88"/>
      <c r="P437" s="88"/>
      <c r="Q437" s="88"/>
      <c r="R437" s="88"/>
      <c r="S437" s="88"/>
      <c r="T437" s="89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4" t="s">
        <v>284</v>
      </c>
      <c r="AU437" s="14" t="s">
        <v>276</v>
      </c>
    </row>
    <row r="438" s="12" customFormat="1" ht="20.88" customHeight="1">
      <c r="A438" s="12"/>
      <c r="B438" s="223"/>
      <c r="C438" s="224"/>
      <c r="D438" s="225" t="s">
        <v>73</v>
      </c>
      <c r="E438" s="237" t="s">
        <v>1125</v>
      </c>
      <c r="F438" s="237" t="s">
        <v>1126</v>
      </c>
      <c r="G438" s="224"/>
      <c r="H438" s="224"/>
      <c r="I438" s="227"/>
      <c r="J438" s="238">
        <f>BK438</f>
        <v>0</v>
      </c>
      <c r="K438" s="224"/>
      <c r="L438" s="229"/>
      <c r="M438" s="230"/>
      <c r="N438" s="231"/>
      <c r="O438" s="231"/>
      <c r="P438" s="232">
        <f>SUM(P439:P462)</f>
        <v>0</v>
      </c>
      <c r="Q438" s="231"/>
      <c r="R438" s="232">
        <f>SUM(R439:R462)</f>
        <v>0.015010000000000001</v>
      </c>
      <c r="S438" s="231"/>
      <c r="T438" s="233">
        <f>SUM(T439:T462)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4" t="s">
        <v>83</v>
      </c>
      <c r="AT438" s="235" t="s">
        <v>73</v>
      </c>
      <c r="AU438" s="235" t="s">
        <v>83</v>
      </c>
      <c r="AY438" s="234" t="s">
        <v>275</v>
      </c>
      <c r="BK438" s="236">
        <f>SUM(BK439:BK462)</f>
        <v>0</v>
      </c>
    </row>
    <row r="439" s="2" customFormat="1" ht="33" customHeight="1">
      <c r="A439" s="35"/>
      <c r="B439" s="36"/>
      <c r="C439" s="239" t="s">
        <v>1182</v>
      </c>
      <c r="D439" s="239" t="s">
        <v>278</v>
      </c>
      <c r="E439" s="240" t="s">
        <v>729</v>
      </c>
      <c r="F439" s="241" t="s">
        <v>730</v>
      </c>
      <c r="G439" s="242" t="s">
        <v>342</v>
      </c>
      <c r="H439" s="243">
        <v>1</v>
      </c>
      <c r="I439" s="244"/>
      <c r="J439" s="245">
        <f>ROUND(I439*H439,2)</f>
        <v>0</v>
      </c>
      <c r="K439" s="246"/>
      <c r="L439" s="41"/>
      <c r="M439" s="247" t="s">
        <v>1</v>
      </c>
      <c r="N439" s="248" t="s">
        <v>39</v>
      </c>
      <c r="O439" s="88"/>
      <c r="P439" s="249">
        <f>O439*H439</f>
        <v>0</v>
      </c>
      <c r="Q439" s="249">
        <v>0</v>
      </c>
      <c r="R439" s="249">
        <f>Q439*H439</f>
        <v>0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352</v>
      </c>
      <c r="AT439" s="251" t="s">
        <v>278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1128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730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57" t="s">
        <v>1186</v>
      </c>
      <c r="D441" s="257" t="s">
        <v>339</v>
      </c>
      <c r="E441" s="258" t="s">
        <v>1070</v>
      </c>
      <c r="F441" s="259" t="s">
        <v>1071</v>
      </c>
      <c r="G441" s="260" t="s">
        <v>342</v>
      </c>
      <c r="H441" s="261">
        <v>1</v>
      </c>
      <c r="I441" s="262"/>
      <c r="J441" s="263">
        <f>ROUND(I441*H441,2)</f>
        <v>0</v>
      </c>
      <c r="K441" s="264"/>
      <c r="L441" s="265"/>
      <c r="M441" s="266" t="s">
        <v>1</v>
      </c>
      <c r="N441" s="267" t="s">
        <v>39</v>
      </c>
      <c r="O441" s="8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377</v>
      </c>
      <c r="AT441" s="251" t="s">
        <v>339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1130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1071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39" t="s">
        <v>1190</v>
      </c>
      <c r="D443" s="239" t="s">
        <v>278</v>
      </c>
      <c r="E443" s="240" t="s">
        <v>1132</v>
      </c>
      <c r="F443" s="241" t="s">
        <v>1133</v>
      </c>
      <c r="G443" s="242" t="s">
        <v>416</v>
      </c>
      <c r="H443" s="243">
        <v>70</v>
      </c>
      <c r="I443" s="244"/>
      <c r="J443" s="245">
        <f>ROUND(I443*H443,2)</f>
        <v>0</v>
      </c>
      <c r="K443" s="246"/>
      <c r="L443" s="41"/>
      <c r="M443" s="247" t="s">
        <v>1</v>
      </c>
      <c r="N443" s="248" t="s">
        <v>39</v>
      </c>
      <c r="O443" s="8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352</v>
      </c>
      <c r="AT443" s="251" t="s">
        <v>278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1134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1135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2" customFormat="1" ht="33" customHeight="1">
      <c r="A445" s="35"/>
      <c r="B445" s="36"/>
      <c r="C445" s="257" t="s">
        <v>1194</v>
      </c>
      <c r="D445" s="257" t="s">
        <v>339</v>
      </c>
      <c r="E445" s="258" t="s">
        <v>1137</v>
      </c>
      <c r="F445" s="259" t="s">
        <v>1138</v>
      </c>
      <c r="G445" s="260" t="s">
        <v>416</v>
      </c>
      <c r="H445" s="261">
        <v>70</v>
      </c>
      <c r="I445" s="262"/>
      <c r="J445" s="263">
        <f>ROUND(I445*H445,2)</f>
        <v>0</v>
      </c>
      <c r="K445" s="264"/>
      <c r="L445" s="265"/>
      <c r="M445" s="266" t="s">
        <v>1</v>
      </c>
      <c r="N445" s="267" t="s">
        <v>39</v>
      </c>
      <c r="O445" s="88"/>
      <c r="P445" s="249">
        <f>O445*H445</f>
        <v>0</v>
      </c>
      <c r="Q445" s="249">
        <v>0.00016000000000000001</v>
      </c>
      <c r="R445" s="249">
        <f>Q445*H445</f>
        <v>0.011200000000000002</v>
      </c>
      <c r="S445" s="249">
        <v>0</v>
      </c>
      <c r="T445" s="25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51" t="s">
        <v>377</v>
      </c>
      <c r="AT445" s="251" t="s">
        <v>339</v>
      </c>
      <c r="AU445" s="251" t="s">
        <v>276</v>
      </c>
      <c r="AY445" s="14" t="s">
        <v>275</v>
      </c>
      <c r="BE445" s="252">
        <f>IF(N445="základní",J445,0)</f>
        <v>0</v>
      </c>
      <c r="BF445" s="252">
        <f>IF(N445="snížená",J445,0)</f>
        <v>0</v>
      </c>
      <c r="BG445" s="252">
        <f>IF(N445="zákl. přenesená",J445,0)</f>
        <v>0</v>
      </c>
      <c r="BH445" s="252">
        <f>IF(N445="sníž. přenesená",J445,0)</f>
        <v>0</v>
      </c>
      <c r="BI445" s="252">
        <f>IF(N445="nulová",J445,0)</f>
        <v>0</v>
      </c>
      <c r="BJ445" s="14" t="s">
        <v>81</v>
      </c>
      <c r="BK445" s="252">
        <f>ROUND(I445*H445,2)</f>
        <v>0</v>
      </c>
      <c r="BL445" s="14" t="s">
        <v>352</v>
      </c>
      <c r="BM445" s="251" t="s">
        <v>1139</v>
      </c>
    </row>
    <row r="446" s="2" customFormat="1">
      <c r="A446" s="35"/>
      <c r="B446" s="36"/>
      <c r="C446" s="37"/>
      <c r="D446" s="253" t="s">
        <v>284</v>
      </c>
      <c r="E446" s="37"/>
      <c r="F446" s="254" t="s">
        <v>1138</v>
      </c>
      <c r="G446" s="37"/>
      <c r="H446" s="37"/>
      <c r="I446" s="206"/>
      <c r="J446" s="37"/>
      <c r="K446" s="37"/>
      <c r="L446" s="41"/>
      <c r="M446" s="255"/>
      <c r="N446" s="25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284</v>
      </c>
      <c r="AU446" s="14" t="s">
        <v>276</v>
      </c>
    </row>
    <row r="447" s="2" customFormat="1" ht="24.15" customHeight="1">
      <c r="A447" s="35"/>
      <c r="B447" s="36"/>
      <c r="C447" s="239" t="s">
        <v>1198</v>
      </c>
      <c r="D447" s="239" t="s">
        <v>278</v>
      </c>
      <c r="E447" s="240" t="s">
        <v>1108</v>
      </c>
      <c r="F447" s="241" t="s">
        <v>1109</v>
      </c>
      <c r="G447" s="242" t="s">
        <v>416</v>
      </c>
      <c r="H447" s="243">
        <v>25</v>
      </c>
      <c r="I447" s="244"/>
      <c r="J447" s="245">
        <f>ROUND(I447*H447,2)</f>
        <v>0</v>
      </c>
      <c r="K447" s="246"/>
      <c r="L447" s="41"/>
      <c r="M447" s="247" t="s">
        <v>1</v>
      </c>
      <c r="N447" s="248" t="s">
        <v>39</v>
      </c>
      <c r="O447" s="88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51" t="s">
        <v>352</v>
      </c>
      <c r="AT447" s="251" t="s">
        <v>278</v>
      </c>
      <c r="AU447" s="251" t="s">
        <v>276</v>
      </c>
      <c r="AY447" s="14" t="s">
        <v>275</v>
      </c>
      <c r="BE447" s="252">
        <f>IF(N447="základní",J447,0)</f>
        <v>0</v>
      </c>
      <c r="BF447" s="252">
        <f>IF(N447="snížená",J447,0)</f>
        <v>0</v>
      </c>
      <c r="BG447" s="252">
        <f>IF(N447="zákl. přenesená",J447,0)</f>
        <v>0</v>
      </c>
      <c r="BH447" s="252">
        <f>IF(N447="sníž. přenesená",J447,0)</f>
        <v>0</v>
      </c>
      <c r="BI447" s="252">
        <f>IF(N447="nulová",J447,0)</f>
        <v>0</v>
      </c>
      <c r="BJ447" s="14" t="s">
        <v>81</v>
      </c>
      <c r="BK447" s="252">
        <f>ROUND(I447*H447,2)</f>
        <v>0</v>
      </c>
      <c r="BL447" s="14" t="s">
        <v>352</v>
      </c>
      <c r="BM447" s="251" t="s">
        <v>1141</v>
      </c>
    </row>
    <row r="448" s="2" customFormat="1">
      <c r="A448" s="35"/>
      <c r="B448" s="36"/>
      <c r="C448" s="37"/>
      <c r="D448" s="253" t="s">
        <v>284</v>
      </c>
      <c r="E448" s="37"/>
      <c r="F448" s="254" t="s">
        <v>1111</v>
      </c>
      <c r="G448" s="37"/>
      <c r="H448" s="37"/>
      <c r="I448" s="206"/>
      <c r="J448" s="37"/>
      <c r="K448" s="37"/>
      <c r="L448" s="41"/>
      <c r="M448" s="255"/>
      <c r="N448" s="25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284</v>
      </c>
      <c r="AU448" s="14" t="s">
        <v>276</v>
      </c>
    </row>
    <row r="449" s="2" customFormat="1" ht="24.15" customHeight="1">
      <c r="A449" s="35"/>
      <c r="B449" s="36"/>
      <c r="C449" s="257" t="s">
        <v>1202</v>
      </c>
      <c r="D449" s="257" t="s">
        <v>339</v>
      </c>
      <c r="E449" s="258" t="s">
        <v>1113</v>
      </c>
      <c r="F449" s="259" t="s">
        <v>1114</v>
      </c>
      <c r="G449" s="260" t="s">
        <v>416</v>
      </c>
      <c r="H449" s="261">
        <v>25</v>
      </c>
      <c r="I449" s="262"/>
      <c r="J449" s="263">
        <f>ROUND(I449*H449,2)</f>
        <v>0</v>
      </c>
      <c r="K449" s="264"/>
      <c r="L449" s="265"/>
      <c r="M449" s="266" t="s">
        <v>1</v>
      </c>
      <c r="N449" s="267" t="s">
        <v>39</v>
      </c>
      <c r="O449" s="88"/>
      <c r="P449" s="249">
        <f>O449*H449</f>
        <v>0</v>
      </c>
      <c r="Q449" s="249">
        <v>0.00012</v>
      </c>
      <c r="R449" s="249">
        <f>Q449*H449</f>
        <v>0.0030000000000000001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377</v>
      </c>
      <c r="AT449" s="251" t="s">
        <v>339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1143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1114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33" customHeight="1">
      <c r="A451" s="35"/>
      <c r="B451" s="36"/>
      <c r="C451" s="239" t="s">
        <v>1206</v>
      </c>
      <c r="D451" s="239" t="s">
        <v>278</v>
      </c>
      <c r="E451" s="240" t="s">
        <v>1145</v>
      </c>
      <c r="F451" s="241" t="s">
        <v>1146</v>
      </c>
      <c r="G451" s="242" t="s">
        <v>342</v>
      </c>
      <c r="H451" s="243">
        <v>4</v>
      </c>
      <c r="I451" s="244"/>
      <c r="J451" s="245">
        <f>ROUND(I451*H451,2)</f>
        <v>0</v>
      </c>
      <c r="K451" s="246"/>
      <c r="L451" s="41"/>
      <c r="M451" s="247" t="s">
        <v>1</v>
      </c>
      <c r="N451" s="248" t="s">
        <v>39</v>
      </c>
      <c r="O451" s="8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352</v>
      </c>
      <c r="AT451" s="251" t="s">
        <v>278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1147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1148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33" customHeight="1">
      <c r="A453" s="35"/>
      <c r="B453" s="36"/>
      <c r="C453" s="257" t="s">
        <v>1210</v>
      </c>
      <c r="D453" s="257" t="s">
        <v>339</v>
      </c>
      <c r="E453" s="258" t="s">
        <v>1150</v>
      </c>
      <c r="F453" s="259" t="s">
        <v>1151</v>
      </c>
      <c r="G453" s="260" t="s">
        <v>342</v>
      </c>
      <c r="H453" s="261">
        <v>4</v>
      </c>
      <c r="I453" s="262"/>
      <c r="J453" s="263">
        <f>ROUND(I453*H453,2)</f>
        <v>0</v>
      </c>
      <c r="K453" s="264"/>
      <c r="L453" s="265"/>
      <c r="M453" s="266" t="s">
        <v>1</v>
      </c>
      <c r="N453" s="267" t="s">
        <v>39</v>
      </c>
      <c r="O453" s="88"/>
      <c r="P453" s="249">
        <f>O453*H453</f>
        <v>0</v>
      </c>
      <c r="Q453" s="249">
        <v>3.0000000000000001E-05</v>
      </c>
      <c r="R453" s="249">
        <f>Q453*H453</f>
        <v>0.00012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377</v>
      </c>
      <c r="AT453" s="251" t="s">
        <v>339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1152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1153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39" t="s">
        <v>1215</v>
      </c>
      <c r="D455" s="239" t="s">
        <v>278</v>
      </c>
      <c r="E455" s="240" t="s">
        <v>1086</v>
      </c>
      <c r="F455" s="241" t="s">
        <v>1087</v>
      </c>
      <c r="G455" s="242" t="s">
        <v>342</v>
      </c>
      <c r="H455" s="243">
        <v>4</v>
      </c>
      <c r="I455" s="244"/>
      <c r="J455" s="245">
        <f>ROUND(I455*H455,2)</f>
        <v>0</v>
      </c>
      <c r="K455" s="246"/>
      <c r="L455" s="41"/>
      <c r="M455" s="247" t="s">
        <v>1</v>
      </c>
      <c r="N455" s="248" t="s">
        <v>39</v>
      </c>
      <c r="O455" s="88"/>
      <c r="P455" s="249">
        <f>O455*H455</f>
        <v>0</v>
      </c>
      <c r="Q455" s="249">
        <v>0</v>
      </c>
      <c r="R455" s="249">
        <f>Q455*H455</f>
        <v>0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352</v>
      </c>
      <c r="AT455" s="251" t="s">
        <v>278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1155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1089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24.15" customHeight="1">
      <c r="A457" s="35"/>
      <c r="B457" s="36"/>
      <c r="C457" s="257" t="s">
        <v>1220</v>
      </c>
      <c r="D457" s="257" t="s">
        <v>339</v>
      </c>
      <c r="E457" s="258" t="s">
        <v>1091</v>
      </c>
      <c r="F457" s="259" t="s">
        <v>1092</v>
      </c>
      <c r="G457" s="260" t="s">
        <v>342</v>
      </c>
      <c r="H457" s="261">
        <v>4</v>
      </c>
      <c r="I457" s="262"/>
      <c r="J457" s="263">
        <f>ROUND(I457*H457,2)</f>
        <v>0</v>
      </c>
      <c r="K457" s="264"/>
      <c r="L457" s="265"/>
      <c r="M457" s="266" t="s">
        <v>1</v>
      </c>
      <c r="N457" s="267" t="s">
        <v>39</v>
      </c>
      <c r="O457" s="88"/>
      <c r="P457" s="249">
        <f>O457*H457</f>
        <v>0</v>
      </c>
      <c r="Q457" s="249">
        <v>0.00014999999999999999</v>
      </c>
      <c r="R457" s="249">
        <f>Q457*H457</f>
        <v>0.00059999999999999995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377</v>
      </c>
      <c r="AT457" s="251" t="s">
        <v>339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1157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1092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24.15" customHeight="1">
      <c r="A459" s="35"/>
      <c r="B459" s="36"/>
      <c r="C459" s="239" t="s">
        <v>1224</v>
      </c>
      <c r="D459" s="239" t="s">
        <v>278</v>
      </c>
      <c r="E459" s="240" t="s">
        <v>1159</v>
      </c>
      <c r="F459" s="241" t="s">
        <v>1160</v>
      </c>
      <c r="G459" s="242" t="s">
        <v>342</v>
      </c>
      <c r="H459" s="243">
        <v>3</v>
      </c>
      <c r="I459" s="244"/>
      <c r="J459" s="245">
        <f>ROUND(I459*H459,2)</f>
        <v>0</v>
      </c>
      <c r="K459" s="246"/>
      <c r="L459" s="41"/>
      <c r="M459" s="247" t="s">
        <v>1</v>
      </c>
      <c r="N459" s="248" t="s">
        <v>39</v>
      </c>
      <c r="O459" s="88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352</v>
      </c>
      <c r="AT459" s="251" t="s">
        <v>278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1161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1160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24.15" customHeight="1">
      <c r="A461" s="35"/>
      <c r="B461" s="36"/>
      <c r="C461" s="257" t="s">
        <v>1228</v>
      </c>
      <c r="D461" s="257" t="s">
        <v>339</v>
      </c>
      <c r="E461" s="258" t="s">
        <v>1163</v>
      </c>
      <c r="F461" s="259" t="s">
        <v>1164</v>
      </c>
      <c r="G461" s="260" t="s">
        <v>342</v>
      </c>
      <c r="H461" s="261">
        <v>3</v>
      </c>
      <c r="I461" s="262"/>
      <c r="J461" s="263">
        <f>ROUND(I461*H461,2)</f>
        <v>0</v>
      </c>
      <c r="K461" s="264"/>
      <c r="L461" s="265"/>
      <c r="M461" s="266" t="s">
        <v>1</v>
      </c>
      <c r="N461" s="267" t="s">
        <v>39</v>
      </c>
      <c r="O461" s="88"/>
      <c r="P461" s="249">
        <f>O461*H461</f>
        <v>0</v>
      </c>
      <c r="Q461" s="249">
        <v>3.0000000000000001E-05</v>
      </c>
      <c r="R461" s="249">
        <f>Q461*H461</f>
        <v>9.0000000000000006E-05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377</v>
      </c>
      <c r="AT461" s="251" t="s">
        <v>339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1165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1164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12" customFormat="1" ht="22.8" customHeight="1">
      <c r="A463" s="12"/>
      <c r="B463" s="223"/>
      <c r="C463" s="224"/>
      <c r="D463" s="225" t="s">
        <v>73</v>
      </c>
      <c r="E463" s="237" t="s">
        <v>1166</v>
      </c>
      <c r="F463" s="237" t="s">
        <v>1167</v>
      </c>
      <c r="G463" s="224"/>
      <c r="H463" s="224"/>
      <c r="I463" s="227"/>
      <c r="J463" s="238">
        <f>BK463</f>
        <v>0</v>
      </c>
      <c r="K463" s="224"/>
      <c r="L463" s="229"/>
      <c r="M463" s="230"/>
      <c r="N463" s="231"/>
      <c r="O463" s="231"/>
      <c r="P463" s="232">
        <f>P464+P555</f>
        <v>0</v>
      </c>
      <c r="Q463" s="231"/>
      <c r="R463" s="232">
        <f>R464+R555</f>
        <v>0.037839999999999999</v>
      </c>
      <c r="S463" s="231"/>
      <c r="T463" s="233">
        <f>T464+T555</f>
        <v>0.0076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34" t="s">
        <v>83</v>
      </c>
      <c r="AT463" s="235" t="s">
        <v>73</v>
      </c>
      <c r="AU463" s="235" t="s">
        <v>81</v>
      </c>
      <c r="AY463" s="234" t="s">
        <v>275</v>
      </c>
      <c r="BK463" s="236">
        <f>BK464+BK555</f>
        <v>0</v>
      </c>
    </row>
    <row r="464" s="12" customFormat="1" ht="20.88" customHeight="1">
      <c r="A464" s="12"/>
      <c r="B464" s="223"/>
      <c r="C464" s="224"/>
      <c r="D464" s="225" t="s">
        <v>73</v>
      </c>
      <c r="E464" s="237" t="s">
        <v>1168</v>
      </c>
      <c r="F464" s="237" t="s">
        <v>1169</v>
      </c>
      <c r="G464" s="224"/>
      <c r="H464" s="224"/>
      <c r="I464" s="227"/>
      <c r="J464" s="238">
        <f>BK464</f>
        <v>0</v>
      </c>
      <c r="K464" s="224"/>
      <c r="L464" s="229"/>
      <c r="M464" s="230"/>
      <c r="N464" s="231"/>
      <c r="O464" s="231"/>
      <c r="P464" s="232">
        <f>SUM(P465:P554)</f>
        <v>0</v>
      </c>
      <c r="Q464" s="231"/>
      <c r="R464" s="232">
        <f>SUM(R465:R554)</f>
        <v>0.033840000000000002</v>
      </c>
      <c r="S464" s="231"/>
      <c r="T464" s="233">
        <f>SUM(T465:T554)</f>
        <v>0.0076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34" t="s">
        <v>83</v>
      </c>
      <c r="AT464" s="235" t="s">
        <v>73</v>
      </c>
      <c r="AU464" s="235" t="s">
        <v>83</v>
      </c>
      <c r="AY464" s="234" t="s">
        <v>275</v>
      </c>
      <c r="BK464" s="236">
        <f>SUM(BK465:BK554)</f>
        <v>0</v>
      </c>
    </row>
    <row r="465" s="2" customFormat="1" ht="24.15" customHeight="1">
      <c r="A465" s="35"/>
      <c r="B465" s="36"/>
      <c r="C465" s="239" t="s">
        <v>1232</v>
      </c>
      <c r="D465" s="239" t="s">
        <v>278</v>
      </c>
      <c r="E465" s="240" t="s">
        <v>1171</v>
      </c>
      <c r="F465" s="241" t="s">
        <v>1172</v>
      </c>
      <c r="G465" s="242" t="s">
        <v>342</v>
      </c>
      <c r="H465" s="243">
        <v>19</v>
      </c>
      <c r="I465" s="244"/>
      <c r="J465" s="245">
        <f>ROUND(I465*H465,2)</f>
        <v>0</v>
      </c>
      <c r="K465" s="246"/>
      <c r="L465" s="41"/>
      <c r="M465" s="247" t="s">
        <v>1</v>
      </c>
      <c r="N465" s="248" t="s">
        <v>39</v>
      </c>
      <c r="O465" s="88"/>
      <c r="P465" s="249">
        <f>O465*H465</f>
        <v>0</v>
      </c>
      <c r="Q465" s="249">
        <v>0</v>
      </c>
      <c r="R465" s="249">
        <f>Q465*H465</f>
        <v>0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352</v>
      </c>
      <c r="AT465" s="251" t="s">
        <v>278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1173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1172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24.15" customHeight="1">
      <c r="A467" s="35"/>
      <c r="B467" s="36"/>
      <c r="C467" s="257" t="s">
        <v>1237</v>
      </c>
      <c r="D467" s="257" t="s">
        <v>339</v>
      </c>
      <c r="E467" s="258" t="s">
        <v>1175</v>
      </c>
      <c r="F467" s="259" t="s">
        <v>1176</v>
      </c>
      <c r="G467" s="260" t="s">
        <v>342</v>
      </c>
      <c r="H467" s="261">
        <v>19</v>
      </c>
      <c r="I467" s="262"/>
      <c r="J467" s="263">
        <f>ROUND(I467*H467,2)</f>
        <v>0</v>
      </c>
      <c r="K467" s="264"/>
      <c r="L467" s="265"/>
      <c r="M467" s="266" t="s">
        <v>1</v>
      </c>
      <c r="N467" s="267" t="s">
        <v>39</v>
      </c>
      <c r="O467" s="88"/>
      <c r="P467" s="249">
        <f>O467*H467</f>
        <v>0</v>
      </c>
      <c r="Q467" s="249">
        <v>2.0000000000000002E-05</v>
      </c>
      <c r="R467" s="249">
        <f>Q467*H467</f>
        <v>0.00038000000000000002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377</v>
      </c>
      <c r="AT467" s="251" t="s">
        <v>339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1177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1176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24.15" customHeight="1">
      <c r="A469" s="35"/>
      <c r="B469" s="36"/>
      <c r="C469" s="239" t="s">
        <v>1241</v>
      </c>
      <c r="D469" s="239" t="s">
        <v>278</v>
      </c>
      <c r="E469" s="240" t="s">
        <v>1179</v>
      </c>
      <c r="F469" s="241" t="s">
        <v>1180</v>
      </c>
      <c r="G469" s="242" t="s">
        <v>342</v>
      </c>
      <c r="H469" s="243">
        <v>38</v>
      </c>
      <c r="I469" s="244"/>
      <c r="J469" s="245">
        <f>ROUND(I469*H469,2)</f>
        <v>0</v>
      </c>
      <c r="K469" s="246"/>
      <c r="L469" s="41"/>
      <c r="M469" s="247" t="s">
        <v>1</v>
      </c>
      <c r="N469" s="248" t="s">
        <v>39</v>
      </c>
      <c r="O469" s="88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352</v>
      </c>
      <c r="AT469" s="251" t="s">
        <v>278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1181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1180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24.15" customHeight="1">
      <c r="A471" s="35"/>
      <c r="B471" s="36"/>
      <c r="C471" s="239" t="s">
        <v>1245</v>
      </c>
      <c r="D471" s="239" t="s">
        <v>278</v>
      </c>
      <c r="E471" s="240" t="s">
        <v>1183</v>
      </c>
      <c r="F471" s="241" t="s">
        <v>1184</v>
      </c>
      <c r="G471" s="242" t="s">
        <v>342</v>
      </c>
      <c r="H471" s="243">
        <v>15</v>
      </c>
      <c r="I471" s="244"/>
      <c r="J471" s="245">
        <f>ROUND(I471*H471,2)</f>
        <v>0</v>
      </c>
      <c r="K471" s="246"/>
      <c r="L471" s="41"/>
      <c r="M471" s="247" t="s">
        <v>1</v>
      </c>
      <c r="N471" s="248" t="s">
        <v>39</v>
      </c>
      <c r="O471" s="88"/>
      <c r="P471" s="249">
        <f>O471*H471</f>
        <v>0</v>
      </c>
      <c r="Q471" s="249">
        <v>0</v>
      </c>
      <c r="R471" s="249">
        <f>Q471*H471</f>
        <v>0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352</v>
      </c>
      <c r="AT471" s="251" t="s">
        <v>278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1185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1184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24.15" customHeight="1">
      <c r="A473" s="35"/>
      <c r="B473" s="36"/>
      <c r="C473" s="257" t="s">
        <v>1250</v>
      </c>
      <c r="D473" s="257" t="s">
        <v>339</v>
      </c>
      <c r="E473" s="258" t="s">
        <v>1187</v>
      </c>
      <c r="F473" s="259" t="s">
        <v>1188</v>
      </c>
      <c r="G473" s="260" t="s">
        <v>342</v>
      </c>
      <c r="H473" s="261">
        <v>1</v>
      </c>
      <c r="I473" s="262"/>
      <c r="J473" s="263">
        <f>ROUND(I473*H473,2)</f>
        <v>0</v>
      </c>
      <c r="K473" s="264"/>
      <c r="L473" s="265"/>
      <c r="M473" s="266" t="s">
        <v>1</v>
      </c>
      <c r="N473" s="267" t="s">
        <v>39</v>
      </c>
      <c r="O473" s="88"/>
      <c r="P473" s="249">
        <f>O473*H473</f>
        <v>0</v>
      </c>
      <c r="Q473" s="249">
        <v>0.00010000000000000001</v>
      </c>
      <c r="R473" s="249">
        <f>Q473*H473</f>
        <v>0.00010000000000000001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377</v>
      </c>
      <c r="AT473" s="251" t="s">
        <v>339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1189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1188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24.15" customHeight="1">
      <c r="A475" s="35"/>
      <c r="B475" s="36"/>
      <c r="C475" s="257" t="s">
        <v>1252</v>
      </c>
      <c r="D475" s="257" t="s">
        <v>339</v>
      </c>
      <c r="E475" s="258" t="s">
        <v>1191</v>
      </c>
      <c r="F475" s="259" t="s">
        <v>1192</v>
      </c>
      <c r="G475" s="260" t="s">
        <v>342</v>
      </c>
      <c r="H475" s="261">
        <v>14</v>
      </c>
      <c r="I475" s="262"/>
      <c r="J475" s="263">
        <f>ROUND(I475*H475,2)</f>
        <v>0</v>
      </c>
      <c r="K475" s="264"/>
      <c r="L475" s="265"/>
      <c r="M475" s="266" t="s">
        <v>1</v>
      </c>
      <c r="N475" s="267" t="s">
        <v>39</v>
      </c>
      <c r="O475" s="8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377</v>
      </c>
      <c r="AT475" s="251" t="s">
        <v>339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1193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1192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24.15" customHeight="1">
      <c r="A477" s="35"/>
      <c r="B477" s="36"/>
      <c r="C477" s="239" t="s">
        <v>1257</v>
      </c>
      <c r="D477" s="239" t="s">
        <v>278</v>
      </c>
      <c r="E477" s="240" t="s">
        <v>1195</v>
      </c>
      <c r="F477" s="241" t="s">
        <v>1196</v>
      </c>
      <c r="G477" s="242" t="s">
        <v>342</v>
      </c>
      <c r="H477" s="243">
        <v>2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1197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1196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33" customHeight="1">
      <c r="A479" s="35"/>
      <c r="B479" s="36"/>
      <c r="C479" s="257" t="s">
        <v>1262</v>
      </c>
      <c r="D479" s="257" t="s">
        <v>339</v>
      </c>
      <c r="E479" s="258" t="s">
        <v>1199</v>
      </c>
      <c r="F479" s="259" t="s">
        <v>1200</v>
      </c>
      <c r="G479" s="260" t="s">
        <v>342</v>
      </c>
      <c r="H479" s="261">
        <v>2</v>
      </c>
      <c r="I479" s="262"/>
      <c r="J479" s="263">
        <f>ROUND(I479*H479,2)</f>
        <v>0</v>
      </c>
      <c r="K479" s="264"/>
      <c r="L479" s="265"/>
      <c r="M479" s="266" t="s">
        <v>1</v>
      </c>
      <c r="N479" s="267" t="s">
        <v>39</v>
      </c>
      <c r="O479" s="88"/>
      <c r="P479" s="249">
        <f>O479*H479</f>
        <v>0</v>
      </c>
      <c r="Q479" s="249">
        <v>0.00010000000000000001</v>
      </c>
      <c r="R479" s="249">
        <f>Q479*H479</f>
        <v>0.00020000000000000001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377</v>
      </c>
      <c r="AT479" s="251" t="s">
        <v>339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1201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1200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4.15" customHeight="1">
      <c r="A481" s="35"/>
      <c r="B481" s="36"/>
      <c r="C481" s="239" t="s">
        <v>1266</v>
      </c>
      <c r="D481" s="239" t="s">
        <v>278</v>
      </c>
      <c r="E481" s="240" t="s">
        <v>1203</v>
      </c>
      <c r="F481" s="241" t="s">
        <v>1204</v>
      </c>
      <c r="G481" s="242" t="s">
        <v>416</v>
      </c>
      <c r="H481" s="243">
        <v>300</v>
      </c>
      <c r="I481" s="244"/>
      <c r="J481" s="245">
        <f>ROUND(I481*H481,2)</f>
        <v>0</v>
      </c>
      <c r="K481" s="246"/>
      <c r="L481" s="41"/>
      <c r="M481" s="247" t="s">
        <v>1</v>
      </c>
      <c r="N481" s="248" t="s">
        <v>39</v>
      </c>
      <c r="O481" s="88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352</v>
      </c>
      <c r="AT481" s="251" t="s">
        <v>278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1205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1204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24.15" customHeight="1">
      <c r="A483" s="35"/>
      <c r="B483" s="36"/>
      <c r="C483" s="257" t="s">
        <v>1268</v>
      </c>
      <c r="D483" s="257" t="s">
        <v>339</v>
      </c>
      <c r="E483" s="258" t="s">
        <v>1207</v>
      </c>
      <c r="F483" s="259" t="s">
        <v>1208</v>
      </c>
      <c r="G483" s="260" t="s">
        <v>416</v>
      </c>
      <c r="H483" s="261">
        <v>300</v>
      </c>
      <c r="I483" s="262"/>
      <c r="J483" s="263">
        <f>ROUND(I483*H483,2)</f>
        <v>0</v>
      </c>
      <c r="K483" s="264"/>
      <c r="L483" s="265"/>
      <c r="M483" s="266" t="s">
        <v>1</v>
      </c>
      <c r="N483" s="267" t="s">
        <v>39</v>
      </c>
      <c r="O483" s="88"/>
      <c r="P483" s="249">
        <f>O483*H483</f>
        <v>0</v>
      </c>
      <c r="Q483" s="249">
        <v>4.0000000000000003E-05</v>
      </c>
      <c r="R483" s="249">
        <f>Q483*H483</f>
        <v>0.012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377</v>
      </c>
      <c r="AT483" s="251" t="s">
        <v>339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1209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1208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24.15" customHeight="1">
      <c r="A485" s="35"/>
      <c r="B485" s="36"/>
      <c r="C485" s="239" t="s">
        <v>1273</v>
      </c>
      <c r="D485" s="239" t="s">
        <v>278</v>
      </c>
      <c r="E485" s="240" t="s">
        <v>1211</v>
      </c>
      <c r="F485" s="241" t="s">
        <v>1212</v>
      </c>
      <c r="G485" s="242" t="s">
        <v>342</v>
      </c>
      <c r="H485" s="243">
        <v>19</v>
      </c>
      <c r="I485" s="244"/>
      <c r="J485" s="245">
        <f>ROUND(I485*H485,2)</f>
        <v>0</v>
      </c>
      <c r="K485" s="246"/>
      <c r="L485" s="41"/>
      <c r="M485" s="247" t="s">
        <v>1</v>
      </c>
      <c r="N485" s="248" t="s">
        <v>39</v>
      </c>
      <c r="O485" s="88"/>
      <c r="P485" s="249">
        <f>O485*H485</f>
        <v>0</v>
      </c>
      <c r="Q485" s="249">
        <v>0</v>
      </c>
      <c r="R485" s="249">
        <f>Q485*H485</f>
        <v>0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352</v>
      </c>
      <c r="AT485" s="251" t="s">
        <v>278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1213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1214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16.5" customHeight="1">
      <c r="A487" s="35"/>
      <c r="B487" s="36"/>
      <c r="C487" s="239" t="s">
        <v>1278</v>
      </c>
      <c r="D487" s="239" t="s">
        <v>278</v>
      </c>
      <c r="E487" s="240" t="s">
        <v>1216</v>
      </c>
      <c r="F487" s="241" t="s">
        <v>1217</v>
      </c>
      <c r="G487" s="242" t="s">
        <v>342</v>
      </c>
      <c r="H487" s="243">
        <v>1</v>
      </c>
      <c r="I487" s="244"/>
      <c r="J487" s="245">
        <f>ROUND(I487*H487,2)</f>
        <v>0</v>
      </c>
      <c r="K487" s="246"/>
      <c r="L487" s="41"/>
      <c r="M487" s="247" t="s">
        <v>1</v>
      </c>
      <c r="N487" s="248" t="s">
        <v>39</v>
      </c>
      <c r="O487" s="88"/>
      <c r="P487" s="249">
        <f>O487*H487</f>
        <v>0</v>
      </c>
      <c r="Q487" s="249">
        <v>0</v>
      </c>
      <c r="R487" s="249">
        <f>Q487*H487</f>
        <v>0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352</v>
      </c>
      <c r="AT487" s="251" t="s">
        <v>278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1218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1219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57" t="s">
        <v>1282</v>
      </c>
      <c r="D489" s="257" t="s">
        <v>339</v>
      </c>
      <c r="E489" s="258" t="s">
        <v>1221</v>
      </c>
      <c r="F489" s="259" t="s">
        <v>1222</v>
      </c>
      <c r="G489" s="260" t="s">
        <v>342</v>
      </c>
      <c r="H489" s="261">
        <v>1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39</v>
      </c>
      <c r="O489" s="88"/>
      <c r="P489" s="249">
        <f>O489*H489</f>
        <v>0</v>
      </c>
      <c r="Q489" s="249">
        <v>0.00010000000000000001</v>
      </c>
      <c r="R489" s="249">
        <f>Q489*H489</f>
        <v>0.00010000000000000001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377</v>
      </c>
      <c r="AT489" s="251" t="s">
        <v>339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1223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1222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33" customHeight="1">
      <c r="A491" s="35"/>
      <c r="B491" s="36"/>
      <c r="C491" s="239" t="s">
        <v>1286</v>
      </c>
      <c r="D491" s="239" t="s">
        <v>278</v>
      </c>
      <c r="E491" s="240" t="s">
        <v>1233</v>
      </c>
      <c r="F491" s="241" t="s">
        <v>1234</v>
      </c>
      <c r="G491" s="242" t="s">
        <v>973</v>
      </c>
      <c r="H491" s="243">
        <v>1</v>
      </c>
      <c r="I491" s="244"/>
      <c r="J491" s="245">
        <f>ROUND(I491*H491,2)</f>
        <v>0</v>
      </c>
      <c r="K491" s="246"/>
      <c r="L491" s="41"/>
      <c r="M491" s="247" t="s">
        <v>1</v>
      </c>
      <c r="N491" s="248" t="s">
        <v>39</v>
      </c>
      <c r="O491" s="88"/>
      <c r="P491" s="249">
        <f>O491*H491</f>
        <v>0</v>
      </c>
      <c r="Q491" s="249">
        <v>0</v>
      </c>
      <c r="R491" s="249">
        <f>Q491*H491</f>
        <v>0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352</v>
      </c>
      <c r="AT491" s="251" t="s">
        <v>278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1235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1236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39" t="s">
        <v>1290</v>
      </c>
      <c r="D493" s="239" t="s">
        <v>278</v>
      </c>
      <c r="E493" s="240" t="s">
        <v>1238</v>
      </c>
      <c r="F493" s="241" t="s">
        <v>1239</v>
      </c>
      <c r="G493" s="242" t="s">
        <v>342</v>
      </c>
      <c r="H493" s="243">
        <v>1</v>
      </c>
      <c r="I493" s="244"/>
      <c r="J493" s="245">
        <f>ROUND(I493*H493,2)</f>
        <v>0</v>
      </c>
      <c r="K493" s="246"/>
      <c r="L493" s="41"/>
      <c r="M493" s="247" t="s">
        <v>1</v>
      </c>
      <c r="N493" s="248" t="s">
        <v>39</v>
      </c>
      <c r="O493" s="8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352</v>
      </c>
      <c r="AT493" s="251" t="s">
        <v>278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1240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1239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57" t="s">
        <v>1295</v>
      </c>
      <c r="D495" s="257" t="s">
        <v>339</v>
      </c>
      <c r="E495" s="258" t="s">
        <v>1242</v>
      </c>
      <c r="F495" s="259" t="s">
        <v>1243</v>
      </c>
      <c r="G495" s="260" t="s">
        <v>342</v>
      </c>
      <c r="H495" s="261">
        <v>1</v>
      </c>
      <c r="I495" s="262"/>
      <c r="J495" s="263">
        <f>ROUND(I495*H495,2)</f>
        <v>0</v>
      </c>
      <c r="K495" s="264"/>
      <c r="L495" s="265"/>
      <c r="M495" s="266" t="s">
        <v>1</v>
      </c>
      <c r="N495" s="267" t="s">
        <v>39</v>
      </c>
      <c r="O495" s="88"/>
      <c r="P495" s="249">
        <f>O495*H495</f>
        <v>0</v>
      </c>
      <c r="Q495" s="249">
        <v>0.00010000000000000001</v>
      </c>
      <c r="R495" s="249">
        <f>Q495*H495</f>
        <v>0.00010000000000000001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377</v>
      </c>
      <c r="AT495" s="251" t="s">
        <v>339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1244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1243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21.75" customHeight="1">
      <c r="A497" s="35"/>
      <c r="B497" s="36"/>
      <c r="C497" s="239" t="s">
        <v>1300</v>
      </c>
      <c r="D497" s="239" t="s">
        <v>278</v>
      </c>
      <c r="E497" s="240" t="s">
        <v>1246</v>
      </c>
      <c r="F497" s="241" t="s">
        <v>1247</v>
      </c>
      <c r="G497" s="242" t="s">
        <v>342</v>
      </c>
      <c r="H497" s="243">
        <v>25</v>
      </c>
      <c r="I497" s="244"/>
      <c r="J497" s="245">
        <f>ROUND(I497*H497,2)</f>
        <v>0</v>
      </c>
      <c r="K497" s="246"/>
      <c r="L497" s="41"/>
      <c r="M497" s="247" t="s">
        <v>1</v>
      </c>
      <c r="N497" s="248" t="s">
        <v>39</v>
      </c>
      <c r="O497" s="8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352</v>
      </c>
      <c r="AT497" s="251" t="s">
        <v>278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1248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1249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16.5" customHeight="1">
      <c r="A499" s="35"/>
      <c r="B499" s="36"/>
      <c r="C499" s="257" t="s">
        <v>1305</v>
      </c>
      <c r="D499" s="257" t="s">
        <v>339</v>
      </c>
      <c r="E499" s="258" t="s">
        <v>962</v>
      </c>
      <c r="F499" s="259" t="s">
        <v>963</v>
      </c>
      <c r="G499" s="260" t="s">
        <v>342</v>
      </c>
      <c r="H499" s="261">
        <v>25</v>
      </c>
      <c r="I499" s="262"/>
      <c r="J499" s="263">
        <f>ROUND(I499*H499,2)</f>
        <v>0</v>
      </c>
      <c r="K499" s="264"/>
      <c r="L499" s="265"/>
      <c r="M499" s="266" t="s">
        <v>1</v>
      </c>
      <c r="N499" s="267" t="s">
        <v>39</v>
      </c>
      <c r="O499" s="88"/>
      <c r="P499" s="249">
        <f>O499*H499</f>
        <v>0</v>
      </c>
      <c r="Q499" s="249">
        <v>9.0000000000000006E-05</v>
      </c>
      <c r="R499" s="249">
        <f>Q499*H499</f>
        <v>0.0022500000000000003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377</v>
      </c>
      <c r="AT499" s="251" t="s">
        <v>339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1251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963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39" t="s">
        <v>1310</v>
      </c>
      <c r="D501" s="239" t="s">
        <v>278</v>
      </c>
      <c r="E501" s="240" t="s">
        <v>1253</v>
      </c>
      <c r="F501" s="241" t="s">
        <v>1254</v>
      </c>
      <c r="G501" s="242" t="s">
        <v>416</v>
      </c>
      <c r="H501" s="243">
        <v>50</v>
      </c>
      <c r="I501" s="244"/>
      <c r="J501" s="245">
        <f>ROUND(I501*H501,2)</f>
        <v>0</v>
      </c>
      <c r="K501" s="246"/>
      <c r="L501" s="41"/>
      <c r="M501" s="247" t="s">
        <v>1</v>
      </c>
      <c r="N501" s="248" t="s">
        <v>39</v>
      </c>
      <c r="O501" s="88"/>
      <c r="P501" s="249">
        <f>O501*H501</f>
        <v>0</v>
      </c>
      <c r="Q501" s="249">
        <v>0</v>
      </c>
      <c r="R501" s="249">
        <f>Q501*H501</f>
        <v>0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352</v>
      </c>
      <c r="AT501" s="251" t="s">
        <v>278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1255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1256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39" t="s">
        <v>1312</v>
      </c>
      <c r="D503" s="239" t="s">
        <v>278</v>
      </c>
      <c r="E503" s="240" t="s">
        <v>1258</v>
      </c>
      <c r="F503" s="241" t="s">
        <v>1259</v>
      </c>
      <c r="G503" s="242" t="s">
        <v>416</v>
      </c>
      <c r="H503" s="243">
        <v>35</v>
      </c>
      <c r="I503" s="244"/>
      <c r="J503" s="245">
        <f>ROUND(I503*H503,2)</f>
        <v>0</v>
      </c>
      <c r="K503" s="246"/>
      <c r="L503" s="41"/>
      <c r="M503" s="247" t="s">
        <v>1</v>
      </c>
      <c r="N503" s="248" t="s">
        <v>39</v>
      </c>
      <c r="O503" s="88"/>
      <c r="P503" s="249">
        <f>O503*H503</f>
        <v>0</v>
      </c>
      <c r="Q503" s="249">
        <v>0</v>
      </c>
      <c r="R503" s="249">
        <f>Q503*H503</f>
        <v>0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352</v>
      </c>
      <c r="AT503" s="251" t="s">
        <v>278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1260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1261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24.15" customHeight="1">
      <c r="A505" s="35"/>
      <c r="B505" s="36"/>
      <c r="C505" s="257" t="s">
        <v>1314</v>
      </c>
      <c r="D505" s="257" t="s">
        <v>339</v>
      </c>
      <c r="E505" s="258" t="s">
        <v>931</v>
      </c>
      <c r="F505" s="259" t="s">
        <v>932</v>
      </c>
      <c r="G505" s="260" t="s">
        <v>416</v>
      </c>
      <c r="H505" s="261">
        <v>85</v>
      </c>
      <c r="I505" s="262"/>
      <c r="J505" s="263">
        <f>ROUND(I505*H505,2)</f>
        <v>0</v>
      </c>
      <c r="K505" s="264"/>
      <c r="L505" s="265"/>
      <c r="M505" s="266" t="s">
        <v>1</v>
      </c>
      <c r="N505" s="267" t="s">
        <v>39</v>
      </c>
      <c r="O505" s="88"/>
      <c r="P505" s="249">
        <f>O505*H505</f>
        <v>0</v>
      </c>
      <c r="Q505" s="249">
        <v>6.9999999999999994E-05</v>
      </c>
      <c r="R505" s="249">
        <f>Q505*H505</f>
        <v>0.0059499999999999996</v>
      </c>
      <c r="S505" s="249">
        <v>0</v>
      </c>
      <c r="T505" s="25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377</v>
      </c>
      <c r="AT505" s="251" t="s">
        <v>339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1267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932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24.15" customHeight="1">
      <c r="A507" s="35"/>
      <c r="B507" s="36"/>
      <c r="C507" s="239" t="s">
        <v>1318</v>
      </c>
      <c r="D507" s="239" t="s">
        <v>278</v>
      </c>
      <c r="E507" s="240" t="s">
        <v>1269</v>
      </c>
      <c r="F507" s="241" t="s">
        <v>1270</v>
      </c>
      <c r="G507" s="242" t="s">
        <v>342</v>
      </c>
      <c r="H507" s="243">
        <v>1</v>
      </c>
      <c r="I507" s="244"/>
      <c r="J507" s="245">
        <f>ROUND(I507*H507,2)</f>
        <v>0</v>
      </c>
      <c r="K507" s="246"/>
      <c r="L507" s="41"/>
      <c r="M507" s="247" t="s">
        <v>1</v>
      </c>
      <c r="N507" s="248" t="s">
        <v>39</v>
      </c>
      <c r="O507" s="88"/>
      <c r="P507" s="249">
        <f>O507*H507</f>
        <v>0</v>
      </c>
      <c r="Q507" s="249">
        <v>0</v>
      </c>
      <c r="R507" s="249">
        <f>Q507*H507</f>
        <v>0</v>
      </c>
      <c r="S507" s="249">
        <v>0</v>
      </c>
      <c r="T507" s="25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352</v>
      </c>
      <c r="AT507" s="251" t="s">
        <v>278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1271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1272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16.5" customHeight="1">
      <c r="A509" s="35"/>
      <c r="B509" s="36"/>
      <c r="C509" s="257" t="s">
        <v>1323</v>
      </c>
      <c r="D509" s="257" t="s">
        <v>339</v>
      </c>
      <c r="E509" s="258" t="s">
        <v>1274</v>
      </c>
      <c r="F509" s="259" t="s">
        <v>1275</v>
      </c>
      <c r="G509" s="260" t="s">
        <v>1276</v>
      </c>
      <c r="H509" s="261">
        <v>1</v>
      </c>
      <c r="I509" s="262"/>
      <c r="J509" s="263">
        <f>ROUND(I509*H509,2)</f>
        <v>0</v>
      </c>
      <c r="K509" s="264"/>
      <c r="L509" s="265"/>
      <c r="M509" s="266" t="s">
        <v>1</v>
      </c>
      <c r="N509" s="267" t="s">
        <v>39</v>
      </c>
      <c r="O509" s="88"/>
      <c r="P509" s="249">
        <f>O509*H509</f>
        <v>0</v>
      </c>
      <c r="Q509" s="249">
        <v>0.0067000000000000002</v>
      </c>
      <c r="R509" s="249">
        <f>Q509*H509</f>
        <v>0.0067000000000000002</v>
      </c>
      <c r="S509" s="249">
        <v>0</v>
      </c>
      <c r="T509" s="25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377</v>
      </c>
      <c r="AT509" s="251" t="s">
        <v>339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1277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1275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24.15" customHeight="1">
      <c r="A511" s="35"/>
      <c r="B511" s="36"/>
      <c r="C511" s="257" t="s">
        <v>1328</v>
      </c>
      <c r="D511" s="257" t="s">
        <v>339</v>
      </c>
      <c r="E511" s="258" t="s">
        <v>1279</v>
      </c>
      <c r="F511" s="259" t="s">
        <v>1280</v>
      </c>
      <c r="G511" s="260" t="s">
        <v>342</v>
      </c>
      <c r="H511" s="261">
        <v>1</v>
      </c>
      <c r="I511" s="262"/>
      <c r="J511" s="263">
        <f>ROUND(I511*H511,2)</f>
        <v>0</v>
      </c>
      <c r="K511" s="264"/>
      <c r="L511" s="265"/>
      <c r="M511" s="266" t="s">
        <v>1</v>
      </c>
      <c r="N511" s="267" t="s">
        <v>39</v>
      </c>
      <c r="O511" s="88"/>
      <c r="P511" s="249">
        <f>O511*H511</f>
        <v>0</v>
      </c>
      <c r="Q511" s="249">
        <v>0.0014300000000000001</v>
      </c>
      <c r="R511" s="249">
        <f>Q511*H511</f>
        <v>0.0014300000000000001</v>
      </c>
      <c r="S511" s="249">
        <v>0</v>
      </c>
      <c r="T511" s="25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377</v>
      </c>
      <c r="AT511" s="251" t="s">
        <v>339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1281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1280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4.15" customHeight="1">
      <c r="A513" s="35"/>
      <c r="B513" s="36"/>
      <c r="C513" s="257" t="s">
        <v>1333</v>
      </c>
      <c r="D513" s="257" t="s">
        <v>339</v>
      </c>
      <c r="E513" s="258" t="s">
        <v>1283</v>
      </c>
      <c r="F513" s="259" t="s">
        <v>1284</v>
      </c>
      <c r="G513" s="260" t="s">
        <v>342</v>
      </c>
      <c r="H513" s="261">
        <v>1</v>
      </c>
      <c r="I513" s="262"/>
      <c r="J513" s="263">
        <f>ROUND(I513*H513,2)</f>
        <v>0</v>
      </c>
      <c r="K513" s="264"/>
      <c r="L513" s="265"/>
      <c r="M513" s="266" t="s">
        <v>1</v>
      </c>
      <c r="N513" s="267" t="s">
        <v>39</v>
      </c>
      <c r="O513" s="88"/>
      <c r="P513" s="249">
        <f>O513*H513</f>
        <v>0</v>
      </c>
      <c r="Q513" s="249">
        <v>0.0035000000000000001</v>
      </c>
      <c r="R513" s="249">
        <f>Q513*H513</f>
        <v>0.0035000000000000001</v>
      </c>
      <c r="S513" s="249">
        <v>0</v>
      </c>
      <c r="T513" s="25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377</v>
      </c>
      <c r="AT513" s="251" t="s">
        <v>339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1285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1284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24.15" customHeight="1">
      <c r="A515" s="35"/>
      <c r="B515" s="36"/>
      <c r="C515" s="257" t="s">
        <v>1337</v>
      </c>
      <c r="D515" s="257" t="s">
        <v>339</v>
      </c>
      <c r="E515" s="258" t="s">
        <v>1287</v>
      </c>
      <c r="F515" s="259" t="s">
        <v>1288</v>
      </c>
      <c r="G515" s="260" t="s">
        <v>1276</v>
      </c>
      <c r="H515" s="261">
        <v>1</v>
      </c>
      <c r="I515" s="262"/>
      <c r="J515" s="263">
        <f>ROUND(I515*H515,2)</f>
        <v>0</v>
      </c>
      <c r="K515" s="264"/>
      <c r="L515" s="265"/>
      <c r="M515" s="266" t="s">
        <v>1</v>
      </c>
      <c r="N515" s="267" t="s">
        <v>39</v>
      </c>
      <c r="O515" s="88"/>
      <c r="P515" s="249">
        <f>O515*H515</f>
        <v>0</v>
      </c>
      <c r="Q515" s="249">
        <v>0.00069999999999999999</v>
      </c>
      <c r="R515" s="249">
        <f>Q515*H515</f>
        <v>0.00069999999999999999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377</v>
      </c>
      <c r="AT515" s="251" t="s">
        <v>339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1289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1288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24.15" customHeight="1">
      <c r="A517" s="35"/>
      <c r="B517" s="36"/>
      <c r="C517" s="239" t="s">
        <v>1341</v>
      </c>
      <c r="D517" s="239" t="s">
        <v>278</v>
      </c>
      <c r="E517" s="240" t="s">
        <v>1291</v>
      </c>
      <c r="F517" s="241" t="s">
        <v>1292</v>
      </c>
      <c r="G517" s="242" t="s">
        <v>342</v>
      </c>
      <c r="H517" s="243">
        <v>1</v>
      </c>
      <c r="I517" s="244"/>
      <c r="J517" s="245">
        <f>ROUND(I517*H517,2)</f>
        <v>0</v>
      </c>
      <c r="K517" s="246"/>
      <c r="L517" s="41"/>
      <c r="M517" s="247" t="s">
        <v>1</v>
      </c>
      <c r="N517" s="248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352</v>
      </c>
      <c r="AT517" s="251" t="s">
        <v>278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1293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1294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24.15" customHeight="1">
      <c r="A519" s="35"/>
      <c r="B519" s="36"/>
      <c r="C519" s="239" t="s">
        <v>1346</v>
      </c>
      <c r="D519" s="239" t="s">
        <v>278</v>
      </c>
      <c r="E519" s="240" t="s">
        <v>1296</v>
      </c>
      <c r="F519" s="241" t="s">
        <v>1297</v>
      </c>
      <c r="G519" s="242" t="s">
        <v>342</v>
      </c>
      <c r="H519" s="243">
        <v>1</v>
      </c>
      <c r="I519" s="244"/>
      <c r="J519" s="245">
        <f>ROUND(I519*H519,2)</f>
        <v>0</v>
      </c>
      <c r="K519" s="246"/>
      <c r="L519" s="41"/>
      <c r="M519" s="247" t="s">
        <v>1</v>
      </c>
      <c r="N519" s="248" t="s">
        <v>39</v>
      </c>
      <c r="O519" s="8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352</v>
      </c>
      <c r="AT519" s="251" t="s">
        <v>278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1298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1299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24.15" customHeight="1">
      <c r="A521" s="35"/>
      <c r="B521" s="36"/>
      <c r="C521" s="239" t="s">
        <v>1350</v>
      </c>
      <c r="D521" s="239" t="s">
        <v>278</v>
      </c>
      <c r="E521" s="240" t="s">
        <v>1301</v>
      </c>
      <c r="F521" s="241" t="s">
        <v>1302</v>
      </c>
      <c r="G521" s="242" t="s">
        <v>342</v>
      </c>
      <c r="H521" s="243">
        <v>4</v>
      </c>
      <c r="I521" s="244"/>
      <c r="J521" s="245">
        <f>ROUND(I521*H521,2)</f>
        <v>0</v>
      </c>
      <c r="K521" s="246"/>
      <c r="L521" s="41"/>
      <c r="M521" s="247" t="s">
        <v>1</v>
      </c>
      <c r="N521" s="248" t="s">
        <v>39</v>
      </c>
      <c r="O521" s="88"/>
      <c r="P521" s="249">
        <f>O521*H521</f>
        <v>0</v>
      </c>
      <c r="Q521" s="249">
        <v>0</v>
      </c>
      <c r="R521" s="249">
        <f>Q521*H521</f>
        <v>0</v>
      </c>
      <c r="S521" s="249">
        <v>0</v>
      </c>
      <c r="T521" s="25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352</v>
      </c>
      <c r="AT521" s="251" t="s">
        <v>278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1303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1304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24.15" customHeight="1">
      <c r="A523" s="35"/>
      <c r="B523" s="36"/>
      <c r="C523" s="239" t="s">
        <v>1354</v>
      </c>
      <c r="D523" s="239" t="s">
        <v>278</v>
      </c>
      <c r="E523" s="240" t="s">
        <v>1306</v>
      </c>
      <c r="F523" s="241" t="s">
        <v>1307</v>
      </c>
      <c r="G523" s="242" t="s">
        <v>342</v>
      </c>
      <c r="H523" s="243">
        <v>1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1308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1309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24.15" customHeight="1">
      <c r="A525" s="35"/>
      <c r="B525" s="36"/>
      <c r="C525" s="257" t="s">
        <v>1359</v>
      </c>
      <c r="D525" s="257" t="s">
        <v>339</v>
      </c>
      <c r="E525" s="258" t="s">
        <v>876</v>
      </c>
      <c r="F525" s="259" t="s">
        <v>877</v>
      </c>
      <c r="G525" s="260" t="s">
        <v>342</v>
      </c>
      <c r="H525" s="261">
        <v>1</v>
      </c>
      <c r="I525" s="262"/>
      <c r="J525" s="263">
        <f>ROUND(I525*H525,2)</f>
        <v>0</v>
      </c>
      <c r="K525" s="264"/>
      <c r="L525" s="265"/>
      <c r="M525" s="266" t="s">
        <v>1</v>
      </c>
      <c r="N525" s="267" t="s">
        <v>39</v>
      </c>
      <c r="O525" s="88"/>
      <c r="P525" s="249">
        <f>O525*H525</f>
        <v>0</v>
      </c>
      <c r="Q525" s="249">
        <v>0.00023000000000000001</v>
      </c>
      <c r="R525" s="249">
        <f>Q525*H525</f>
        <v>0.00023000000000000001</v>
      </c>
      <c r="S525" s="249">
        <v>0</v>
      </c>
      <c r="T525" s="250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377</v>
      </c>
      <c r="AT525" s="251" t="s">
        <v>339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1311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877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24.15" customHeight="1">
      <c r="A527" s="35"/>
      <c r="B527" s="36"/>
      <c r="C527" s="257" t="s">
        <v>1363</v>
      </c>
      <c r="D527" s="257" t="s">
        <v>339</v>
      </c>
      <c r="E527" s="258" t="s">
        <v>869</v>
      </c>
      <c r="F527" s="259" t="s">
        <v>870</v>
      </c>
      <c r="G527" s="260" t="s">
        <v>342</v>
      </c>
      <c r="H527" s="261">
        <v>4</v>
      </c>
      <c r="I527" s="262"/>
      <c r="J527" s="263">
        <f>ROUND(I527*H527,2)</f>
        <v>0</v>
      </c>
      <c r="K527" s="264"/>
      <c r="L527" s="265"/>
      <c r="M527" s="266" t="s">
        <v>1</v>
      </c>
      <c r="N527" s="267" t="s">
        <v>39</v>
      </c>
      <c r="O527" s="88"/>
      <c r="P527" s="249">
        <f>O527*H527</f>
        <v>0</v>
      </c>
      <c r="Q527" s="249">
        <v>5.0000000000000002E-05</v>
      </c>
      <c r="R527" s="249">
        <f>Q527*H527</f>
        <v>0.00020000000000000001</v>
      </c>
      <c r="S527" s="249">
        <v>0</v>
      </c>
      <c r="T527" s="25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377</v>
      </c>
      <c r="AT527" s="251" t="s">
        <v>339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1313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870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24.15" customHeight="1">
      <c r="A529" s="35"/>
      <c r="B529" s="36"/>
      <c r="C529" s="239" t="s">
        <v>1367</v>
      </c>
      <c r="D529" s="239" t="s">
        <v>278</v>
      </c>
      <c r="E529" s="240" t="s">
        <v>1329</v>
      </c>
      <c r="F529" s="241" t="s">
        <v>1330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0.0025000000000000001</v>
      </c>
      <c r="T529" s="250">
        <f>S529*H529</f>
        <v>0.0025000000000000001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1331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1332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2" customFormat="1" ht="24.15" customHeight="1">
      <c r="A531" s="35"/>
      <c r="B531" s="36"/>
      <c r="C531" s="239" t="s">
        <v>1371</v>
      </c>
      <c r="D531" s="239" t="s">
        <v>278</v>
      </c>
      <c r="E531" s="240" t="s">
        <v>1334</v>
      </c>
      <c r="F531" s="241" t="s">
        <v>1335</v>
      </c>
      <c r="G531" s="242" t="s">
        <v>342</v>
      </c>
      <c r="H531" s="243">
        <v>1</v>
      </c>
      <c r="I531" s="244"/>
      <c r="J531" s="245">
        <f>ROUND(I531*H531,2)</f>
        <v>0</v>
      </c>
      <c r="K531" s="246"/>
      <c r="L531" s="41"/>
      <c r="M531" s="247" t="s">
        <v>1</v>
      </c>
      <c r="N531" s="248" t="s">
        <v>39</v>
      </c>
      <c r="O531" s="88"/>
      <c r="P531" s="249">
        <f>O531*H531</f>
        <v>0</v>
      </c>
      <c r="Q531" s="249">
        <v>0</v>
      </c>
      <c r="R531" s="249">
        <f>Q531*H531</f>
        <v>0</v>
      </c>
      <c r="S531" s="249">
        <v>0.0025000000000000001</v>
      </c>
      <c r="T531" s="250">
        <f>S531*H531</f>
        <v>0.0025000000000000001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51" t="s">
        <v>352</v>
      </c>
      <c r="AT531" s="251" t="s">
        <v>278</v>
      </c>
      <c r="AU531" s="251" t="s">
        <v>276</v>
      </c>
      <c r="AY531" s="14" t="s">
        <v>275</v>
      </c>
      <c r="BE531" s="252">
        <f>IF(N531="základní",J531,0)</f>
        <v>0</v>
      </c>
      <c r="BF531" s="252">
        <f>IF(N531="snížená",J531,0)</f>
        <v>0</v>
      </c>
      <c r="BG531" s="252">
        <f>IF(N531="zákl. přenesená",J531,0)</f>
        <v>0</v>
      </c>
      <c r="BH531" s="252">
        <f>IF(N531="sníž. přenesená",J531,0)</f>
        <v>0</v>
      </c>
      <c r="BI531" s="252">
        <f>IF(N531="nulová",J531,0)</f>
        <v>0</v>
      </c>
      <c r="BJ531" s="14" t="s">
        <v>81</v>
      </c>
      <c r="BK531" s="252">
        <f>ROUND(I531*H531,2)</f>
        <v>0</v>
      </c>
      <c r="BL531" s="14" t="s">
        <v>352</v>
      </c>
      <c r="BM531" s="251" t="s">
        <v>1336</v>
      </c>
    </row>
    <row r="532" s="2" customFormat="1">
      <c r="A532" s="35"/>
      <c r="B532" s="36"/>
      <c r="C532" s="37"/>
      <c r="D532" s="253" t="s">
        <v>284</v>
      </c>
      <c r="E532" s="37"/>
      <c r="F532" s="254" t="s">
        <v>1335</v>
      </c>
      <c r="G532" s="37"/>
      <c r="H532" s="37"/>
      <c r="I532" s="206"/>
      <c r="J532" s="37"/>
      <c r="K532" s="37"/>
      <c r="L532" s="41"/>
      <c r="M532" s="255"/>
      <c r="N532" s="256"/>
      <c r="O532" s="88"/>
      <c r="P532" s="88"/>
      <c r="Q532" s="88"/>
      <c r="R532" s="88"/>
      <c r="S532" s="88"/>
      <c r="T532" s="89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4" t="s">
        <v>284</v>
      </c>
      <c r="AU532" s="14" t="s">
        <v>276</v>
      </c>
    </row>
    <row r="533" s="2" customFormat="1" ht="24.15" customHeight="1">
      <c r="A533" s="35"/>
      <c r="B533" s="36"/>
      <c r="C533" s="239" t="s">
        <v>1375</v>
      </c>
      <c r="D533" s="239" t="s">
        <v>278</v>
      </c>
      <c r="E533" s="240" t="s">
        <v>1338</v>
      </c>
      <c r="F533" s="241" t="s">
        <v>1339</v>
      </c>
      <c r="G533" s="242" t="s">
        <v>342</v>
      </c>
      <c r="H533" s="243">
        <v>1</v>
      </c>
      <c r="I533" s="244"/>
      <c r="J533" s="245">
        <f>ROUND(I533*H533,2)</f>
        <v>0</v>
      </c>
      <c r="K533" s="246"/>
      <c r="L533" s="41"/>
      <c r="M533" s="247" t="s">
        <v>1</v>
      </c>
      <c r="N533" s="248" t="s">
        <v>39</v>
      </c>
      <c r="O533" s="88"/>
      <c r="P533" s="249">
        <f>O533*H533</f>
        <v>0</v>
      </c>
      <c r="Q533" s="249">
        <v>0</v>
      </c>
      <c r="R533" s="249">
        <f>Q533*H533</f>
        <v>0</v>
      </c>
      <c r="S533" s="249">
        <v>0</v>
      </c>
      <c r="T533" s="250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51" t="s">
        <v>352</v>
      </c>
      <c r="AT533" s="251" t="s">
        <v>278</v>
      </c>
      <c r="AU533" s="251" t="s">
        <v>276</v>
      </c>
      <c r="AY533" s="14" t="s">
        <v>275</v>
      </c>
      <c r="BE533" s="252">
        <f>IF(N533="základní",J533,0)</f>
        <v>0</v>
      </c>
      <c r="BF533" s="252">
        <f>IF(N533="snížená",J533,0)</f>
        <v>0</v>
      </c>
      <c r="BG533" s="252">
        <f>IF(N533="zákl. přenesená",J533,0)</f>
        <v>0</v>
      </c>
      <c r="BH533" s="252">
        <f>IF(N533="sníž. přenesená",J533,0)</f>
        <v>0</v>
      </c>
      <c r="BI533" s="252">
        <f>IF(N533="nulová",J533,0)</f>
        <v>0</v>
      </c>
      <c r="BJ533" s="14" t="s">
        <v>81</v>
      </c>
      <c r="BK533" s="252">
        <f>ROUND(I533*H533,2)</f>
        <v>0</v>
      </c>
      <c r="BL533" s="14" t="s">
        <v>352</v>
      </c>
      <c r="BM533" s="251" t="s">
        <v>1340</v>
      </c>
    </row>
    <row r="534" s="2" customFormat="1">
      <c r="A534" s="35"/>
      <c r="B534" s="36"/>
      <c r="C534" s="37"/>
      <c r="D534" s="253" t="s">
        <v>284</v>
      </c>
      <c r="E534" s="37"/>
      <c r="F534" s="254" t="s">
        <v>1339</v>
      </c>
      <c r="G534" s="37"/>
      <c r="H534" s="37"/>
      <c r="I534" s="206"/>
      <c r="J534" s="37"/>
      <c r="K534" s="37"/>
      <c r="L534" s="41"/>
      <c r="M534" s="255"/>
      <c r="N534" s="256"/>
      <c r="O534" s="88"/>
      <c r="P534" s="88"/>
      <c r="Q534" s="88"/>
      <c r="R534" s="88"/>
      <c r="S534" s="88"/>
      <c r="T534" s="89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T534" s="14" t="s">
        <v>284</v>
      </c>
      <c r="AU534" s="14" t="s">
        <v>276</v>
      </c>
    </row>
    <row r="535" s="2" customFormat="1" ht="16.5" customHeight="1">
      <c r="A535" s="35"/>
      <c r="B535" s="36"/>
      <c r="C535" s="239" t="s">
        <v>1380</v>
      </c>
      <c r="D535" s="239" t="s">
        <v>278</v>
      </c>
      <c r="E535" s="240" t="s">
        <v>1342</v>
      </c>
      <c r="F535" s="241" t="s">
        <v>1343</v>
      </c>
      <c r="G535" s="242" t="s">
        <v>342</v>
      </c>
      <c r="H535" s="243">
        <v>1</v>
      </c>
      <c r="I535" s="244"/>
      <c r="J535" s="245">
        <f>ROUND(I535*H535,2)</f>
        <v>0</v>
      </c>
      <c r="K535" s="246"/>
      <c r="L535" s="41"/>
      <c r="M535" s="247" t="s">
        <v>1</v>
      </c>
      <c r="N535" s="248" t="s">
        <v>39</v>
      </c>
      <c r="O535" s="88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51" t="s">
        <v>352</v>
      </c>
      <c r="AT535" s="251" t="s">
        <v>278</v>
      </c>
      <c r="AU535" s="251" t="s">
        <v>276</v>
      </c>
      <c r="AY535" s="14" t="s">
        <v>275</v>
      </c>
      <c r="BE535" s="252">
        <f>IF(N535="základní",J535,0)</f>
        <v>0</v>
      </c>
      <c r="BF535" s="252">
        <f>IF(N535="snížená",J535,0)</f>
        <v>0</v>
      </c>
      <c r="BG535" s="252">
        <f>IF(N535="zákl. přenesená",J535,0)</f>
        <v>0</v>
      </c>
      <c r="BH535" s="252">
        <f>IF(N535="sníž. přenesená",J535,0)</f>
        <v>0</v>
      </c>
      <c r="BI535" s="252">
        <f>IF(N535="nulová",J535,0)</f>
        <v>0</v>
      </c>
      <c r="BJ535" s="14" t="s">
        <v>81</v>
      </c>
      <c r="BK535" s="252">
        <f>ROUND(I535*H535,2)</f>
        <v>0</v>
      </c>
      <c r="BL535" s="14" t="s">
        <v>352</v>
      </c>
      <c r="BM535" s="251" t="s">
        <v>1344</v>
      </c>
    </row>
    <row r="536" s="2" customFormat="1">
      <c r="A536" s="35"/>
      <c r="B536" s="36"/>
      <c r="C536" s="37"/>
      <c r="D536" s="253" t="s">
        <v>284</v>
      </c>
      <c r="E536" s="37"/>
      <c r="F536" s="254" t="s">
        <v>1345</v>
      </c>
      <c r="G536" s="37"/>
      <c r="H536" s="37"/>
      <c r="I536" s="206"/>
      <c r="J536" s="37"/>
      <c r="K536" s="37"/>
      <c r="L536" s="41"/>
      <c r="M536" s="255"/>
      <c r="N536" s="256"/>
      <c r="O536" s="88"/>
      <c r="P536" s="88"/>
      <c r="Q536" s="88"/>
      <c r="R536" s="88"/>
      <c r="S536" s="88"/>
      <c r="T536" s="89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4" t="s">
        <v>284</v>
      </c>
      <c r="AU536" s="14" t="s">
        <v>276</v>
      </c>
    </row>
    <row r="537" s="2" customFormat="1" ht="21.75" customHeight="1">
      <c r="A537" s="35"/>
      <c r="B537" s="36"/>
      <c r="C537" s="257" t="s">
        <v>1387</v>
      </c>
      <c r="D537" s="257" t="s">
        <v>339</v>
      </c>
      <c r="E537" s="258" t="s">
        <v>1347</v>
      </c>
      <c r="F537" s="259" t="s">
        <v>1348</v>
      </c>
      <c r="G537" s="260" t="s">
        <v>342</v>
      </c>
      <c r="H537" s="261">
        <v>1</v>
      </c>
      <c r="I537" s="262"/>
      <c r="J537" s="263">
        <f>ROUND(I537*H537,2)</f>
        <v>0</v>
      </c>
      <c r="K537" s="264"/>
      <c r="L537" s="265"/>
      <c r="M537" s="266" t="s">
        <v>1</v>
      </c>
      <c r="N537" s="267" t="s">
        <v>39</v>
      </c>
      <c r="O537" s="88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51" t="s">
        <v>377</v>
      </c>
      <c r="AT537" s="251" t="s">
        <v>339</v>
      </c>
      <c r="AU537" s="251" t="s">
        <v>276</v>
      </c>
      <c r="AY537" s="14" t="s">
        <v>275</v>
      </c>
      <c r="BE537" s="252">
        <f>IF(N537="základní",J537,0)</f>
        <v>0</v>
      </c>
      <c r="BF537" s="252">
        <f>IF(N537="snížená",J537,0)</f>
        <v>0</v>
      </c>
      <c r="BG537" s="252">
        <f>IF(N537="zákl. přenesená",J537,0)</f>
        <v>0</v>
      </c>
      <c r="BH537" s="252">
        <f>IF(N537="sníž. přenesená",J537,0)</f>
        <v>0</v>
      </c>
      <c r="BI537" s="252">
        <f>IF(N537="nulová",J537,0)</f>
        <v>0</v>
      </c>
      <c r="BJ537" s="14" t="s">
        <v>81</v>
      </c>
      <c r="BK537" s="252">
        <f>ROUND(I537*H537,2)</f>
        <v>0</v>
      </c>
      <c r="BL537" s="14" t="s">
        <v>352</v>
      </c>
      <c r="BM537" s="251" t="s">
        <v>1349</v>
      </c>
    </row>
    <row r="538" s="2" customFormat="1">
      <c r="A538" s="35"/>
      <c r="B538" s="36"/>
      <c r="C538" s="37"/>
      <c r="D538" s="253" t="s">
        <v>284</v>
      </c>
      <c r="E538" s="37"/>
      <c r="F538" s="254" t="s">
        <v>1348</v>
      </c>
      <c r="G538" s="37"/>
      <c r="H538" s="37"/>
      <c r="I538" s="206"/>
      <c r="J538" s="37"/>
      <c r="K538" s="37"/>
      <c r="L538" s="41"/>
      <c r="M538" s="255"/>
      <c r="N538" s="256"/>
      <c r="O538" s="88"/>
      <c r="P538" s="88"/>
      <c r="Q538" s="88"/>
      <c r="R538" s="88"/>
      <c r="S538" s="88"/>
      <c r="T538" s="89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4" t="s">
        <v>284</v>
      </c>
      <c r="AU538" s="14" t="s">
        <v>276</v>
      </c>
    </row>
    <row r="539" s="2" customFormat="1" ht="16.5" customHeight="1">
      <c r="A539" s="35"/>
      <c r="B539" s="36"/>
      <c r="C539" s="239" t="s">
        <v>1389</v>
      </c>
      <c r="D539" s="239" t="s">
        <v>278</v>
      </c>
      <c r="E539" s="240" t="s">
        <v>1351</v>
      </c>
      <c r="F539" s="241" t="s">
        <v>1352</v>
      </c>
      <c r="G539" s="242" t="s">
        <v>342</v>
      </c>
      <c r="H539" s="243">
        <v>1</v>
      </c>
      <c r="I539" s="244"/>
      <c r="J539" s="245">
        <f>ROUND(I539*H539,2)</f>
        <v>0</v>
      </c>
      <c r="K539" s="246"/>
      <c r="L539" s="41"/>
      <c r="M539" s="247" t="s">
        <v>1</v>
      </c>
      <c r="N539" s="248" t="s">
        <v>39</v>
      </c>
      <c r="O539" s="88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251" t="s">
        <v>352</v>
      </c>
      <c r="AT539" s="251" t="s">
        <v>278</v>
      </c>
      <c r="AU539" s="251" t="s">
        <v>276</v>
      </c>
      <c r="AY539" s="14" t="s">
        <v>275</v>
      </c>
      <c r="BE539" s="252">
        <f>IF(N539="základní",J539,0)</f>
        <v>0</v>
      </c>
      <c r="BF539" s="252">
        <f>IF(N539="snížená",J539,0)</f>
        <v>0</v>
      </c>
      <c r="BG539" s="252">
        <f>IF(N539="zákl. přenesená",J539,0)</f>
        <v>0</v>
      </c>
      <c r="BH539" s="252">
        <f>IF(N539="sníž. přenesená",J539,0)</f>
        <v>0</v>
      </c>
      <c r="BI539" s="252">
        <f>IF(N539="nulová",J539,0)</f>
        <v>0</v>
      </c>
      <c r="BJ539" s="14" t="s">
        <v>81</v>
      </c>
      <c r="BK539" s="252">
        <f>ROUND(I539*H539,2)</f>
        <v>0</v>
      </c>
      <c r="BL539" s="14" t="s">
        <v>352</v>
      </c>
      <c r="BM539" s="251" t="s">
        <v>1353</v>
      </c>
    </row>
    <row r="540" s="2" customFormat="1">
      <c r="A540" s="35"/>
      <c r="B540" s="36"/>
      <c r="C540" s="37"/>
      <c r="D540" s="253" t="s">
        <v>284</v>
      </c>
      <c r="E540" s="37"/>
      <c r="F540" s="254" t="s">
        <v>1352</v>
      </c>
      <c r="G540" s="37"/>
      <c r="H540" s="37"/>
      <c r="I540" s="206"/>
      <c r="J540" s="37"/>
      <c r="K540" s="37"/>
      <c r="L540" s="41"/>
      <c r="M540" s="255"/>
      <c r="N540" s="256"/>
      <c r="O540" s="88"/>
      <c r="P540" s="88"/>
      <c r="Q540" s="88"/>
      <c r="R540" s="88"/>
      <c r="S540" s="88"/>
      <c r="T540" s="89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4" t="s">
        <v>284</v>
      </c>
      <c r="AU540" s="14" t="s">
        <v>276</v>
      </c>
    </row>
    <row r="541" s="2" customFormat="1" ht="16.5" customHeight="1">
      <c r="A541" s="35"/>
      <c r="B541" s="36"/>
      <c r="C541" s="239" t="s">
        <v>1393</v>
      </c>
      <c r="D541" s="239" t="s">
        <v>278</v>
      </c>
      <c r="E541" s="240" t="s">
        <v>1355</v>
      </c>
      <c r="F541" s="241" t="s">
        <v>1356</v>
      </c>
      <c r="G541" s="242" t="s">
        <v>342</v>
      </c>
      <c r="H541" s="243">
        <v>1</v>
      </c>
      <c r="I541" s="244"/>
      <c r="J541" s="245">
        <f>ROUND(I541*H541,2)</f>
        <v>0</v>
      </c>
      <c r="K541" s="246"/>
      <c r="L541" s="41"/>
      <c r="M541" s="247" t="s">
        <v>1</v>
      </c>
      <c r="N541" s="248" t="s">
        <v>39</v>
      </c>
      <c r="O541" s="88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251" t="s">
        <v>352</v>
      </c>
      <c r="AT541" s="251" t="s">
        <v>278</v>
      </c>
      <c r="AU541" s="251" t="s">
        <v>276</v>
      </c>
      <c r="AY541" s="14" t="s">
        <v>275</v>
      </c>
      <c r="BE541" s="252">
        <f>IF(N541="základní",J541,0)</f>
        <v>0</v>
      </c>
      <c r="BF541" s="252">
        <f>IF(N541="snížená",J541,0)</f>
        <v>0</v>
      </c>
      <c r="BG541" s="252">
        <f>IF(N541="zákl. přenesená",J541,0)</f>
        <v>0</v>
      </c>
      <c r="BH541" s="252">
        <f>IF(N541="sníž. přenesená",J541,0)</f>
        <v>0</v>
      </c>
      <c r="BI541" s="252">
        <f>IF(N541="nulová",J541,0)</f>
        <v>0</v>
      </c>
      <c r="BJ541" s="14" t="s">
        <v>81</v>
      </c>
      <c r="BK541" s="252">
        <f>ROUND(I541*H541,2)</f>
        <v>0</v>
      </c>
      <c r="BL541" s="14" t="s">
        <v>352</v>
      </c>
      <c r="BM541" s="251" t="s">
        <v>1357</v>
      </c>
    </row>
    <row r="542" s="2" customFormat="1">
      <c r="A542" s="35"/>
      <c r="B542" s="36"/>
      <c r="C542" s="37"/>
      <c r="D542" s="253" t="s">
        <v>284</v>
      </c>
      <c r="E542" s="37"/>
      <c r="F542" s="254" t="s">
        <v>1358</v>
      </c>
      <c r="G542" s="37"/>
      <c r="H542" s="37"/>
      <c r="I542" s="206"/>
      <c r="J542" s="37"/>
      <c r="K542" s="37"/>
      <c r="L542" s="41"/>
      <c r="M542" s="255"/>
      <c r="N542" s="256"/>
      <c r="O542" s="88"/>
      <c r="P542" s="88"/>
      <c r="Q542" s="88"/>
      <c r="R542" s="88"/>
      <c r="S542" s="88"/>
      <c r="T542" s="89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4" t="s">
        <v>284</v>
      </c>
      <c r="AU542" s="14" t="s">
        <v>276</v>
      </c>
    </row>
    <row r="543" s="2" customFormat="1" ht="24.15" customHeight="1">
      <c r="A543" s="35"/>
      <c r="B543" s="36"/>
      <c r="C543" s="239" t="s">
        <v>1397</v>
      </c>
      <c r="D543" s="239" t="s">
        <v>278</v>
      </c>
      <c r="E543" s="240" t="s">
        <v>1360</v>
      </c>
      <c r="F543" s="241" t="s">
        <v>1361</v>
      </c>
      <c r="G543" s="242" t="s">
        <v>342</v>
      </c>
      <c r="H543" s="243">
        <v>1</v>
      </c>
      <c r="I543" s="244"/>
      <c r="J543" s="245">
        <f>ROUND(I543*H543,2)</f>
        <v>0</v>
      </c>
      <c r="K543" s="246"/>
      <c r="L543" s="41"/>
      <c r="M543" s="247" t="s">
        <v>1</v>
      </c>
      <c r="N543" s="248" t="s">
        <v>39</v>
      </c>
      <c r="O543" s="88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51" t="s">
        <v>352</v>
      </c>
      <c r="AT543" s="251" t="s">
        <v>278</v>
      </c>
      <c r="AU543" s="251" t="s">
        <v>276</v>
      </c>
      <c r="AY543" s="14" t="s">
        <v>275</v>
      </c>
      <c r="BE543" s="252">
        <f>IF(N543="základní",J543,0)</f>
        <v>0</v>
      </c>
      <c r="BF543" s="252">
        <f>IF(N543="snížená",J543,0)</f>
        <v>0</v>
      </c>
      <c r="BG543" s="252">
        <f>IF(N543="zákl. přenesená",J543,0)</f>
        <v>0</v>
      </c>
      <c r="BH543" s="252">
        <f>IF(N543="sníž. přenesená",J543,0)</f>
        <v>0</v>
      </c>
      <c r="BI543" s="252">
        <f>IF(N543="nulová",J543,0)</f>
        <v>0</v>
      </c>
      <c r="BJ543" s="14" t="s">
        <v>81</v>
      </c>
      <c r="BK543" s="252">
        <f>ROUND(I543*H543,2)</f>
        <v>0</v>
      </c>
      <c r="BL543" s="14" t="s">
        <v>352</v>
      </c>
      <c r="BM543" s="251" t="s">
        <v>1362</v>
      </c>
    </row>
    <row r="544" s="2" customFormat="1">
      <c r="A544" s="35"/>
      <c r="B544" s="36"/>
      <c r="C544" s="37"/>
      <c r="D544" s="253" t="s">
        <v>284</v>
      </c>
      <c r="E544" s="37"/>
      <c r="F544" s="254" t="s">
        <v>1361</v>
      </c>
      <c r="G544" s="37"/>
      <c r="H544" s="37"/>
      <c r="I544" s="206"/>
      <c r="J544" s="37"/>
      <c r="K544" s="37"/>
      <c r="L544" s="41"/>
      <c r="M544" s="255"/>
      <c r="N544" s="256"/>
      <c r="O544" s="88"/>
      <c r="P544" s="88"/>
      <c r="Q544" s="88"/>
      <c r="R544" s="88"/>
      <c r="S544" s="88"/>
      <c r="T544" s="89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4" t="s">
        <v>284</v>
      </c>
      <c r="AU544" s="14" t="s">
        <v>276</v>
      </c>
    </row>
    <row r="545" s="2" customFormat="1" ht="37.8" customHeight="1">
      <c r="A545" s="35"/>
      <c r="B545" s="36"/>
      <c r="C545" s="239" t="s">
        <v>1401</v>
      </c>
      <c r="D545" s="239" t="s">
        <v>278</v>
      </c>
      <c r="E545" s="240" t="s">
        <v>1364</v>
      </c>
      <c r="F545" s="241" t="s">
        <v>1365</v>
      </c>
      <c r="G545" s="242" t="s">
        <v>342</v>
      </c>
      <c r="H545" s="243">
        <v>1</v>
      </c>
      <c r="I545" s="244"/>
      <c r="J545" s="245">
        <f>ROUND(I545*H545,2)</f>
        <v>0</v>
      </c>
      <c r="K545" s="246"/>
      <c r="L545" s="41"/>
      <c r="M545" s="247" t="s">
        <v>1</v>
      </c>
      <c r="N545" s="248" t="s">
        <v>39</v>
      </c>
      <c r="O545" s="88"/>
      <c r="P545" s="249">
        <f>O545*H545</f>
        <v>0</v>
      </c>
      <c r="Q545" s="249">
        <v>0</v>
      </c>
      <c r="R545" s="249">
        <f>Q545*H545</f>
        <v>0</v>
      </c>
      <c r="S545" s="249">
        <v>0.0025000000000000001</v>
      </c>
      <c r="T545" s="250">
        <f>S545*H545</f>
        <v>0.0025000000000000001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51" t="s">
        <v>352</v>
      </c>
      <c r="AT545" s="251" t="s">
        <v>278</v>
      </c>
      <c r="AU545" s="251" t="s">
        <v>276</v>
      </c>
      <c r="AY545" s="14" t="s">
        <v>275</v>
      </c>
      <c r="BE545" s="252">
        <f>IF(N545="základní",J545,0)</f>
        <v>0</v>
      </c>
      <c r="BF545" s="252">
        <f>IF(N545="snížená",J545,0)</f>
        <v>0</v>
      </c>
      <c r="BG545" s="252">
        <f>IF(N545="zákl. přenesená",J545,0)</f>
        <v>0</v>
      </c>
      <c r="BH545" s="252">
        <f>IF(N545="sníž. přenesená",J545,0)</f>
        <v>0</v>
      </c>
      <c r="BI545" s="252">
        <f>IF(N545="nulová",J545,0)</f>
        <v>0</v>
      </c>
      <c r="BJ545" s="14" t="s">
        <v>81</v>
      </c>
      <c r="BK545" s="252">
        <f>ROUND(I545*H545,2)</f>
        <v>0</v>
      </c>
      <c r="BL545" s="14" t="s">
        <v>352</v>
      </c>
      <c r="BM545" s="251" t="s">
        <v>1366</v>
      </c>
    </row>
    <row r="546" s="2" customFormat="1">
      <c r="A546" s="35"/>
      <c r="B546" s="36"/>
      <c r="C546" s="37"/>
      <c r="D546" s="253" t="s">
        <v>284</v>
      </c>
      <c r="E546" s="37"/>
      <c r="F546" s="254" t="s">
        <v>1365</v>
      </c>
      <c r="G546" s="37"/>
      <c r="H546" s="37"/>
      <c r="I546" s="206"/>
      <c r="J546" s="37"/>
      <c r="K546" s="37"/>
      <c r="L546" s="41"/>
      <c r="M546" s="255"/>
      <c r="N546" s="256"/>
      <c r="O546" s="88"/>
      <c r="P546" s="88"/>
      <c r="Q546" s="88"/>
      <c r="R546" s="88"/>
      <c r="S546" s="88"/>
      <c r="T546" s="89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T546" s="14" t="s">
        <v>284</v>
      </c>
      <c r="AU546" s="14" t="s">
        <v>276</v>
      </c>
    </row>
    <row r="547" s="2" customFormat="1" ht="24.15" customHeight="1">
      <c r="A547" s="35"/>
      <c r="B547" s="36"/>
      <c r="C547" s="239" t="s">
        <v>1405</v>
      </c>
      <c r="D547" s="239" t="s">
        <v>278</v>
      </c>
      <c r="E547" s="240" t="s">
        <v>1368</v>
      </c>
      <c r="F547" s="241" t="s">
        <v>1369</v>
      </c>
      <c r="G547" s="242" t="s">
        <v>342</v>
      </c>
      <c r="H547" s="243">
        <v>1</v>
      </c>
      <c r="I547" s="244"/>
      <c r="J547" s="245">
        <f>ROUND(I547*H547,2)</f>
        <v>0</v>
      </c>
      <c r="K547" s="246"/>
      <c r="L547" s="41"/>
      <c r="M547" s="247" t="s">
        <v>1</v>
      </c>
      <c r="N547" s="248" t="s">
        <v>39</v>
      </c>
      <c r="O547" s="88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51" t="s">
        <v>352</v>
      </c>
      <c r="AT547" s="251" t="s">
        <v>278</v>
      </c>
      <c r="AU547" s="251" t="s">
        <v>276</v>
      </c>
      <c r="AY547" s="14" t="s">
        <v>275</v>
      </c>
      <c r="BE547" s="252">
        <f>IF(N547="základní",J547,0)</f>
        <v>0</v>
      </c>
      <c r="BF547" s="252">
        <f>IF(N547="snížená",J547,0)</f>
        <v>0</v>
      </c>
      <c r="BG547" s="252">
        <f>IF(N547="zákl. přenesená",J547,0)</f>
        <v>0</v>
      </c>
      <c r="BH547" s="252">
        <f>IF(N547="sníž. přenesená",J547,0)</f>
        <v>0</v>
      </c>
      <c r="BI547" s="252">
        <f>IF(N547="nulová",J547,0)</f>
        <v>0</v>
      </c>
      <c r="BJ547" s="14" t="s">
        <v>81</v>
      </c>
      <c r="BK547" s="252">
        <f>ROUND(I547*H547,2)</f>
        <v>0</v>
      </c>
      <c r="BL547" s="14" t="s">
        <v>352</v>
      </c>
      <c r="BM547" s="251" t="s">
        <v>1370</v>
      </c>
    </row>
    <row r="548" s="2" customFormat="1">
      <c r="A548" s="35"/>
      <c r="B548" s="36"/>
      <c r="C548" s="37"/>
      <c r="D548" s="253" t="s">
        <v>284</v>
      </c>
      <c r="E548" s="37"/>
      <c r="F548" s="254" t="s">
        <v>1369</v>
      </c>
      <c r="G548" s="37"/>
      <c r="H548" s="37"/>
      <c r="I548" s="206"/>
      <c r="J548" s="37"/>
      <c r="K548" s="37"/>
      <c r="L548" s="41"/>
      <c r="M548" s="255"/>
      <c r="N548" s="256"/>
      <c r="O548" s="88"/>
      <c r="P548" s="88"/>
      <c r="Q548" s="88"/>
      <c r="R548" s="88"/>
      <c r="S548" s="88"/>
      <c r="T548" s="89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4" t="s">
        <v>284</v>
      </c>
      <c r="AU548" s="14" t="s">
        <v>276</v>
      </c>
    </row>
    <row r="549" s="2" customFormat="1" ht="16.5" customHeight="1">
      <c r="A549" s="35"/>
      <c r="B549" s="36"/>
      <c r="C549" s="239" t="s">
        <v>1407</v>
      </c>
      <c r="D549" s="239" t="s">
        <v>278</v>
      </c>
      <c r="E549" s="240" t="s">
        <v>1372</v>
      </c>
      <c r="F549" s="241" t="s">
        <v>1373</v>
      </c>
      <c r="G549" s="242" t="s">
        <v>342</v>
      </c>
      <c r="H549" s="243">
        <v>1</v>
      </c>
      <c r="I549" s="244"/>
      <c r="J549" s="245">
        <f>ROUND(I549*H549,2)</f>
        <v>0</v>
      </c>
      <c r="K549" s="246"/>
      <c r="L549" s="41"/>
      <c r="M549" s="247" t="s">
        <v>1</v>
      </c>
      <c r="N549" s="248" t="s">
        <v>39</v>
      </c>
      <c r="O549" s="88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51" t="s">
        <v>352</v>
      </c>
      <c r="AT549" s="251" t="s">
        <v>278</v>
      </c>
      <c r="AU549" s="251" t="s">
        <v>276</v>
      </c>
      <c r="AY549" s="14" t="s">
        <v>275</v>
      </c>
      <c r="BE549" s="252">
        <f>IF(N549="základní",J549,0)</f>
        <v>0</v>
      </c>
      <c r="BF549" s="252">
        <f>IF(N549="snížená",J549,0)</f>
        <v>0</v>
      </c>
      <c r="BG549" s="252">
        <f>IF(N549="zákl. přenesená",J549,0)</f>
        <v>0</v>
      </c>
      <c r="BH549" s="252">
        <f>IF(N549="sníž. přenesená",J549,0)</f>
        <v>0</v>
      </c>
      <c r="BI549" s="252">
        <f>IF(N549="nulová",J549,0)</f>
        <v>0</v>
      </c>
      <c r="BJ549" s="14" t="s">
        <v>81</v>
      </c>
      <c r="BK549" s="252">
        <f>ROUND(I549*H549,2)</f>
        <v>0</v>
      </c>
      <c r="BL549" s="14" t="s">
        <v>352</v>
      </c>
      <c r="BM549" s="251" t="s">
        <v>1374</v>
      </c>
    </row>
    <row r="550" s="2" customFormat="1">
      <c r="A550" s="35"/>
      <c r="B550" s="36"/>
      <c r="C550" s="37"/>
      <c r="D550" s="253" t="s">
        <v>284</v>
      </c>
      <c r="E550" s="37"/>
      <c r="F550" s="254" t="s">
        <v>1373</v>
      </c>
      <c r="G550" s="37"/>
      <c r="H550" s="37"/>
      <c r="I550" s="206"/>
      <c r="J550" s="37"/>
      <c r="K550" s="37"/>
      <c r="L550" s="41"/>
      <c r="M550" s="255"/>
      <c r="N550" s="256"/>
      <c r="O550" s="88"/>
      <c r="P550" s="88"/>
      <c r="Q550" s="88"/>
      <c r="R550" s="88"/>
      <c r="S550" s="88"/>
      <c r="T550" s="89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4" t="s">
        <v>284</v>
      </c>
      <c r="AU550" s="14" t="s">
        <v>276</v>
      </c>
    </row>
    <row r="551" s="2" customFormat="1" ht="24.15" customHeight="1">
      <c r="A551" s="35"/>
      <c r="B551" s="36"/>
      <c r="C551" s="239" t="s">
        <v>1412</v>
      </c>
      <c r="D551" s="239" t="s">
        <v>278</v>
      </c>
      <c r="E551" s="240" t="s">
        <v>1376</v>
      </c>
      <c r="F551" s="241" t="s">
        <v>1377</v>
      </c>
      <c r="G551" s="242" t="s">
        <v>342</v>
      </c>
      <c r="H551" s="243">
        <v>1</v>
      </c>
      <c r="I551" s="244"/>
      <c r="J551" s="245">
        <f>ROUND(I551*H551,2)</f>
        <v>0</v>
      </c>
      <c r="K551" s="246"/>
      <c r="L551" s="41"/>
      <c r="M551" s="247" t="s">
        <v>1</v>
      </c>
      <c r="N551" s="248" t="s">
        <v>39</v>
      </c>
      <c r="O551" s="88"/>
      <c r="P551" s="249">
        <f>O551*H551</f>
        <v>0</v>
      </c>
      <c r="Q551" s="249">
        <v>0</v>
      </c>
      <c r="R551" s="249">
        <f>Q551*H551</f>
        <v>0</v>
      </c>
      <c r="S551" s="249">
        <v>5.0000000000000002E-05</v>
      </c>
      <c r="T551" s="250">
        <f>S551*H551</f>
        <v>5.0000000000000002E-05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51" t="s">
        <v>352</v>
      </c>
      <c r="AT551" s="251" t="s">
        <v>278</v>
      </c>
      <c r="AU551" s="251" t="s">
        <v>276</v>
      </c>
      <c r="AY551" s="14" t="s">
        <v>275</v>
      </c>
      <c r="BE551" s="252">
        <f>IF(N551="základní",J551,0)</f>
        <v>0</v>
      </c>
      <c r="BF551" s="252">
        <f>IF(N551="snížená",J551,0)</f>
        <v>0</v>
      </c>
      <c r="BG551" s="252">
        <f>IF(N551="zákl. přenesená",J551,0)</f>
        <v>0</v>
      </c>
      <c r="BH551" s="252">
        <f>IF(N551="sníž. přenesená",J551,0)</f>
        <v>0</v>
      </c>
      <c r="BI551" s="252">
        <f>IF(N551="nulová",J551,0)</f>
        <v>0</v>
      </c>
      <c r="BJ551" s="14" t="s">
        <v>81</v>
      </c>
      <c r="BK551" s="252">
        <f>ROUND(I551*H551,2)</f>
        <v>0</v>
      </c>
      <c r="BL551" s="14" t="s">
        <v>352</v>
      </c>
      <c r="BM551" s="251" t="s">
        <v>1378</v>
      </c>
    </row>
    <row r="552" s="2" customFormat="1">
      <c r="A552" s="35"/>
      <c r="B552" s="36"/>
      <c r="C552" s="37"/>
      <c r="D552" s="253" t="s">
        <v>284</v>
      </c>
      <c r="E552" s="37"/>
      <c r="F552" s="254" t="s">
        <v>1379</v>
      </c>
      <c r="G552" s="37"/>
      <c r="H552" s="37"/>
      <c r="I552" s="206"/>
      <c r="J552" s="37"/>
      <c r="K552" s="37"/>
      <c r="L552" s="41"/>
      <c r="M552" s="255"/>
      <c r="N552" s="256"/>
      <c r="O552" s="88"/>
      <c r="P552" s="88"/>
      <c r="Q552" s="88"/>
      <c r="R552" s="88"/>
      <c r="S552" s="88"/>
      <c r="T552" s="89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4" t="s">
        <v>284</v>
      </c>
      <c r="AU552" s="14" t="s">
        <v>276</v>
      </c>
    </row>
    <row r="553" s="2" customFormat="1" ht="37.8" customHeight="1">
      <c r="A553" s="35"/>
      <c r="B553" s="36"/>
      <c r="C553" s="239" t="s">
        <v>1414</v>
      </c>
      <c r="D553" s="239" t="s">
        <v>278</v>
      </c>
      <c r="E553" s="240" t="s">
        <v>1381</v>
      </c>
      <c r="F553" s="241" t="s">
        <v>1382</v>
      </c>
      <c r="G553" s="242" t="s">
        <v>342</v>
      </c>
      <c r="H553" s="243">
        <v>1</v>
      </c>
      <c r="I553" s="244"/>
      <c r="J553" s="245">
        <f>ROUND(I553*H553,2)</f>
        <v>0</v>
      </c>
      <c r="K553" s="246"/>
      <c r="L553" s="41"/>
      <c r="M553" s="247" t="s">
        <v>1</v>
      </c>
      <c r="N553" s="248" t="s">
        <v>39</v>
      </c>
      <c r="O553" s="88"/>
      <c r="P553" s="249">
        <f>O553*H553</f>
        <v>0</v>
      </c>
      <c r="Q553" s="249">
        <v>0</v>
      </c>
      <c r="R553" s="249">
        <f>Q553*H553</f>
        <v>0</v>
      </c>
      <c r="S553" s="249">
        <v>5.0000000000000002E-05</v>
      </c>
      <c r="T553" s="250">
        <f>S553*H553</f>
        <v>5.0000000000000002E-05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51" t="s">
        <v>352</v>
      </c>
      <c r="AT553" s="251" t="s">
        <v>278</v>
      </c>
      <c r="AU553" s="251" t="s">
        <v>276</v>
      </c>
      <c r="AY553" s="14" t="s">
        <v>275</v>
      </c>
      <c r="BE553" s="252">
        <f>IF(N553="základní",J553,0)</f>
        <v>0</v>
      </c>
      <c r="BF553" s="252">
        <f>IF(N553="snížená",J553,0)</f>
        <v>0</v>
      </c>
      <c r="BG553" s="252">
        <f>IF(N553="zákl. přenesená",J553,0)</f>
        <v>0</v>
      </c>
      <c r="BH553" s="252">
        <f>IF(N553="sníž. přenesená",J553,0)</f>
        <v>0</v>
      </c>
      <c r="BI553" s="252">
        <f>IF(N553="nulová",J553,0)</f>
        <v>0</v>
      </c>
      <c r="BJ553" s="14" t="s">
        <v>81</v>
      </c>
      <c r="BK553" s="252">
        <f>ROUND(I553*H553,2)</f>
        <v>0</v>
      </c>
      <c r="BL553" s="14" t="s">
        <v>352</v>
      </c>
      <c r="BM553" s="251" t="s">
        <v>1383</v>
      </c>
    </row>
    <row r="554" s="2" customFormat="1">
      <c r="A554" s="35"/>
      <c r="B554" s="36"/>
      <c r="C554" s="37"/>
      <c r="D554" s="253" t="s">
        <v>284</v>
      </c>
      <c r="E554" s="37"/>
      <c r="F554" s="254" t="s">
        <v>1384</v>
      </c>
      <c r="G554" s="37"/>
      <c r="H554" s="37"/>
      <c r="I554" s="206"/>
      <c r="J554" s="37"/>
      <c r="K554" s="37"/>
      <c r="L554" s="41"/>
      <c r="M554" s="255"/>
      <c r="N554" s="256"/>
      <c r="O554" s="88"/>
      <c r="P554" s="88"/>
      <c r="Q554" s="88"/>
      <c r="R554" s="88"/>
      <c r="S554" s="88"/>
      <c r="T554" s="89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4" t="s">
        <v>284</v>
      </c>
      <c r="AU554" s="14" t="s">
        <v>276</v>
      </c>
    </row>
    <row r="555" s="12" customFormat="1" ht="20.88" customHeight="1">
      <c r="A555" s="12"/>
      <c r="B555" s="223"/>
      <c r="C555" s="224"/>
      <c r="D555" s="225" t="s">
        <v>73</v>
      </c>
      <c r="E555" s="237" t="s">
        <v>1385</v>
      </c>
      <c r="F555" s="237" t="s">
        <v>1386</v>
      </c>
      <c r="G555" s="224"/>
      <c r="H555" s="224"/>
      <c r="I555" s="227"/>
      <c r="J555" s="238">
        <f>BK555</f>
        <v>0</v>
      </c>
      <c r="K555" s="224"/>
      <c r="L555" s="229"/>
      <c r="M555" s="230"/>
      <c r="N555" s="231"/>
      <c r="O555" s="231"/>
      <c r="P555" s="232">
        <f>SUM(P556:P577)</f>
        <v>0</v>
      </c>
      <c r="Q555" s="231"/>
      <c r="R555" s="232">
        <f>SUM(R556:R577)</f>
        <v>0.0040000000000000001</v>
      </c>
      <c r="S555" s="231"/>
      <c r="T555" s="233">
        <f>SUM(T556:T577)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34" t="s">
        <v>83</v>
      </c>
      <c r="AT555" s="235" t="s">
        <v>73</v>
      </c>
      <c r="AU555" s="235" t="s">
        <v>83</v>
      </c>
      <c r="AY555" s="234" t="s">
        <v>275</v>
      </c>
      <c r="BK555" s="236">
        <f>SUM(BK556:BK577)</f>
        <v>0</v>
      </c>
    </row>
    <row r="556" s="2" customFormat="1" ht="24.15" customHeight="1">
      <c r="A556" s="35"/>
      <c r="B556" s="36"/>
      <c r="C556" s="239" t="s">
        <v>1418</v>
      </c>
      <c r="D556" s="239" t="s">
        <v>278</v>
      </c>
      <c r="E556" s="240" t="s">
        <v>1183</v>
      </c>
      <c r="F556" s="241" t="s">
        <v>1184</v>
      </c>
      <c r="G556" s="242" t="s">
        <v>342</v>
      </c>
      <c r="H556" s="243">
        <v>2</v>
      </c>
      <c r="I556" s="244"/>
      <c r="J556" s="245">
        <f>ROUND(I556*H556,2)</f>
        <v>0</v>
      </c>
      <c r="K556" s="246"/>
      <c r="L556" s="41"/>
      <c r="M556" s="247" t="s">
        <v>1</v>
      </c>
      <c r="N556" s="248" t="s">
        <v>39</v>
      </c>
      <c r="O556" s="88"/>
      <c r="P556" s="249">
        <f>O556*H556</f>
        <v>0</v>
      </c>
      <c r="Q556" s="249">
        <v>0</v>
      </c>
      <c r="R556" s="249">
        <f>Q556*H556</f>
        <v>0</v>
      </c>
      <c r="S556" s="249">
        <v>0</v>
      </c>
      <c r="T556" s="250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51" t="s">
        <v>352</v>
      </c>
      <c r="AT556" s="251" t="s">
        <v>278</v>
      </c>
      <c r="AU556" s="251" t="s">
        <v>276</v>
      </c>
      <c r="AY556" s="14" t="s">
        <v>275</v>
      </c>
      <c r="BE556" s="252">
        <f>IF(N556="základní",J556,0)</f>
        <v>0</v>
      </c>
      <c r="BF556" s="252">
        <f>IF(N556="snížená",J556,0)</f>
        <v>0</v>
      </c>
      <c r="BG556" s="252">
        <f>IF(N556="zákl. přenesená",J556,0)</f>
        <v>0</v>
      </c>
      <c r="BH556" s="252">
        <f>IF(N556="sníž. přenesená",J556,0)</f>
        <v>0</v>
      </c>
      <c r="BI556" s="252">
        <f>IF(N556="nulová",J556,0)</f>
        <v>0</v>
      </c>
      <c r="BJ556" s="14" t="s">
        <v>81</v>
      </c>
      <c r="BK556" s="252">
        <f>ROUND(I556*H556,2)</f>
        <v>0</v>
      </c>
      <c r="BL556" s="14" t="s">
        <v>352</v>
      </c>
      <c r="BM556" s="251" t="s">
        <v>1388</v>
      </c>
    </row>
    <row r="557" s="2" customFormat="1">
      <c r="A557" s="35"/>
      <c r="B557" s="36"/>
      <c r="C557" s="37"/>
      <c r="D557" s="253" t="s">
        <v>284</v>
      </c>
      <c r="E557" s="37"/>
      <c r="F557" s="254" t="s">
        <v>1184</v>
      </c>
      <c r="G557" s="37"/>
      <c r="H557" s="37"/>
      <c r="I557" s="206"/>
      <c r="J557" s="37"/>
      <c r="K557" s="37"/>
      <c r="L557" s="41"/>
      <c r="M557" s="255"/>
      <c r="N557" s="256"/>
      <c r="O557" s="88"/>
      <c r="P557" s="88"/>
      <c r="Q557" s="88"/>
      <c r="R557" s="88"/>
      <c r="S557" s="88"/>
      <c r="T557" s="89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4" t="s">
        <v>284</v>
      </c>
      <c r="AU557" s="14" t="s">
        <v>276</v>
      </c>
    </row>
    <row r="558" s="2" customFormat="1" ht="24.15" customHeight="1">
      <c r="A558" s="35"/>
      <c r="B558" s="36"/>
      <c r="C558" s="257" t="s">
        <v>1420</v>
      </c>
      <c r="D558" s="257" t="s">
        <v>339</v>
      </c>
      <c r="E558" s="258" t="s">
        <v>1390</v>
      </c>
      <c r="F558" s="259" t="s">
        <v>1391</v>
      </c>
      <c r="G558" s="260" t="s">
        <v>342</v>
      </c>
      <c r="H558" s="261">
        <v>2</v>
      </c>
      <c r="I558" s="262"/>
      <c r="J558" s="263">
        <f>ROUND(I558*H558,2)</f>
        <v>0</v>
      </c>
      <c r="K558" s="264"/>
      <c r="L558" s="265"/>
      <c r="M558" s="266" t="s">
        <v>1</v>
      </c>
      <c r="N558" s="267" t="s">
        <v>39</v>
      </c>
      <c r="O558" s="88"/>
      <c r="P558" s="249">
        <f>O558*H558</f>
        <v>0</v>
      </c>
      <c r="Q558" s="249">
        <v>0</v>
      </c>
      <c r="R558" s="249">
        <f>Q558*H558</f>
        <v>0</v>
      </c>
      <c r="S558" s="249">
        <v>0</v>
      </c>
      <c r="T558" s="250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51" t="s">
        <v>377</v>
      </c>
      <c r="AT558" s="251" t="s">
        <v>339</v>
      </c>
      <c r="AU558" s="251" t="s">
        <v>276</v>
      </c>
      <c r="AY558" s="14" t="s">
        <v>275</v>
      </c>
      <c r="BE558" s="252">
        <f>IF(N558="základní",J558,0)</f>
        <v>0</v>
      </c>
      <c r="BF558" s="252">
        <f>IF(N558="snížená",J558,0)</f>
        <v>0</v>
      </c>
      <c r="BG558" s="252">
        <f>IF(N558="zákl. přenesená",J558,0)</f>
        <v>0</v>
      </c>
      <c r="BH558" s="252">
        <f>IF(N558="sníž. přenesená",J558,0)</f>
        <v>0</v>
      </c>
      <c r="BI558" s="252">
        <f>IF(N558="nulová",J558,0)</f>
        <v>0</v>
      </c>
      <c r="BJ558" s="14" t="s">
        <v>81</v>
      </c>
      <c r="BK558" s="252">
        <f>ROUND(I558*H558,2)</f>
        <v>0</v>
      </c>
      <c r="BL558" s="14" t="s">
        <v>352</v>
      </c>
      <c r="BM558" s="251" t="s">
        <v>1392</v>
      </c>
    </row>
    <row r="559" s="2" customFormat="1">
      <c r="A559" s="35"/>
      <c r="B559" s="36"/>
      <c r="C559" s="37"/>
      <c r="D559" s="253" t="s">
        <v>284</v>
      </c>
      <c r="E559" s="37"/>
      <c r="F559" s="254" t="s">
        <v>1391</v>
      </c>
      <c r="G559" s="37"/>
      <c r="H559" s="37"/>
      <c r="I559" s="206"/>
      <c r="J559" s="37"/>
      <c r="K559" s="37"/>
      <c r="L559" s="41"/>
      <c r="M559" s="255"/>
      <c r="N559" s="256"/>
      <c r="O559" s="88"/>
      <c r="P559" s="88"/>
      <c r="Q559" s="88"/>
      <c r="R559" s="88"/>
      <c r="S559" s="88"/>
      <c r="T559" s="89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4" t="s">
        <v>284</v>
      </c>
      <c r="AU559" s="14" t="s">
        <v>276</v>
      </c>
    </row>
    <row r="560" s="2" customFormat="1" ht="37.8" customHeight="1">
      <c r="A560" s="35"/>
      <c r="B560" s="36"/>
      <c r="C560" s="239" t="s">
        <v>1422</v>
      </c>
      <c r="D560" s="239" t="s">
        <v>278</v>
      </c>
      <c r="E560" s="240" t="s">
        <v>1394</v>
      </c>
      <c r="F560" s="241" t="s">
        <v>1395</v>
      </c>
      <c r="G560" s="242" t="s">
        <v>342</v>
      </c>
      <c r="H560" s="243">
        <v>1</v>
      </c>
      <c r="I560" s="244"/>
      <c r="J560" s="245">
        <f>ROUND(I560*H560,2)</f>
        <v>0</v>
      </c>
      <c r="K560" s="246"/>
      <c r="L560" s="41"/>
      <c r="M560" s="247" t="s">
        <v>1</v>
      </c>
      <c r="N560" s="248" t="s">
        <v>39</v>
      </c>
      <c r="O560" s="88"/>
      <c r="P560" s="249">
        <f>O560*H560</f>
        <v>0</v>
      </c>
      <c r="Q560" s="249">
        <v>0</v>
      </c>
      <c r="R560" s="249">
        <f>Q560*H560</f>
        <v>0</v>
      </c>
      <c r="S560" s="249">
        <v>0</v>
      </c>
      <c r="T560" s="250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51" t="s">
        <v>352</v>
      </c>
      <c r="AT560" s="251" t="s">
        <v>278</v>
      </c>
      <c r="AU560" s="251" t="s">
        <v>276</v>
      </c>
      <c r="AY560" s="14" t="s">
        <v>275</v>
      </c>
      <c r="BE560" s="252">
        <f>IF(N560="základní",J560,0)</f>
        <v>0</v>
      </c>
      <c r="BF560" s="252">
        <f>IF(N560="snížená",J560,0)</f>
        <v>0</v>
      </c>
      <c r="BG560" s="252">
        <f>IF(N560="zákl. přenesená",J560,0)</f>
        <v>0</v>
      </c>
      <c r="BH560" s="252">
        <f>IF(N560="sníž. přenesená",J560,0)</f>
        <v>0</v>
      </c>
      <c r="BI560" s="252">
        <f>IF(N560="nulová",J560,0)</f>
        <v>0</v>
      </c>
      <c r="BJ560" s="14" t="s">
        <v>81</v>
      </c>
      <c r="BK560" s="252">
        <f>ROUND(I560*H560,2)</f>
        <v>0</v>
      </c>
      <c r="BL560" s="14" t="s">
        <v>352</v>
      </c>
      <c r="BM560" s="251" t="s">
        <v>1396</v>
      </c>
    </row>
    <row r="561" s="2" customFormat="1">
      <c r="A561" s="35"/>
      <c r="B561" s="36"/>
      <c r="C561" s="37"/>
      <c r="D561" s="253" t="s">
        <v>284</v>
      </c>
      <c r="E561" s="37"/>
      <c r="F561" s="254" t="s">
        <v>1395</v>
      </c>
      <c r="G561" s="37"/>
      <c r="H561" s="37"/>
      <c r="I561" s="206"/>
      <c r="J561" s="37"/>
      <c r="K561" s="37"/>
      <c r="L561" s="41"/>
      <c r="M561" s="255"/>
      <c r="N561" s="256"/>
      <c r="O561" s="88"/>
      <c r="P561" s="88"/>
      <c r="Q561" s="88"/>
      <c r="R561" s="88"/>
      <c r="S561" s="88"/>
      <c r="T561" s="89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T561" s="14" t="s">
        <v>284</v>
      </c>
      <c r="AU561" s="14" t="s">
        <v>276</v>
      </c>
    </row>
    <row r="562" s="2" customFormat="1" ht="24.15" customHeight="1">
      <c r="A562" s="35"/>
      <c r="B562" s="36"/>
      <c r="C562" s="257" t="s">
        <v>1424</v>
      </c>
      <c r="D562" s="257" t="s">
        <v>339</v>
      </c>
      <c r="E562" s="258" t="s">
        <v>1398</v>
      </c>
      <c r="F562" s="259" t="s">
        <v>1399</v>
      </c>
      <c r="G562" s="260" t="s">
        <v>342</v>
      </c>
      <c r="H562" s="261">
        <v>1</v>
      </c>
      <c r="I562" s="262"/>
      <c r="J562" s="263">
        <f>ROUND(I562*H562,2)</f>
        <v>0</v>
      </c>
      <c r="K562" s="264"/>
      <c r="L562" s="265"/>
      <c r="M562" s="266" t="s">
        <v>1</v>
      </c>
      <c r="N562" s="267" t="s">
        <v>39</v>
      </c>
      <c r="O562" s="88"/>
      <c r="P562" s="249">
        <f>O562*H562</f>
        <v>0</v>
      </c>
      <c r="Q562" s="249">
        <v>0.00010000000000000001</v>
      </c>
      <c r="R562" s="249">
        <f>Q562*H562</f>
        <v>0.00010000000000000001</v>
      </c>
      <c r="S562" s="249">
        <v>0</v>
      </c>
      <c r="T562" s="250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251" t="s">
        <v>377</v>
      </c>
      <c r="AT562" s="251" t="s">
        <v>339</v>
      </c>
      <c r="AU562" s="251" t="s">
        <v>276</v>
      </c>
      <c r="AY562" s="14" t="s">
        <v>275</v>
      </c>
      <c r="BE562" s="252">
        <f>IF(N562="základní",J562,0)</f>
        <v>0</v>
      </c>
      <c r="BF562" s="252">
        <f>IF(N562="snížená",J562,0)</f>
        <v>0</v>
      </c>
      <c r="BG562" s="252">
        <f>IF(N562="zákl. přenesená",J562,0)</f>
        <v>0</v>
      </c>
      <c r="BH562" s="252">
        <f>IF(N562="sníž. přenesená",J562,0)</f>
        <v>0</v>
      </c>
      <c r="BI562" s="252">
        <f>IF(N562="nulová",J562,0)</f>
        <v>0</v>
      </c>
      <c r="BJ562" s="14" t="s">
        <v>81</v>
      </c>
      <c r="BK562" s="252">
        <f>ROUND(I562*H562,2)</f>
        <v>0</v>
      </c>
      <c r="BL562" s="14" t="s">
        <v>352</v>
      </c>
      <c r="BM562" s="251" t="s">
        <v>1400</v>
      </c>
    </row>
    <row r="563" s="2" customFormat="1">
      <c r="A563" s="35"/>
      <c r="B563" s="36"/>
      <c r="C563" s="37"/>
      <c r="D563" s="253" t="s">
        <v>284</v>
      </c>
      <c r="E563" s="37"/>
      <c r="F563" s="254" t="s">
        <v>1399</v>
      </c>
      <c r="G563" s="37"/>
      <c r="H563" s="37"/>
      <c r="I563" s="206"/>
      <c r="J563" s="37"/>
      <c r="K563" s="37"/>
      <c r="L563" s="41"/>
      <c r="M563" s="255"/>
      <c r="N563" s="256"/>
      <c r="O563" s="88"/>
      <c r="P563" s="88"/>
      <c r="Q563" s="88"/>
      <c r="R563" s="88"/>
      <c r="S563" s="88"/>
      <c r="T563" s="89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T563" s="14" t="s">
        <v>284</v>
      </c>
      <c r="AU563" s="14" t="s">
        <v>276</v>
      </c>
    </row>
    <row r="564" s="2" customFormat="1" ht="24.15" customHeight="1">
      <c r="A564" s="35"/>
      <c r="B564" s="36"/>
      <c r="C564" s="239" t="s">
        <v>1427</v>
      </c>
      <c r="D564" s="239" t="s">
        <v>278</v>
      </c>
      <c r="E564" s="240" t="s">
        <v>1402</v>
      </c>
      <c r="F564" s="241" t="s">
        <v>1403</v>
      </c>
      <c r="G564" s="242" t="s">
        <v>973</v>
      </c>
      <c r="H564" s="243">
        <v>1</v>
      </c>
      <c r="I564" s="244"/>
      <c r="J564" s="245">
        <f>ROUND(I564*H564,2)</f>
        <v>0</v>
      </c>
      <c r="K564" s="246"/>
      <c r="L564" s="41"/>
      <c r="M564" s="247" t="s">
        <v>1</v>
      </c>
      <c r="N564" s="248" t="s">
        <v>39</v>
      </c>
      <c r="O564" s="88"/>
      <c r="P564" s="249">
        <f>O564*H564</f>
        <v>0</v>
      </c>
      <c r="Q564" s="249">
        <v>0</v>
      </c>
      <c r="R564" s="249">
        <f>Q564*H564</f>
        <v>0</v>
      </c>
      <c r="S564" s="249">
        <v>0</v>
      </c>
      <c r="T564" s="250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51" t="s">
        <v>352</v>
      </c>
      <c r="AT564" s="251" t="s">
        <v>278</v>
      </c>
      <c r="AU564" s="251" t="s">
        <v>276</v>
      </c>
      <c r="AY564" s="14" t="s">
        <v>275</v>
      </c>
      <c r="BE564" s="252">
        <f>IF(N564="základní",J564,0)</f>
        <v>0</v>
      </c>
      <c r="BF564" s="252">
        <f>IF(N564="snížená",J564,0)</f>
        <v>0</v>
      </c>
      <c r="BG564" s="252">
        <f>IF(N564="zákl. přenesená",J564,0)</f>
        <v>0</v>
      </c>
      <c r="BH564" s="252">
        <f>IF(N564="sníž. přenesená",J564,0)</f>
        <v>0</v>
      </c>
      <c r="BI564" s="252">
        <f>IF(N564="nulová",J564,0)</f>
        <v>0</v>
      </c>
      <c r="BJ564" s="14" t="s">
        <v>81</v>
      </c>
      <c r="BK564" s="252">
        <f>ROUND(I564*H564,2)</f>
        <v>0</v>
      </c>
      <c r="BL564" s="14" t="s">
        <v>352</v>
      </c>
      <c r="BM564" s="251" t="s">
        <v>1404</v>
      </c>
    </row>
    <row r="565" s="2" customFormat="1">
      <c r="A565" s="35"/>
      <c r="B565" s="36"/>
      <c r="C565" s="37"/>
      <c r="D565" s="253" t="s">
        <v>284</v>
      </c>
      <c r="E565" s="37"/>
      <c r="F565" s="254" t="s">
        <v>1403</v>
      </c>
      <c r="G565" s="37"/>
      <c r="H565" s="37"/>
      <c r="I565" s="206"/>
      <c r="J565" s="37"/>
      <c r="K565" s="37"/>
      <c r="L565" s="41"/>
      <c r="M565" s="255"/>
      <c r="N565" s="256"/>
      <c r="O565" s="88"/>
      <c r="P565" s="88"/>
      <c r="Q565" s="88"/>
      <c r="R565" s="88"/>
      <c r="S565" s="88"/>
      <c r="T565" s="89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4" t="s">
        <v>284</v>
      </c>
      <c r="AU565" s="14" t="s">
        <v>276</v>
      </c>
    </row>
    <row r="566" s="2" customFormat="1" ht="24.15" customHeight="1">
      <c r="A566" s="35"/>
      <c r="B566" s="36"/>
      <c r="C566" s="239" t="s">
        <v>1432</v>
      </c>
      <c r="D566" s="239" t="s">
        <v>278</v>
      </c>
      <c r="E566" s="240" t="s">
        <v>1211</v>
      </c>
      <c r="F566" s="241" t="s">
        <v>1212</v>
      </c>
      <c r="G566" s="242" t="s">
        <v>342</v>
      </c>
      <c r="H566" s="243">
        <v>2</v>
      </c>
      <c r="I566" s="244"/>
      <c r="J566" s="245">
        <f>ROUND(I566*H566,2)</f>
        <v>0</v>
      </c>
      <c r="K566" s="246"/>
      <c r="L566" s="41"/>
      <c r="M566" s="247" t="s">
        <v>1</v>
      </c>
      <c r="N566" s="248" t="s">
        <v>39</v>
      </c>
      <c r="O566" s="88"/>
      <c r="P566" s="249">
        <f>O566*H566</f>
        <v>0</v>
      </c>
      <c r="Q566" s="249">
        <v>0</v>
      </c>
      <c r="R566" s="249">
        <f>Q566*H566</f>
        <v>0</v>
      </c>
      <c r="S566" s="249">
        <v>0</v>
      </c>
      <c r="T566" s="250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51" t="s">
        <v>352</v>
      </c>
      <c r="AT566" s="251" t="s">
        <v>278</v>
      </c>
      <c r="AU566" s="251" t="s">
        <v>276</v>
      </c>
      <c r="AY566" s="14" t="s">
        <v>275</v>
      </c>
      <c r="BE566" s="252">
        <f>IF(N566="základní",J566,0)</f>
        <v>0</v>
      </c>
      <c r="BF566" s="252">
        <f>IF(N566="snížená",J566,0)</f>
        <v>0</v>
      </c>
      <c r="BG566" s="252">
        <f>IF(N566="zákl. přenesená",J566,0)</f>
        <v>0</v>
      </c>
      <c r="BH566" s="252">
        <f>IF(N566="sníž. přenesená",J566,0)</f>
        <v>0</v>
      </c>
      <c r="BI566" s="252">
        <f>IF(N566="nulová",J566,0)</f>
        <v>0</v>
      </c>
      <c r="BJ566" s="14" t="s">
        <v>81</v>
      </c>
      <c r="BK566" s="252">
        <f>ROUND(I566*H566,2)</f>
        <v>0</v>
      </c>
      <c r="BL566" s="14" t="s">
        <v>352</v>
      </c>
      <c r="BM566" s="251" t="s">
        <v>1406</v>
      </c>
    </row>
    <row r="567" s="2" customFormat="1">
      <c r="A567" s="35"/>
      <c r="B567" s="36"/>
      <c r="C567" s="37"/>
      <c r="D567" s="253" t="s">
        <v>284</v>
      </c>
      <c r="E567" s="37"/>
      <c r="F567" s="254" t="s">
        <v>1214</v>
      </c>
      <c r="G567" s="37"/>
      <c r="H567" s="37"/>
      <c r="I567" s="206"/>
      <c r="J567" s="37"/>
      <c r="K567" s="37"/>
      <c r="L567" s="41"/>
      <c r="M567" s="255"/>
      <c r="N567" s="256"/>
      <c r="O567" s="88"/>
      <c r="P567" s="88"/>
      <c r="Q567" s="88"/>
      <c r="R567" s="88"/>
      <c r="S567" s="88"/>
      <c r="T567" s="89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T567" s="14" t="s">
        <v>284</v>
      </c>
      <c r="AU567" s="14" t="s">
        <v>276</v>
      </c>
    </row>
    <row r="568" s="2" customFormat="1" ht="24.15" customHeight="1">
      <c r="A568" s="35"/>
      <c r="B568" s="36"/>
      <c r="C568" s="239" t="s">
        <v>1436</v>
      </c>
      <c r="D568" s="239" t="s">
        <v>278</v>
      </c>
      <c r="E568" s="240" t="s">
        <v>1408</v>
      </c>
      <c r="F568" s="241" t="s">
        <v>1409</v>
      </c>
      <c r="G568" s="242" t="s">
        <v>416</v>
      </c>
      <c r="H568" s="243">
        <v>30</v>
      </c>
      <c r="I568" s="244"/>
      <c r="J568" s="245">
        <f>ROUND(I568*H568,2)</f>
        <v>0</v>
      </c>
      <c r="K568" s="246"/>
      <c r="L568" s="41"/>
      <c r="M568" s="247" t="s">
        <v>1</v>
      </c>
      <c r="N568" s="248" t="s">
        <v>39</v>
      </c>
      <c r="O568" s="88"/>
      <c r="P568" s="249">
        <f>O568*H568</f>
        <v>0</v>
      </c>
      <c r="Q568" s="249">
        <v>0</v>
      </c>
      <c r="R568" s="249">
        <f>Q568*H568</f>
        <v>0</v>
      </c>
      <c r="S568" s="249">
        <v>0</v>
      </c>
      <c r="T568" s="250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251" t="s">
        <v>352</v>
      </c>
      <c r="AT568" s="251" t="s">
        <v>278</v>
      </c>
      <c r="AU568" s="251" t="s">
        <v>276</v>
      </c>
      <c r="AY568" s="14" t="s">
        <v>275</v>
      </c>
      <c r="BE568" s="252">
        <f>IF(N568="základní",J568,0)</f>
        <v>0</v>
      </c>
      <c r="BF568" s="252">
        <f>IF(N568="snížená",J568,0)</f>
        <v>0</v>
      </c>
      <c r="BG568" s="252">
        <f>IF(N568="zákl. přenesená",J568,0)</f>
        <v>0</v>
      </c>
      <c r="BH568" s="252">
        <f>IF(N568="sníž. přenesená",J568,0)</f>
        <v>0</v>
      </c>
      <c r="BI568" s="252">
        <f>IF(N568="nulová",J568,0)</f>
        <v>0</v>
      </c>
      <c r="BJ568" s="14" t="s">
        <v>81</v>
      </c>
      <c r="BK568" s="252">
        <f>ROUND(I568*H568,2)</f>
        <v>0</v>
      </c>
      <c r="BL568" s="14" t="s">
        <v>352</v>
      </c>
      <c r="BM568" s="251" t="s">
        <v>1410</v>
      </c>
    </row>
    <row r="569" s="2" customFormat="1">
      <c r="A569" s="35"/>
      <c r="B569" s="36"/>
      <c r="C569" s="37"/>
      <c r="D569" s="253" t="s">
        <v>284</v>
      </c>
      <c r="E569" s="37"/>
      <c r="F569" s="254" t="s">
        <v>1411</v>
      </c>
      <c r="G569" s="37"/>
      <c r="H569" s="37"/>
      <c r="I569" s="206"/>
      <c r="J569" s="37"/>
      <c r="K569" s="37"/>
      <c r="L569" s="41"/>
      <c r="M569" s="255"/>
      <c r="N569" s="256"/>
      <c r="O569" s="88"/>
      <c r="P569" s="88"/>
      <c r="Q569" s="88"/>
      <c r="R569" s="88"/>
      <c r="S569" s="88"/>
      <c r="T569" s="89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4" t="s">
        <v>284</v>
      </c>
      <c r="AU569" s="14" t="s">
        <v>276</v>
      </c>
    </row>
    <row r="570" s="2" customFormat="1" ht="24.15" customHeight="1">
      <c r="A570" s="35"/>
      <c r="B570" s="36"/>
      <c r="C570" s="257" t="s">
        <v>1441</v>
      </c>
      <c r="D570" s="257" t="s">
        <v>339</v>
      </c>
      <c r="E570" s="258" t="s">
        <v>931</v>
      </c>
      <c r="F570" s="259" t="s">
        <v>932</v>
      </c>
      <c r="G570" s="260" t="s">
        <v>416</v>
      </c>
      <c r="H570" s="261">
        <v>10</v>
      </c>
      <c r="I570" s="262"/>
      <c r="J570" s="263">
        <f>ROUND(I570*H570,2)</f>
        <v>0</v>
      </c>
      <c r="K570" s="264"/>
      <c r="L570" s="265"/>
      <c r="M570" s="266" t="s">
        <v>1</v>
      </c>
      <c r="N570" s="267" t="s">
        <v>39</v>
      </c>
      <c r="O570" s="88"/>
      <c r="P570" s="249">
        <f>O570*H570</f>
        <v>0</v>
      </c>
      <c r="Q570" s="249">
        <v>6.9999999999999994E-05</v>
      </c>
      <c r="R570" s="249">
        <f>Q570*H570</f>
        <v>0.00069999999999999988</v>
      </c>
      <c r="S570" s="249">
        <v>0</v>
      </c>
      <c r="T570" s="250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51" t="s">
        <v>377</v>
      </c>
      <c r="AT570" s="251" t="s">
        <v>339</v>
      </c>
      <c r="AU570" s="251" t="s">
        <v>276</v>
      </c>
      <c r="AY570" s="14" t="s">
        <v>275</v>
      </c>
      <c r="BE570" s="252">
        <f>IF(N570="základní",J570,0)</f>
        <v>0</v>
      </c>
      <c r="BF570" s="252">
        <f>IF(N570="snížená",J570,0)</f>
        <v>0</v>
      </c>
      <c r="BG570" s="252">
        <f>IF(N570="zákl. přenesená",J570,0)</f>
        <v>0</v>
      </c>
      <c r="BH570" s="252">
        <f>IF(N570="sníž. přenesená",J570,0)</f>
        <v>0</v>
      </c>
      <c r="BI570" s="252">
        <f>IF(N570="nulová",J570,0)</f>
        <v>0</v>
      </c>
      <c r="BJ570" s="14" t="s">
        <v>81</v>
      </c>
      <c r="BK570" s="252">
        <f>ROUND(I570*H570,2)</f>
        <v>0</v>
      </c>
      <c r="BL570" s="14" t="s">
        <v>352</v>
      </c>
      <c r="BM570" s="251" t="s">
        <v>1413</v>
      </c>
    </row>
    <row r="571" s="2" customFormat="1">
      <c r="A571" s="35"/>
      <c r="B571" s="36"/>
      <c r="C571" s="37"/>
      <c r="D571" s="253" t="s">
        <v>284</v>
      </c>
      <c r="E571" s="37"/>
      <c r="F571" s="254" t="s">
        <v>932</v>
      </c>
      <c r="G571" s="37"/>
      <c r="H571" s="37"/>
      <c r="I571" s="206"/>
      <c r="J571" s="37"/>
      <c r="K571" s="37"/>
      <c r="L571" s="41"/>
      <c r="M571" s="255"/>
      <c r="N571" s="256"/>
      <c r="O571" s="88"/>
      <c r="P571" s="88"/>
      <c r="Q571" s="88"/>
      <c r="R571" s="88"/>
      <c r="S571" s="88"/>
      <c r="T571" s="89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4" t="s">
        <v>284</v>
      </c>
      <c r="AU571" s="14" t="s">
        <v>276</v>
      </c>
    </row>
    <row r="572" s="2" customFormat="1" ht="24.15" customHeight="1">
      <c r="A572" s="35"/>
      <c r="B572" s="36"/>
      <c r="C572" s="257" t="s">
        <v>1446</v>
      </c>
      <c r="D572" s="257" t="s">
        <v>339</v>
      </c>
      <c r="E572" s="258" t="s">
        <v>1415</v>
      </c>
      <c r="F572" s="259" t="s">
        <v>1416</v>
      </c>
      <c r="G572" s="260" t="s">
        <v>416</v>
      </c>
      <c r="H572" s="261">
        <v>20</v>
      </c>
      <c r="I572" s="262"/>
      <c r="J572" s="263">
        <f>ROUND(I572*H572,2)</f>
        <v>0</v>
      </c>
      <c r="K572" s="264"/>
      <c r="L572" s="265"/>
      <c r="M572" s="266" t="s">
        <v>1</v>
      </c>
      <c r="N572" s="267" t="s">
        <v>39</v>
      </c>
      <c r="O572" s="88"/>
      <c r="P572" s="249">
        <f>O572*H572</f>
        <v>0</v>
      </c>
      <c r="Q572" s="249">
        <v>6.9999999999999994E-05</v>
      </c>
      <c r="R572" s="249">
        <f>Q572*H572</f>
        <v>0.0013999999999999998</v>
      </c>
      <c r="S572" s="249">
        <v>0</v>
      </c>
      <c r="T572" s="250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51" t="s">
        <v>377</v>
      </c>
      <c r="AT572" s="251" t="s">
        <v>339</v>
      </c>
      <c r="AU572" s="251" t="s">
        <v>276</v>
      </c>
      <c r="AY572" s="14" t="s">
        <v>275</v>
      </c>
      <c r="BE572" s="252">
        <f>IF(N572="základní",J572,0)</f>
        <v>0</v>
      </c>
      <c r="BF572" s="252">
        <f>IF(N572="snížená",J572,0)</f>
        <v>0</v>
      </c>
      <c r="BG572" s="252">
        <f>IF(N572="zákl. přenesená",J572,0)</f>
        <v>0</v>
      </c>
      <c r="BH572" s="252">
        <f>IF(N572="sníž. přenesená",J572,0)</f>
        <v>0</v>
      </c>
      <c r="BI572" s="252">
        <f>IF(N572="nulová",J572,0)</f>
        <v>0</v>
      </c>
      <c r="BJ572" s="14" t="s">
        <v>81</v>
      </c>
      <c r="BK572" s="252">
        <f>ROUND(I572*H572,2)</f>
        <v>0</v>
      </c>
      <c r="BL572" s="14" t="s">
        <v>352</v>
      </c>
      <c r="BM572" s="251" t="s">
        <v>1417</v>
      </c>
    </row>
    <row r="573" s="2" customFormat="1">
      <c r="A573" s="35"/>
      <c r="B573" s="36"/>
      <c r="C573" s="37"/>
      <c r="D573" s="253" t="s">
        <v>284</v>
      </c>
      <c r="E573" s="37"/>
      <c r="F573" s="254" t="s">
        <v>1416</v>
      </c>
      <c r="G573" s="37"/>
      <c r="H573" s="37"/>
      <c r="I573" s="206"/>
      <c r="J573" s="37"/>
      <c r="K573" s="37"/>
      <c r="L573" s="41"/>
      <c r="M573" s="255"/>
      <c r="N573" s="256"/>
      <c r="O573" s="88"/>
      <c r="P573" s="88"/>
      <c r="Q573" s="88"/>
      <c r="R573" s="88"/>
      <c r="S573" s="88"/>
      <c r="T573" s="89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4" t="s">
        <v>284</v>
      </c>
      <c r="AU573" s="14" t="s">
        <v>276</v>
      </c>
    </row>
    <row r="574" s="2" customFormat="1" ht="21.75" customHeight="1">
      <c r="A574" s="35"/>
      <c r="B574" s="36"/>
      <c r="C574" s="239" t="s">
        <v>1451</v>
      </c>
      <c r="D574" s="239" t="s">
        <v>278</v>
      </c>
      <c r="E574" s="240" t="s">
        <v>1246</v>
      </c>
      <c r="F574" s="241" t="s">
        <v>1247</v>
      </c>
      <c r="G574" s="242" t="s">
        <v>342</v>
      </c>
      <c r="H574" s="243">
        <v>20</v>
      </c>
      <c r="I574" s="244"/>
      <c r="J574" s="245">
        <f>ROUND(I574*H574,2)</f>
        <v>0</v>
      </c>
      <c r="K574" s="246"/>
      <c r="L574" s="41"/>
      <c r="M574" s="247" t="s">
        <v>1</v>
      </c>
      <c r="N574" s="248" t="s">
        <v>39</v>
      </c>
      <c r="O574" s="88"/>
      <c r="P574" s="249">
        <f>O574*H574</f>
        <v>0</v>
      </c>
      <c r="Q574" s="249">
        <v>0</v>
      </c>
      <c r="R574" s="249">
        <f>Q574*H574</f>
        <v>0</v>
      </c>
      <c r="S574" s="249">
        <v>0</v>
      </c>
      <c r="T574" s="250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251" t="s">
        <v>352</v>
      </c>
      <c r="AT574" s="251" t="s">
        <v>278</v>
      </c>
      <c r="AU574" s="251" t="s">
        <v>276</v>
      </c>
      <c r="AY574" s="14" t="s">
        <v>275</v>
      </c>
      <c r="BE574" s="252">
        <f>IF(N574="základní",J574,0)</f>
        <v>0</v>
      </c>
      <c r="BF574" s="252">
        <f>IF(N574="snížená",J574,0)</f>
        <v>0</v>
      </c>
      <c r="BG574" s="252">
        <f>IF(N574="zákl. přenesená",J574,0)</f>
        <v>0</v>
      </c>
      <c r="BH574" s="252">
        <f>IF(N574="sníž. přenesená",J574,0)</f>
        <v>0</v>
      </c>
      <c r="BI574" s="252">
        <f>IF(N574="nulová",J574,0)</f>
        <v>0</v>
      </c>
      <c r="BJ574" s="14" t="s">
        <v>81</v>
      </c>
      <c r="BK574" s="252">
        <f>ROUND(I574*H574,2)</f>
        <v>0</v>
      </c>
      <c r="BL574" s="14" t="s">
        <v>352</v>
      </c>
      <c r="BM574" s="251" t="s">
        <v>1419</v>
      </c>
    </row>
    <row r="575" s="2" customFormat="1">
      <c r="A575" s="35"/>
      <c r="B575" s="36"/>
      <c r="C575" s="37"/>
      <c r="D575" s="253" t="s">
        <v>284</v>
      </c>
      <c r="E575" s="37"/>
      <c r="F575" s="254" t="s">
        <v>1249</v>
      </c>
      <c r="G575" s="37"/>
      <c r="H575" s="37"/>
      <c r="I575" s="206"/>
      <c r="J575" s="37"/>
      <c r="K575" s="37"/>
      <c r="L575" s="41"/>
      <c r="M575" s="255"/>
      <c r="N575" s="256"/>
      <c r="O575" s="88"/>
      <c r="P575" s="88"/>
      <c r="Q575" s="88"/>
      <c r="R575" s="88"/>
      <c r="S575" s="88"/>
      <c r="T575" s="89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T575" s="14" t="s">
        <v>284</v>
      </c>
      <c r="AU575" s="14" t="s">
        <v>276</v>
      </c>
    </row>
    <row r="576" s="2" customFormat="1" ht="16.5" customHeight="1">
      <c r="A576" s="35"/>
      <c r="B576" s="36"/>
      <c r="C576" s="257" t="s">
        <v>1455</v>
      </c>
      <c r="D576" s="257" t="s">
        <v>339</v>
      </c>
      <c r="E576" s="258" t="s">
        <v>962</v>
      </c>
      <c r="F576" s="259" t="s">
        <v>963</v>
      </c>
      <c r="G576" s="260" t="s">
        <v>342</v>
      </c>
      <c r="H576" s="261">
        <v>20</v>
      </c>
      <c r="I576" s="262"/>
      <c r="J576" s="263">
        <f>ROUND(I576*H576,2)</f>
        <v>0</v>
      </c>
      <c r="K576" s="264"/>
      <c r="L576" s="265"/>
      <c r="M576" s="266" t="s">
        <v>1</v>
      </c>
      <c r="N576" s="267" t="s">
        <v>39</v>
      </c>
      <c r="O576" s="88"/>
      <c r="P576" s="249">
        <f>O576*H576</f>
        <v>0</v>
      </c>
      <c r="Q576" s="249">
        <v>9.0000000000000006E-05</v>
      </c>
      <c r="R576" s="249">
        <f>Q576*H576</f>
        <v>0.0018000000000000002</v>
      </c>
      <c r="S576" s="249">
        <v>0</v>
      </c>
      <c r="T576" s="250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51" t="s">
        <v>377</v>
      </c>
      <c r="AT576" s="251" t="s">
        <v>339</v>
      </c>
      <c r="AU576" s="251" t="s">
        <v>276</v>
      </c>
      <c r="AY576" s="14" t="s">
        <v>275</v>
      </c>
      <c r="BE576" s="252">
        <f>IF(N576="základní",J576,0)</f>
        <v>0</v>
      </c>
      <c r="BF576" s="252">
        <f>IF(N576="snížená",J576,0)</f>
        <v>0</v>
      </c>
      <c r="BG576" s="252">
        <f>IF(N576="zákl. přenesená",J576,0)</f>
        <v>0</v>
      </c>
      <c r="BH576" s="252">
        <f>IF(N576="sníž. přenesená",J576,0)</f>
        <v>0</v>
      </c>
      <c r="BI576" s="252">
        <f>IF(N576="nulová",J576,0)</f>
        <v>0</v>
      </c>
      <c r="BJ576" s="14" t="s">
        <v>81</v>
      </c>
      <c r="BK576" s="252">
        <f>ROUND(I576*H576,2)</f>
        <v>0</v>
      </c>
      <c r="BL576" s="14" t="s">
        <v>352</v>
      </c>
      <c r="BM576" s="251" t="s">
        <v>1421</v>
      </c>
    </row>
    <row r="577" s="2" customFormat="1">
      <c r="A577" s="35"/>
      <c r="B577" s="36"/>
      <c r="C577" s="37"/>
      <c r="D577" s="253" t="s">
        <v>284</v>
      </c>
      <c r="E577" s="37"/>
      <c r="F577" s="254" t="s">
        <v>963</v>
      </c>
      <c r="G577" s="37"/>
      <c r="H577" s="37"/>
      <c r="I577" s="206"/>
      <c r="J577" s="37"/>
      <c r="K577" s="37"/>
      <c r="L577" s="41"/>
      <c r="M577" s="255"/>
      <c r="N577" s="256"/>
      <c r="O577" s="88"/>
      <c r="P577" s="88"/>
      <c r="Q577" s="88"/>
      <c r="R577" s="88"/>
      <c r="S577" s="88"/>
      <c r="T577" s="89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4" t="s">
        <v>284</v>
      </c>
      <c r="AU577" s="14" t="s">
        <v>276</v>
      </c>
    </row>
    <row r="578" s="12" customFormat="1" ht="22.8" customHeight="1">
      <c r="A578" s="12"/>
      <c r="B578" s="223"/>
      <c r="C578" s="224"/>
      <c r="D578" s="225" t="s">
        <v>73</v>
      </c>
      <c r="E578" s="237" t="s">
        <v>1426</v>
      </c>
      <c r="F578" s="237" t="s">
        <v>624</v>
      </c>
      <c r="G578" s="224"/>
      <c r="H578" s="224"/>
      <c r="I578" s="227"/>
      <c r="J578" s="238">
        <f>BK578</f>
        <v>0</v>
      </c>
      <c r="K578" s="224"/>
      <c r="L578" s="229"/>
      <c r="M578" s="230"/>
      <c r="N578" s="231"/>
      <c r="O578" s="231"/>
      <c r="P578" s="232">
        <f>SUM(P579:P594)</f>
        <v>0</v>
      </c>
      <c r="Q578" s="231"/>
      <c r="R578" s="232">
        <f>SUM(R579:R594)</f>
        <v>0</v>
      </c>
      <c r="S578" s="231"/>
      <c r="T578" s="233">
        <f>SUM(T579:T594)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234" t="s">
        <v>83</v>
      </c>
      <c r="AT578" s="235" t="s">
        <v>73</v>
      </c>
      <c r="AU578" s="235" t="s">
        <v>81</v>
      </c>
      <c r="AY578" s="234" t="s">
        <v>275</v>
      </c>
      <c r="BK578" s="236">
        <f>SUM(BK579:BK594)</f>
        <v>0</v>
      </c>
    </row>
    <row r="579" s="2" customFormat="1" ht="33" customHeight="1">
      <c r="A579" s="35"/>
      <c r="B579" s="36"/>
      <c r="C579" s="239" t="s">
        <v>1459</v>
      </c>
      <c r="D579" s="239" t="s">
        <v>278</v>
      </c>
      <c r="E579" s="240" t="s">
        <v>1428</v>
      </c>
      <c r="F579" s="241" t="s">
        <v>1429</v>
      </c>
      <c r="G579" s="242" t="s">
        <v>973</v>
      </c>
      <c r="H579" s="243">
        <v>1</v>
      </c>
      <c r="I579" s="244"/>
      <c r="J579" s="245">
        <f>ROUND(I579*H579,2)</f>
        <v>0</v>
      </c>
      <c r="K579" s="246"/>
      <c r="L579" s="41"/>
      <c r="M579" s="247" t="s">
        <v>1</v>
      </c>
      <c r="N579" s="248" t="s">
        <v>39</v>
      </c>
      <c r="O579" s="88"/>
      <c r="P579" s="249">
        <f>O579*H579</f>
        <v>0</v>
      </c>
      <c r="Q579" s="249">
        <v>0</v>
      </c>
      <c r="R579" s="249">
        <f>Q579*H579</f>
        <v>0</v>
      </c>
      <c r="S579" s="249">
        <v>0</v>
      </c>
      <c r="T579" s="250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51" t="s">
        <v>352</v>
      </c>
      <c r="AT579" s="251" t="s">
        <v>278</v>
      </c>
      <c r="AU579" s="251" t="s">
        <v>83</v>
      </c>
      <c r="AY579" s="14" t="s">
        <v>275</v>
      </c>
      <c r="BE579" s="252">
        <f>IF(N579="základní",J579,0)</f>
        <v>0</v>
      </c>
      <c r="BF579" s="252">
        <f>IF(N579="snížená",J579,0)</f>
        <v>0</v>
      </c>
      <c r="BG579" s="252">
        <f>IF(N579="zákl. přenesená",J579,0)</f>
        <v>0</v>
      </c>
      <c r="BH579" s="252">
        <f>IF(N579="sníž. přenesená",J579,0)</f>
        <v>0</v>
      </c>
      <c r="BI579" s="252">
        <f>IF(N579="nulová",J579,0)</f>
        <v>0</v>
      </c>
      <c r="BJ579" s="14" t="s">
        <v>81</v>
      </c>
      <c r="BK579" s="252">
        <f>ROUND(I579*H579,2)</f>
        <v>0</v>
      </c>
      <c r="BL579" s="14" t="s">
        <v>352</v>
      </c>
      <c r="BM579" s="251" t="s">
        <v>1430</v>
      </c>
    </row>
    <row r="580" s="2" customFormat="1">
      <c r="A580" s="35"/>
      <c r="B580" s="36"/>
      <c r="C580" s="37"/>
      <c r="D580" s="253" t="s">
        <v>284</v>
      </c>
      <c r="E580" s="37"/>
      <c r="F580" s="254" t="s">
        <v>1431</v>
      </c>
      <c r="G580" s="37"/>
      <c r="H580" s="37"/>
      <c r="I580" s="206"/>
      <c r="J580" s="37"/>
      <c r="K580" s="37"/>
      <c r="L580" s="41"/>
      <c r="M580" s="255"/>
      <c r="N580" s="256"/>
      <c r="O580" s="88"/>
      <c r="P580" s="88"/>
      <c r="Q580" s="88"/>
      <c r="R580" s="88"/>
      <c r="S580" s="88"/>
      <c r="T580" s="89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4" t="s">
        <v>284</v>
      </c>
      <c r="AU580" s="14" t="s">
        <v>83</v>
      </c>
    </row>
    <row r="581" s="2" customFormat="1" ht="24.15" customHeight="1">
      <c r="A581" s="35"/>
      <c r="B581" s="36"/>
      <c r="C581" s="239" t="s">
        <v>1566</v>
      </c>
      <c r="D581" s="239" t="s">
        <v>278</v>
      </c>
      <c r="E581" s="240" t="s">
        <v>1433</v>
      </c>
      <c r="F581" s="241" t="s">
        <v>1434</v>
      </c>
      <c r="G581" s="242" t="s">
        <v>973</v>
      </c>
      <c r="H581" s="243">
        <v>1</v>
      </c>
      <c r="I581" s="244"/>
      <c r="J581" s="245">
        <f>ROUND(I581*H581,2)</f>
        <v>0</v>
      </c>
      <c r="K581" s="246"/>
      <c r="L581" s="41"/>
      <c r="M581" s="247" t="s">
        <v>1</v>
      </c>
      <c r="N581" s="248" t="s">
        <v>39</v>
      </c>
      <c r="O581" s="88"/>
      <c r="P581" s="249">
        <f>O581*H581</f>
        <v>0</v>
      </c>
      <c r="Q581" s="249">
        <v>0</v>
      </c>
      <c r="R581" s="249">
        <f>Q581*H581</f>
        <v>0</v>
      </c>
      <c r="S581" s="249">
        <v>0</v>
      </c>
      <c r="T581" s="250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51" t="s">
        <v>352</v>
      </c>
      <c r="AT581" s="251" t="s">
        <v>278</v>
      </c>
      <c r="AU581" s="251" t="s">
        <v>83</v>
      </c>
      <c r="AY581" s="14" t="s">
        <v>275</v>
      </c>
      <c r="BE581" s="252">
        <f>IF(N581="základní",J581,0)</f>
        <v>0</v>
      </c>
      <c r="BF581" s="252">
        <f>IF(N581="snížená",J581,0)</f>
        <v>0</v>
      </c>
      <c r="BG581" s="252">
        <f>IF(N581="zákl. přenesená",J581,0)</f>
        <v>0</v>
      </c>
      <c r="BH581" s="252">
        <f>IF(N581="sníž. přenesená",J581,0)</f>
        <v>0</v>
      </c>
      <c r="BI581" s="252">
        <f>IF(N581="nulová",J581,0)</f>
        <v>0</v>
      </c>
      <c r="BJ581" s="14" t="s">
        <v>81</v>
      </c>
      <c r="BK581" s="252">
        <f>ROUND(I581*H581,2)</f>
        <v>0</v>
      </c>
      <c r="BL581" s="14" t="s">
        <v>352</v>
      </c>
      <c r="BM581" s="251" t="s">
        <v>1435</v>
      </c>
    </row>
    <row r="582" s="2" customFormat="1">
      <c r="A582" s="35"/>
      <c r="B582" s="36"/>
      <c r="C582" s="37"/>
      <c r="D582" s="253" t="s">
        <v>284</v>
      </c>
      <c r="E582" s="37"/>
      <c r="F582" s="254" t="s">
        <v>1431</v>
      </c>
      <c r="G582" s="37"/>
      <c r="H582" s="37"/>
      <c r="I582" s="206"/>
      <c r="J582" s="37"/>
      <c r="K582" s="37"/>
      <c r="L582" s="41"/>
      <c r="M582" s="255"/>
      <c r="N582" s="256"/>
      <c r="O582" s="88"/>
      <c r="P582" s="88"/>
      <c r="Q582" s="88"/>
      <c r="R582" s="88"/>
      <c r="S582" s="88"/>
      <c r="T582" s="89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4" t="s">
        <v>284</v>
      </c>
      <c r="AU582" s="14" t="s">
        <v>83</v>
      </c>
    </row>
    <row r="583" s="2" customFormat="1" ht="33" customHeight="1">
      <c r="A583" s="35"/>
      <c r="B583" s="36"/>
      <c r="C583" s="239" t="s">
        <v>1567</v>
      </c>
      <c r="D583" s="239" t="s">
        <v>278</v>
      </c>
      <c r="E583" s="240" t="s">
        <v>1437</v>
      </c>
      <c r="F583" s="241" t="s">
        <v>1438</v>
      </c>
      <c r="G583" s="242" t="s">
        <v>973</v>
      </c>
      <c r="H583" s="243">
        <v>1</v>
      </c>
      <c r="I583" s="244"/>
      <c r="J583" s="245">
        <f>ROUND(I583*H583,2)</f>
        <v>0</v>
      </c>
      <c r="K583" s="246"/>
      <c r="L583" s="41"/>
      <c r="M583" s="247" t="s">
        <v>1</v>
      </c>
      <c r="N583" s="248" t="s">
        <v>39</v>
      </c>
      <c r="O583" s="88"/>
      <c r="P583" s="249">
        <f>O583*H583</f>
        <v>0</v>
      </c>
      <c r="Q583" s="249">
        <v>0</v>
      </c>
      <c r="R583" s="249">
        <f>Q583*H583</f>
        <v>0</v>
      </c>
      <c r="S583" s="249">
        <v>0</v>
      </c>
      <c r="T583" s="250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51" t="s">
        <v>352</v>
      </c>
      <c r="AT583" s="251" t="s">
        <v>278</v>
      </c>
      <c r="AU583" s="251" t="s">
        <v>83</v>
      </c>
      <c r="AY583" s="14" t="s">
        <v>275</v>
      </c>
      <c r="BE583" s="252">
        <f>IF(N583="základní",J583,0)</f>
        <v>0</v>
      </c>
      <c r="BF583" s="252">
        <f>IF(N583="snížená",J583,0)</f>
        <v>0</v>
      </c>
      <c r="BG583" s="252">
        <f>IF(N583="zákl. přenesená",J583,0)</f>
        <v>0</v>
      </c>
      <c r="BH583" s="252">
        <f>IF(N583="sníž. přenesená",J583,0)</f>
        <v>0</v>
      </c>
      <c r="BI583" s="252">
        <f>IF(N583="nulová",J583,0)</f>
        <v>0</v>
      </c>
      <c r="BJ583" s="14" t="s">
        <v>81</v>
      </c>
      <c r="BK583" s="252">
        <f>ROUND(I583*H583,2)</f>
        <v>0</v>
      </c>
      <c r="BL583" s="14" t="s">
        <v>352</v>
      </c>
      <c r="BM583" s="251" t="s">
        <v>1439</v>
      </c>
    </row>
    <row r="584" s="2" customFormat="1">
      <c r="A584" s="35"/>
      <c r="B584" s="36"/>
      <c r="C584" s="37"/>
      <c r="D584" s="253" t="s">
        <v>284</v>
      </c>
      <c r="E584" s="37"/>
      <c r="F584" s="254" t="s">
        <v>1440</v>
      </c>
      <c r="G584" s="37"/>
      <c r="H584" s="37"/>
      <c r="I584" s="206"/>
      <c r="J584" s="37"/>
      <c r="K584" s="37"/>
      <c r="L584" s="41"/>
      <c r="M584" s="255"/>
      <c r="N584" s="256"/>
      <c r="O584" s="88"/>
      <c r="P584" s="88"/>
      <c r="Q584" s="88"/>
      <c r="R584" s="88"/>
      <c r="S584" s="88"/>
      <c r="T584" s="89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4" t="s">
        <v>284</v>
      </c>
      <c r="AU584" s="14" t="s">
        <v>83</v>
      </c>
    </row>
    <row r="585" s="2" customFormat="1" ht="24.15" customHeight="1">
      <c r="A585" s="35"/>
      <c r="B585" s="36"/>
      <c r="C585" s="239" t="s">
        <v>1568</v>
      </c>
      <c r="D585" s="239" t="s">
        <v>278</v>
      </c>
      <c r="E585" s="240" t="s">
        <v>1442</v>
      </c>
      <c r="F585" s="241" t="s">
        <v>1443</v>
      </c>
      <c r="G585" s="242" t="s">
        <v>342</v>
      </c>
      <c r="H585" s="243">
        <v>1</v>
      </c>
      <c r="I585" s="244"/>
      <c r="J585" s="245">
        <f>ROUND(I585*H585,2)</f>
        <v>0</v>
      </c>
      <c r="K585" s="246"/>
      <c r="L585" s="41"/>
      <c r="M585" s="247" t="s">
        <v>1</v>
      </c>
      <c r="N585" s="248" t="s">
        <v>39</v>
      </c>
      <c r="O585" s="88"/>
      <c r="P585" s="249">
        <f>O585*H585</f>
        <v>0</v>
      </c>
      <c r="Q585" s="249">
        <v>0</v>
      </c>
      <c r="R585" s="249">
        <f>Q585*H585</f>
        <v>0</v>
      </c>
      <c r="S585" s="249">
        <v>0</v>
      </c>
      <c r="T585" s="250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51" t="s">
        <v>352</v>
      </c>
      <c r="AT585" s="251" t="s">
        <v>278</v>
      </c>
      <c r="AU585" s="251" t="s">
        <v>83</v>
      </c>
      <c r="AY585" s="14" t="s">
        <v>275</v>
      </c>
      <c r="BE585" s="252">
        <f>IF(N585="základní",J585,0)</f>
        <v>0</v>
      </c>
      <c r="BF585" s="252">
        <f>IF(N585="snížená",J585,0)</f>
        <v>0</v>
      </c>
      <c r="BG585" s="252">
        <f>IF(N585="zákl. přenesená",J585,0)</f>
        <v>0</v>
      </c>
      <c r="BH585" s="252">
        <f>IF(N585="sníž. přenesená",J585,0)</f>
        <v>0</v>
      </c>
      <c r="BI585" s="252">
        <f>IF(N585="nulová",J585,0)</f>
        <v>0</v>
      </c>
      <c r="BJ585" s="14" t="s">
        <v>81</v>
      </c>
      <c r="BK585" s="252">
        <f>ROUND(I585*H585,2)</f>
        <v>0</v>
      </c>
      <c r="BL585" s="14" t="s">
        <v>352</v>
      </c>
      <c r="BM585" s="251" t="s">
        <v>1444</v>
      </c>
    </row>
    <row r="586" s="2" customFormat="1">
      <c r="A586" s="35"/>
      <c r="B586" s="36"/>
      <c r="C586" s="37"/>
      <c r="D586" s="253" t="s">
        <v>284</v>
      </c>
      <c r="E586" s="37"/>
      <c r="F586" s="254" t="s">
        <v>1445</v>
      </c>
      <c r="G586" s="37"/>
      <c r="H586" s="37"/>
      <c r="I586" s="206"/>
      <c r="J586" s="37"/>
      <c r="K586" s="37"/>
      <c r="L586" s="41"/>
      <c r="M586" s="255"/>
      <c r="N586" s="256"/>
      <c r="O586" s="88"/>
      <c r="P586" s="88"/>
      <c r="Q586" s="88"/>
      <c r="R586" s="88"/>
      <c r="S586" s="88"/>
      <c r="T586" s="89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4" t="s">
        <v>284</v>
      </c>
      <c r="AU586" s="14" t="s">
        <v>83</v>
      </c>
    </row>
    <row r="587" s="2" customFormat="1" ht="24.15" customHeight="1">
      <c r="A587" s="35"/>
      <c r="B587" s="36"/>
      <c r="C587" s="239" t="s">
        <v>1569</v>
      </c>
      <c r="D587" s="239" t="s">
        <v>278</v>
      </c>
      <c r="E587" s="240" t="s">
        <v>1447</v>
      </c>
      <c r="F587" s="241" t="s">
        <v>1448</v>
      </c>
      <c r="G587" s="242" t="s">
        <v>973</v>
      </c>
      <c r="H587" s="243">
        <v>1</v>
      </c>
      <c r="I587" s="244"/>
      <c r="J587" s="245">
        <f>ROUND(I587*H587,2)</f>
        <v>0</v>
      </c>
      <c r="K587" s="246"/>
      <c r="L587" s="41"/>
      <c r="M587" s="247" t="s">
        <v>1</v>
      </c>
      <c r="N587" s="248" t="s">
        <v>39</v>
      </c>
      <c r="O587" s="88"/>
      <c r="P587" s="249">
        <f>O587*H587</f>
        <v>0</v>
      </c>
      <c r="Q587" s="249">
        <v>0</v>
      </c>
      <c r="R587" s="249">
        <f>Q587*H587</f>
        <v>0</v>
      </c>
      <c r="S587" s="249">
        <v>0</v>
      </c>
      <c r="T587" s="250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51" t="s">
        <v>352</v>
      </c>
      <c r="AT587" s="251" t="s">
        <v>278</v>
      </c>
      <c r="AU587" s="251" t="s">
        <v>83</v>
      </c>
      <c r="AY587" s="14" t="s">
        <v>275</v>
      </c>
      <c r="BE587" s="252">
        <f>IF(N587="základní",J587,0)</f>
        <v>0</v>
      </c>
      <c r="BF587" s="252">
        <f>IF(N587="snížená",J587,0)</f>
        <v>0</v>
      </c>
      <c r="BG587" s="252">
        <f>IF(N587="zákl. přenesená",J587,0)</f>
        <v>0</v>
      </c>
      <c r="BH587" s="252">
        <f>IF(N587="sníž. přenesená",J587,0)</f>
        <v>0</v>
      </c>
      <c r="BI587" s="252">
        <f>IF(N587="nulová",J587,0)</f>
        <v>0</v>
      </c>
      <c r="BJ587" s="14" t="s">
        <v>81</v>
      </c>
      <c r="BK587" s="252">
        <f>ROUND(I587*H587,2)</f>
        <v>0</v>
      </c>
      <c r="BL587" s="14" t="s">
        <v>352</v>
      </c>
      <c r="BM587" s="251" t="s">
        <v>1449</v>
      </c>
    </row>
    <row r="588" s="2" customFormat="1">
      <c r="A588" s="35"/>
      <c r="B588" s="36"/>
      <c r="C588" s="37"/>
      <c r="D588" s="253" t="s">
        <v>284</v>
      </c>
      <c r="E588" s="37"/>
      <c r="F588" s="254" t="s">
        <v>1450</v>
      </c>
      <c r="G588" s="37"/>
      <c r="H588" s="37"/>
      <c r="I588" s="206"/>
      <c r="J588" s="37"/>
      <c r="K588" s="37"/>
      <c r="L588" s="41"/>
      <c r="M588" s="255"/>
      <c r="N588" s="256"/>
      <c r="O588" s="88"/>
      <c r="P588" s="88"/>
      <c r="Q588" s="88"/>
      <c r="R588" s="88"/>
      <c r="S588" s="88"/>
      <c r="T588" s="89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4" t="s">
        <v>284</v>
      </c>
      <c r="AU588" s="14" t="s">
        <v>83</v>
      </c>
    </row>
    <row r="589" s="2" customFormat="1" ht="16.5" customHeight="1">
      <c r="A589" s="35"/>
      <c r="B589" s="36"/>
      <c r="C589" s="239" t="s">
        <v>1570</v>
      </c>
      <c r="D589" s="239" t="s">
        <v>278</v>
      </c>
      <c r="E589" s="240" t="s">
        <v>1452</v>
      </c>
      <c r="F589" s="241" t="s">
        <v>1453</v>
      </c>
      <c r="G589" s="242" t="s">
        <v>973</v>
      </c>
      <c r="H589" s="243">
        <v>1</v>
      </c>
      <c r="I589" s="244"/>
      <c r="J589" s="245">
        <f>ROUND(I589*H589,2)</f>
        <v>0</v>
      </c>
      <c r="K589" s="246"/>
      <c r="L589" s="41"/>
      <c r="M589" s="247" t="s">
        <v>1</v>
      </c>
      <c r="N589" s="248" t="s">
        <v>39</v>
      </c>
      <c r="O589" s="88"/>
      <c r="P589" s="249">
        <f>O589*H589</f>
        <v>0</v>
      </c>
      <c r="Q589" s="249">
        <v>0</v>
      </c>
      <c r="R589" s="249">
        <f>Q589*H589</f>
        <v>0</v>
      </c>
      <c r="S589" s="249">
        <v>0</v>
      </c>
      <c r="T589" s="250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51" t="s">
        <v>352</v>
      </c>
      <c r="AT589" s="251" t="s">
        <v>278</v>
      </c>
      <c r="AU589" s="251" t="s">
        <v>83</v>
      </c>
      <c r="AY589" s="14" t="s">
        <v>275</v>
      </c>
      <c r="BE589" s="252">
        <f>IF(N589="základní",J589,0)</f>
        <v>0</v>
      </c>
      <c r="BF589" s="252">
        <f>IF(N589="snížená",J589,0)</f>
        <v>0</v>
      </c>
      <c r="BG589" s="252">
        <f>IF(N589="zákl. přenesená",J589,0)</f>
        <v>0</v>
      </c>
      <c r="BH589" s="252">
        <f>IF(N589="sníž. přenesená",J589,0)</f>
        <v>0</v>
      </c>
      <c r="BI589" s="252">
        <f>IF(N589="nulová",J589,0)</f>
        <v>0</v>
      </c>
      <c r="BJ589" s="14" t="s">
        <v>81</v>
      </c>
      <c r="BK589" s="252">
        <f>ROUND(I589*H589,2)</f>
        <v>0</v>
      </c>
      <c r="BL589" s="14" t="s">
        <v>352</v>
      </c>
      <c r="BM589" s="251" t="s">
        <v>1454</v>
      </c>
    </row>
    <row r="590" s="2" customFormat="1">
      <c r="A590" s="35"/>
      <c r="B590" s="36"/>
      <c r="C590" s="37"/>
      <c r="D590" s="253" t="s">
        <v>284</v>
      </c>
      <c r="E590" s="37"/>
      <c r="F590" s="254" t="s">
        <v>1453</v>
      </c>
      <c r="G590" s="37"/>
      <c r="H590" s="37"/>
      <c r="I590" s="206"/>
      <c r="J590" s="37"/>
      <c r="K590" s="37"/>
      <c r="L590" s="41"/>
      <c r="M590" s="255"/>
      <c r="N590" s="256"/>
      <c r="O590" s="88"/>
      <c r="P590" s="88"/>
      <c r="Q590" s="88"/>
      <c r="R590" s="88"/>
      <c r="S590" s="88"/>
      <c r="T590" s="89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4" t="s">
        <v>284</v>
      </c>
      <c r="AU590" s="14" t="s">
        <v>83</v>
      </c>
    </row>
    <row r="591" s="2" customFormat="1" ht="37.8" customHeight="1">
      <c r="A591" s="35"/>
      <c r="B591" s="36"/>
      <c r="C591" s="239" t="s">
        <v>1571</v>
      </c>
      <c r="D591" s="239" t="s">
        <v>278</v>
      </c>
      <c r="E591" s="240" t="s">
        <v>1456</v>
      </c>
      <c r="F591" s="241" t="s">
        <v>1457</v>
      </c>
      <c r="G591" s="242" t="s">
        <v>973</v>
      </c>
      <c r="H591" s="243">
        <v>1</v>
      </c>
      <c r="I591" s="244"/>
      <c r="J591" s="245">
        <f>ROUND(I591*H591,2)</f>
        <v>0</v>
      </c>
      <c r="K591" s="246"/>
      <c r="L591" s="41"/>
      <c r="M591" s="247" t="s">
        <v>1</v>
      </c>
      <c r="N591" s="248" t="s">
        <v>39</v>
      </c>
      <c r="O591" s="88"/>
      <c r="P591" s="249">
        <f>O591*H591</f>
        <v>0</v>
      </c>
      <c r="Q591" s="249">
        <v>0</v>
      </c>
      <c r="R591" s="249">
        <f>Q591*H591</f>
        <v>0</v>
      </c>
      <c r="S591" s="249">
        <v>0</v>
      </c>
      <c r="T591" s="250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51" t="s">
        <v>352</v>
      </c>
      <c r="AT591" s="251" t="s">
        <v>278</v>
      </c>
      <c r="AU591" s="251" t="s">
        <v>83</v>
      </c>
      <c r="AY591" s="14" t="s">
        <v>275</v>
      </c>
      <c r="BE591" s="252">
        <f>IF(N591="základní",J591,0)</f>
        <v>0</v>
      </c>
      <c r="BF591" s="252">
        <f>IF(N591="snížená",J591,0)</f>
        <v>0</v>
      </c>
      <c r="BG591" s="252">
        <f>IF(N591="zákl. přenesená",J591,0)</f>
        <v>0</v>
      </c>
      <c r="BH591" s="252">
        <f>IF(N591="sníž. přenesená",J591,0)</f>
        <v>0</v>
      </c>
      <c r="BI591" s="252">
        <f>IF(N591="nulová",J591,0)</f>
        <v>0</v>
      </c>
      <c r="BJ591" s="14" t="s">
        <v>81</v>
      </c>
      <c r="BK591" s="252">
        <f>ROUND(I591*H591,2)</f>
        <v>0</v>
      </c>
      <c r="BL591" s="14" t="s">
        <v>352</v>
      </c>
      <c r="BM591" s="251" t="s">
        <v>1458</v>
      </c>
    </row>
    <row r="592" s="2" customFormat="1">
      <c r="A592" s="35"/>
      <c r="B592" s="36"/>
      <c r="C592" s="37"/>
      <c r="D592" s="253" t="s">
        <v>284</v>
      </c>
      <c r="E592" s="37"/>
      <c r="F592" s="254" t="s">
        <v>1457</v>
      </c>
      <c r="G592" s="37"/>
      <c r="H592" s="37"/>
      <c r="I592" s="206"/>
      <c r="J592" s="37"/>
      <c r="K592" s="37"/>
      <c r="L592" s="41"/>
      <c r="M592" s="255"/>
      <c r="N592" s="256"/>
      <c r="O592" s="88"/>
      <c r="P592" s="88"/>
      <c r="Q592" s="88"/>
      <c r="R592" s="88"/>
      <c r="S592" s="88"/>
      <c r="T592" s="89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4" t="s">
        <v>284</v>
      </c>
      <c r="AU592" s="14" t="s">
        <v>83</v>
      </c>
    </row>
    <row r="593" s="2" customFormat="1" ht="62.7" customHeight="1">
      <c r="A593" s="35"/>
      <c r="B593" s="36"/>
      <c r="C593" s="239" t="s">
        <v>1572</v>
      </c>
      <c r="D593" s="239" t="s">
        <v>278</v>
      </c>
      <c r="E593" s="240" t="s">
        <v>1460</v>
      </c>
      <c r="F593" s="241" t="s">
        <v>1461</v>
      </c>
      <c r="G593" s="242" t="s">
        <v>973</v>
      </c>
      <c r="H593" s="243">
        <v>1</v>
      </c>
      <c r="I593" s="244"/>
      <c r="J593" s="245">
        <f>ROUND(I593*H593,2)</f>
        <v>0</v>
      </c>
      <c r="K593" s="246"/>
      <c r="L593" s="41"/>
      <c r="M593" s="247" t="s">
        <v>1</v>
      </c>
      <c r="N593" s="248" t="s">
        <v>39</v>
      </c>
      <c r="O593" s="88"/>
      <c r="P593" s="249">
        <f>O593*H593</f>
        <v>0</v>
      </c>
      <c r="Q593" s="249">
        <v>0</v>
      </c>
      <c r="R593" s="249">
        <f>Q593*H593</f>
        <v>0</v>
      </c>
      <c r="S593" s="249">
        <v>0</v>
      </c>
      <c r="T593" s="250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51" t="s">
        <v>352</v>
      </c>
      <c r="AT593" s="251" t="s">
        <v>278</v>
      </c>
      <c r="AU593" s="251" t="s">
        <v>83</v>
      </c>
      <c r="AY593" s="14" t="s">
        <v>275</v>
      </c>
      <c r="BE593" s="252">
        <f>IF(N593="základní",J593,0)</f>
        <v>0</v>
      </c>
      <c r="BF593" s="252">
        <f>IF(N593="snížená",J593,0)</f>
        <v>0</v>
      </c>
      <c r="BG593" s="252">
        <f>IF(N593="zákl. přenesená",J593,0)</f>
        <v>0</v>
      </c>
      <c r="BH593" s="252">
        <f>IF(N593="sníž. přenesená",J593,0)</f>
        <v>0</v>
      </c>
      <c r="BI593" s="252">
        <f>IF(N593="nulová",J593,0)</f>
        <v>0</v>
      </c>
      <c r="BJ593" s="14" t="s">
        <v>81</v>
      </c>
      <c r="BK593" s="252">
        <f>ROUND(I593*H593,2)</f>
        <v>0</v>
      </c>
      <c r="BL593" s="14" t="s">
        <v>352</v>
      </c>
      <c r="BM593" s="251" t="s">
        <v>1462</v>
      </c>
    </row>
    <row r="594" s="2" customFormat="1">
      <c r="A594" s="35"/>
      <c r="B594" s="36"/>
      <c r="C594" s="37"/>
      <c r="D594" s="253" t="s">
        <v>284</v>
      </c>
      <c r="E594" s="37"/>
      <c r="F594" s="254" t="s">
        <v>1461</v>
      </c>
      <c r="G594" s="37"/>
      <c r="H594" s="37"/>
      <c r="I594" s="206"/>
      <c r="J594" s="37"/>
      <c r="K594" s="37"/>
      <c r="L594" s="41"/>
      <c r="M594" s="268"/>
      <c r="N594" s="269"/>
      <c r="O594" s="270"/>
      <c r="P594" s="270"/>
      <c r="Q594" s="270"/>
      <c r="R594" s="270"/>
      <c r="S594" s="270"/>
      <c r="T594" s="271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4" t="s">
        <v>284</v>
      </c>
      <c r="AU594" s="14" t="s">
        <v>83</v>
      </c>
    </row>
    <row r="595" s="2" customFormat="1" ht="6.96" customHeight="1">
      <c r="A595" s="35"/>
      <c r="B595" s="63"/>
      <c r="C595" s="64"/>
      <c r="D595" s="64"/>
      <c r="E595" s="64"/>
      <c r="F595" s="64"/>
      <c r="G595" s="64"/>
      <c r="H595" s="64"/>
      <c r="I595" s="64"/>
      <c r="J595" s="64"/>
      <c r="K595" s="64"/>
      <c r="L595" s="41"/>
      <c r="M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</row>
  </sheetData>
  <sheetProtection sheet="1" autoFilter="0" formatColumns="0" formatRows="0" objects="1" scenarios="1" spinCount="100000" saltValue="8pX305cBka1gKl+d3HcqzWMqZpmbEKO9PPSK0/IWY2pqC++e8MUkEYZ7Szdpa9V5YnKw0CzXZ4+Rey7L1UTtww==" hashValue="062jaw2D0xJABoTPkE4QTuJ+2u6E/qWK15tE2vHNLcfHsVlzMG/edfxbUGGVQDlOycsSx6iPiyzZj2m3vSgMlg==" algorithmName="SHA-512" password="C741"/>
  <autoFilter ref="C143:K5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1885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1886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SUM(BE141:BE266)),  2)</f>
        <v>0</v>
      </c>
      <c r="G37" s="35"/>
      <c r="H37" s="35"/>
      <c r="I37" s="163">
        <v>0.20999999999999999</v>
      </c>
      <c r="J37" s="162">
        <f>ROUND(((SUM(BE112:BE119) + SUM(BE141:BE266))*I37),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SUM(BF141:BF266)),  2)</f>
        <v>0</v>
      </c>
      <c r="G38" s="35"/>
      <c r="H38" s="35"/>
      <c r="I38" s="163">
        <v>0.12</v>
      </c>
      <c r="J38" s="162">
        <f>ROUND(((SUM(BF112:BF119) + SUM(BF141:BF266))*I38),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SUM(BG141:BG266)),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SUM(BH141:BH266)),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SUM(BI141:BI266)),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1885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61.10.1 - učebna fyziky dv. č. 6 -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J148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J157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1500</v>
      </c>
      <c r="E103" s="195"/>
      <c r="F103" s="195"/>
      <c r="G103" s="195"/>
      <c r="H103" s="195"/>
      <c r="I103" s="195"/>
      <c r="J103" s="196">
        <f>J158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J196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246</v>
      </c>
      <c r="E106" s="195"/>
      <c r="F106" s="195"/>
      <c r="G106" s="195"/>
      <c r="H106" s="195"/>
      <c r="I106" s="195"/>
      <c r="J106" s="196">
        <f>J227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J244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248</v>
      </c>
      <c r="E108" s="190"/>
      <c r="F108" s="190"/>
      <c r="G108" s="190"/>
      <c r="H108" s="190"/>
      <c r="I108" s="190"/>
      <c r="J108" s="191">
        <f>J263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0"/>
      <c r="D109" s="194" t="s">
        <v>249</v>
      </c>
      <c r="E109" s="195"/>
      <c r="F109" s="195"/>
      <c r="G109" s="195"/>
      <c r="H109" s="195"/>
      <c r="I109" s="195"/>
      <c r="J109" s="196">
        <f>J264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23.25" customHeight="1">
      <c r="A131" s="35"/>
      <c r="B131" s="36"/>
      <c r="C131" s="37"/>
      <c r="D131" s="37"/>
      <c r="E131" s="182" t="s">
        <v>1885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61.10.1 - učebna fyziky dv. č. 6 -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P142+P157+P263</f>
        <v>0</v>
      </c>
      <c r="Q141" s="101"/>
      <c r="R141" s="220">
        <f>R142+R157+R263</f>
        <v>2.1983168800000001</v>
      </c>
      <c r="S141" s="101"/>
      <c r="T141" s="221">
        <f>T142+T157+T263</f>
        <v>0.23641000000000001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BK142+BK157+BK263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P143+P148</f>
        <v>0</v>
      </c>
      <c r="Q142" s="231"/>
      <c r="R142" s="232">
        <f>R143+R148</f>
        <v>0</v>
      </c>
      <c r="S142" s="231"/>
      <c r="T142" s="233">
        <f>T143+T148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BK143+BK148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296</v>
      </c>
      <c r="F143" s="237" t="s">
        <v>297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SUM(P144:P147)</f>
        <v>0</v>
      </c>
      <c r="Q143" s="231"/>
      <c r="R143" s="232">
        <f>SUM(R144:R147)</f>
        <v>0</v>
      </c>
      <c r="S143" s="231"/>
      <c r="T143" s="23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SUM(BK144:BK147)</f>
        <v>0</v>
      </c>
    </row>
    <row r="144" s="2" customFormat="1" ht="16.5" customHeight="1">
      <c r="A144" s="35"/>
      <c r="B144" s="36"/>
      <c r="C144" s="239" t="s">
        <v>81</v>
      </c>
      <c r="D144" s="239" t="s">
        <v>278</v>
      </c>
      <c r="E144" s="240" t="s">
        <v>313</v>
      </c>
      <c r="F144" s="241" t="s">
        <v>314</v>
      </c>
      <c r="G144" s="242" t="s">
        <v>315</v>
      </c>
      <c r="H144" s="243">
        <v>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310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310</v>
      </c>
      <c r="BM144" s="251" t="s">
        <v>316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1630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83</v>
      </c>
      <c r="D146" s="239" t="s">
        <v>278</v>
      </c>
      <c r="E146" s="240" t="s">
        <v>319</v>
      </c>
      <c r="F146" s="241" t="s">
        <v>320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321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320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12" customFormat="1" ht="22.8" customHeight="1">
      <c r="A148" s="12"/>
      <c r="B148" s="223"/>
      <c r="C148" s="224"/>
      <c r="D148" s="225" t="s">
        <v>73</v>
      </c>
      <c r="E148" s="237" t="s">
        <v>322</v>
      </c>
      <c r="F148" s="237" t="s">
        <v>323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SUM(P149:P156)</f>
        <v>0</v>
      </c>
      <c r="Q148" s="231"/>
      <c r="R148" s="232">
        <f>SUM(R149:R156)</f>
        <v>0</v>
      </c>
      <c r="S148" s="231"/>
      <c r="T148" s="23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81</v>
      </c>
      <c r="AT148" s="235" t="s">
        <v>73</v>
      </c>
      <c r="AU148" s="235" t="s">
        <v>81</v>
      </c>
      <c r="AY148" s="234" t="s">
        <v>275</v>
      </c>
      <c r="BK148" s="236">
        <f>SUM(BK149:BK156)</f>
        <v>0</v>
      </c>
    </row>
    <row r="149" s="2" customFormat="1" ht="24.15" customHeight="1">
      <c r="A149" s="35"/>
      <c r="B149" s="36"/>
      <c r="C149" s="239" t="s">
        <v>276</v>
      </c>
      <c r="D149" s="239" t="s">
        <v>278</v>
      </c>
      <c r="E149" s="240" t="s">
        <v>324</v>
      </c>
      <c r="F149" s="241" t="s">
        <v>325</v>
      </c>
      <c r="G149" s="242" t="s">
        <v>326</v>
      </c>
      <c r="H149" s="243">
        <v>0.90000000000000002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327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328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4.15" customHeight="1">
      <c r="A151" s="35"/>
      <c r="B151" s="36"/>
      <c r="C151" s="239" t="s">
        <v>282</v>
      </c>
      <c r="D151" s="239" t="s">
        <v>278</v>
      </c>
      <c r="E151" s="240" t="s">
        <v>330</v>
      </c>
      <c r="F151" s="241" t="s">
        <v>331</v>
      </c>
      <c r="G151" s="242" t="s">
        <v>326</v>
      </c>
      <c r="H151" s="243">
        <v>0.90000000000000002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332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333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16.5" customHeight="1">
      <c r="A153" s="35"/>
      <c r="B153" s="36"/>
      <c r="C153" s="239" t="s">
        <v>302</v>
      </c>
      <c r="D153" s="239" t="s">
        <v>278</v>
      </c>
      <c r="E153" s="240" t="s">
        <v>335</v>
      </c>
      <c r="F153" s="241" t="s">
        <v>336</v>
      </c>
      <c r="G153" s="242" t="s">
        <v>326</v>
      </c>
      <c r="H153" s="243">
        <v>0.90000000000000002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337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338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57" t="s">
        <v>286</v>
      </c>
      <c r="D155" s="257" t="s">
        <v>339</v>
      </c>
      <c r="E155" s="258" t="s">
        <v>340</v>
      </c>
      <c r="F155" s="259" t="s">
        <v>341</v>
      </c>
      <c r="G155" s="260" t="s">
        <v>342</v>
      </c>
      <c r="H155" s="261">
        <v>2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318</v>
      </c>
      <c r="AT155" s="251" t="s">
        <v>339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343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344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12" customFormat="1" ht="25.92" customHeight="1">
      <c r="A157" s="12"/>
      <c r="B157" s="223"/>
      <c r="C157" s="224"/>
      <c r="D157" s="225" t="s">
        <v>73</v>
      </c>
      <c r="E157" s="226" t="s">
        <v>345</v>
      </c>
      <c r="F157" s="226" t="s">
        <v>346</v>
      </c>
      <c r="G157" s="224"/>
      <c r="H157" s="224"/>
      <c r="I157" s="227"/>
      <c r="J157" s="228">
        <f>BK157</f>
        <v>0</v>
      </c>
      <c r="K157" s="224"/>
      <c r="L157" s="229"/>
      <c r="M157" s="230"/>
      <c r="N157" s="231"/>
      <c r="O157" s="231"/>
      <c r="P157" s="232">
        <f>P158+P165+P196+P227+P244</f>
        <v>0</v>
      </c>
      <c r="Q157" s="231"/>
      <c r="R157" s="232">
        <f>R158+R165+R196+R227+R244</f>
        <v>2.1983168800000001</v>
      </c>
      <c r="S157" s="231"/>
      <c r="T157" s="233">
        <f>T158+T165+T196+T227+T244</f>
        <v>0.23641000000000001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83</v>
      </c>
      <c r="AT157" s="235" t="s">
        <v>73</v>
      </c>
      <c r="AU157" s="235" t="s">
        <v>74</v>
      </c>
      <c r="AY157" s="234" t="s">
        <v>275</v>
      </c>
      <c r="BK157" s="236">
        <f>BK158+BK165+BK196+BK227+BK244</f>
        <v>0</v>
      </c>
    </row>
    <row r="158" s="12" customFormat="1" ht="22.8" customHeight="1">
      <c r="A158" s="12"/>
      <c r="B158" s="223"/>
      <c r="C158" s="224"/>
      <c r="D158" s="225" t="s">
        <v>73</v>
      </c>
      <c r="E158" s="237" t="s">
        <v>1503</v>
      </c>
      <c r="F158" s="237" t="s">
        <v>1504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SUM(P159:P164)</f>
        <v>0</v>
      </c>
      <c r="Q158" s="231"/>
      <c r="R158" s="232">
        <f>SUM(R159:R164)</f>
        <v>0</v>
      </c>
      <c r="S158" s="231"/>
      <c r="T158" s="233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83</v>
      </c>
      <c r="AT158" s="235" t="s">
        <v>73</v>
      </c>
      <c r="AU158" s="235" t="s">
        <v>81</v>
      </c>
      <c r="AY158" s="234" t="s">
        <v>275</v>
      </c>
      <c r="BK158" s="236">
        <f>SUM(BK159:BK164)</f>
        <v>0</v>
      </c>
    </row>
    <row r="159" s="2" customFormat="1" ht="16.5" customHeight="1">
      <c r="A159" s="35"/>
      <c r="B159" s="36"/>
      <c r="C159" s="239" t="s">
        <v>312</v>
      </c>
      <c r="D159" s="239" t="s">
        <v>278</v>
      </c>
      <c r="E159" s="240" t="s">
        <v>1505</v>
      </c>
      <c r="F159" s="241" t="s">
        <v>1506</v>
      </c>
      <c r="G159" s="242" t="s">
        <v>281</v>
      </c>
      <c r="H159" s="243">
        <v>4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352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352</v>
      </c>
      <c r="BM159" s="251" t="s">
        <v>1507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1506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1508</v>
      </c>
      <c r="F161" s="241" t="s">
        <v>1509</v>
      </c>
      <c r="G161" s="242" t="s">
        <v>696</v>
      </c>
      <c r="H161" s="243">
        <v>2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310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310</v>
      </c>
      <c r="BM161" s="251" t="s">
        <v>1510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1511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296</v>
      </c>
      <c r="D163" s="239" t="s">
        <v>278</v>
      </c>
      <c r="E163" s="240" t="s">
        <v>1512</v>
      </c>
      <c r="F163" s="241" t="s">
        <v>1513</v>
      </c>
      <c r="G163" s="242" t="s">
        <v>696</v>
      </c>
      <c r="H163" s="243">
        <v>2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310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310</v>
      </c>
      <c r="BM163" s="251" t="s">
        <v>1514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1513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2.8" customHeight="1">
      <c r="A165" s="12"/>
      <c r="B165" s="223"/>
      <c r="C165" s="224"/>
      <c r="D165" s="225" t="s">
        <v>73</v>
      </c>
      <c r="E165" s="237" t="s">
        <v>367</v>
      </c>
      <c r="F165" s="237" t="s">
        <v>368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f>SUM(P166:P195)</f>
        <v>0</v>
      </c>
      <c r="Q165" s="231"/>
      <c r="R165" s="232">
        <f>SUM(R166:R195)</f>
        <v>0.82992204000000003</v>
      </c>
      <c r="S165" s="231"/>
      <c r="T165" s="233">
        <f>SUM(T166:T195)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81</v>
      </c>
      <c r="AY165" s="234" t="s">
        <v>275</v>
      </c>
      <c r="BK165" s="236">
        <f>SUM(BK166:BK195)</f>
        <v>0</v>
      </c>
    </row>
    <row r="166" s="2" customFormat="1" ht="37.8" customHeight="1">
      <c r="A166" s="35"/>
      <c r="B166" s="36"/>
      <c r="C166" s="239" t="s">
        <v>329</v>
      </c>
      <c r="D166" s="239" t="s">
        <v>278</v>
      </c>
      <c r="E166" s="240" t="s">
        <v>370</v>
      </c>
      <c r="F166" s="241" t="s">
        <v>371</v>
      </c>
      <c r="G166" s="242" t="s">
        <v>281</v>
      </c>
      <c r="H166" s="243">
        <v>8.3000000000000007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0.0032499999999999999</v>
      </c>
      <c r="R166" s="249">
        <f>Q166*H166</f>
        <v>0.026975000000000002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352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352</v>
      </c>
      <c r="BM166" s="251" t="s">
        <v>1887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373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1.75" customHeight="1">
      <c r="A168" s="35"/>
      <c r="B168" s="36"/>
      <c r="C168" s="257" t="s">
        <v>334</v>
      </c>
      <c r="D168" s="257" t="s">
        <v>339</v>
      </c>
      <c r="E168" s="258" t="s">
        <v>375</v>
      </c>
      <c r="F168" s="259" t="s">
        <v>376</v>
      </c>
      <c r="G168" s="260" t="s">
        <v>281</v>
      </c>
      <c r="H168" s="261">
        <v>9.1300000000000008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39</v>
      </c>
      <c r="O168" s="88"/>
      <c r="P168" s="249">
        <f>O168*H168</f>
        <v>0</v>
      </c>
      <c r="Q168" s="249">
        <v>0.0097999999999999997</v>
      </c>
      <c r="R168" s="249">
        <f>Q168*H168</f>
        <v>0.089473999999999998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377</v>
      </c>
      <c r="AT168" s="251" t="s">
        <v>339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1888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379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1.75" customHeight="1">
      <c r="A170" s="35"/>
      <c r="B170" s="36"/>
      <c r="C170" s="257" t="s">
        <v>8</v>
      </c>
      <c r="D170" s="257" t="s">
        <v>339</v>
      </c>
      <c r="E170" s="258" t="s">
        <v>1591</v>
      </c>
      <c r="F170" s="259" t="s">
        <v>1592</v>
      </c>
      <c r="G170" s="260" t="s">
        <v>281</v>
      </c>
      <c r="H170" s="261">
        <v>9.1300000000000008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39</v>
      </c>
      <c r="O170" s="88"/>
      <c r="P170" s="249">
        <f>O170*H170</f>
        <v>0</v>
      </c>
      <c r="Q170" s="249">
        <v>0.0030000000000000001</v>
      </c>
      <c r="R170" s="249">
        <f>Q170*H170</f>
        <v>0.027390000000000005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377</v>
      </c>
      <c r="AT170" s="251" t="s">
        <v>339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1889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1594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39" t="s">
        <v>349</v>
      </c>
      <c r="D172" s="239" t="s">
        <v>278</v>
      </c>
      <c r="E172" s="240" t="s">
        <v>386</v>
      </c>
      <c r="F172" s="241" t="s">
        <v>387</v>
      </c>
      <c r="G172" s="242" t="s">
        <v>281</v>
      </c>
      <c r="H172" s="243">
        <v>8.3000000000000007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352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1890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389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33" customHeight="1">
      <c r="A174" s="35"/>
      <c r="B174" s="36"/>
      <c r="C174" s="239" t="s">
        <v>355</v>
      </c>
      <c r="D174" s="239" t="s">
        <v>278</v>
      </c>
      <c r="E174" s="240" t="s">
        <v>390</v>
      </c>
      <c r="F174" s="241" t="s">
        <v>391</v>
      </c>
      <c r="G174" s="242" t="s">
        <v>281</v>
      </c>
      <c r="H174" s="243">
        <v>74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0.00117</v>
      </c>
      <c r="R174" s="249">
        <f>Q174*H174</f>
        <v>0.086580000000000004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352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1891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393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57" t="s">
        <v>360</v>
      </c>
      <c r="D176" s="257" t="s">
        <v>339</v>
      </c>
      <c r="E176" s="258" t="s">
        <v>395</v>
      </c>
      <c r="F176" s="259" t="s">
        <v>396</v>
      </c>
      <c r="G176" s="260" t="s">
        <v>397</v>
      </c>
      <c r="H176" s="261">
        <v>0.57199999999999995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2.0000000000000002E-05</v>
      </c>
      <c r="R176" s="249">
        <f>Q176*H176</f>
        <v>1.1440000000000001E-05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339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1892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396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57" t="s">
        <v>352</v>
      </c>
      <c r="D178" s="257" t="s">
        <v>339</v>
      </c>
      <c r="E178" s="258" t="s">
        <v>400</v>
      </c>
      <c r="F178" s="259" t="s">
        <v>401</v>
      </c>
      <c r="G178" s="260" t="s">
        <v>397</v>
      </c>
      <c r="H178" s="261">
        <v>1.298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39</v>
      </c>
      <c r="O178" s="88"/>
      <c r="P178" s="249">
        <f>O178*H178</f>
        <v>0</v>
      </c>
      <c r="Q178" s="249">
        <v>0.00020000000000000001</v>
      </c>
      <c r="R178" s="249">
        <f>Q178*H178</f>
        <v>0.00025960000000000002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377</v>
      </c>
      <c r="AT178" s="251" t="s">
        <v>339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1893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401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57" t="s">
        <v>369</v>
      </c>
      <c r="D180" s="257" t="s">
        <v>339</v>
      </c>
      <c r="E180" s="258" t="s">
        <v>404</v>
      </c>
      <c r="F180" s="259" t="s">
        <v>405</v>
      </c>
      <c r="G180" s="260" t="s">
        <v>281</v>
      </c>
      <c r="H180" s="261">
        <v>48.729999999999997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0.0060000000000000001</v>
      </c>
      <c r="R180" s="249">
        <f>Q180*H180</f>
        <v>0.29237999999999997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1894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407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57" t="s">
        <v>374</v>
      </c>
      <c r="D182" s="257" t="s">
        <v>339</v>
      </c>
      <c r="E182" s="258" t="s">
        <v>409</v>
      </c>
      <c r="F182" s="259" t="s">
        <v>410</v>
      </c>
      <c r="G182" s="260" t="s">
        <v>281</v>
      </c>
      <c r="H182" s="261">
        <v>30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0.0060000000000000001</v>
      </c>
      <c r="R182" s="249">
        <f>Q182*H182</f>
        <v>0.17999999999999999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1895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412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57" t="s">
        <v>380</v>
      </c>
      <c r="D184" s="257" t="s">
        <v>339</v>
      </c>
      <c r="E184" s="258" t="s">
        <v>414</v>
      </c>
      <c r="F184" s="259" t="s">
        <v>415</v>
      </c>
      <c r="G184" s="260" t="s">
        <v>416</v>
      </c>
      <c r="H184" s="261">
        <v>85.799999999999997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0.00038000000000000002</v>
      </c>
      <c r="R184" s="249">
        <f>Q184*H184</f>
        <v>0.032604000000000001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1896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418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2" customFormat="1" ht="16.5" customHeight="1">
      <c r="A186" s="35"/>
      <c r="B186" s="36"/>
      <c r="C186" s="257" t="s">
        <v>385</v>
      </c>
      <c r="D186" s="257" t="s">
        <v>339</v>
      </c>
      <c r="E186" s="258" t="s">
        <v>420</v>
      </c>
      <c r="F186" s="259" t="s">
        <v>421</v>
      </c>
      <c r="G186" s="260" t="s">
        <v>416</v>
      </c>
      <c r="H186" s="261">
        <v>118.8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0.00035</v>
      </c>
      <c r="R186" s="249">
        <f>Q186*H186</f>
        <v>0.041579999999999999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83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1897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421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83</v>
      </c>
    </row>
    <row r="188" s="2" customFormat="1" ht="16.5" customHeight="1">
      <c r="A188" s="35"/>
      <c r="B188" s="36"/>
      <c r="C188" s="257" t="s">
        <v>7</v>
      </c>
      <c r="D188" s="257" t="s">
        <v>339</v>
      </c>
      <c r="E188" s="258" t="s">
        <v>424</v>
      </c>
      <c r="F188" s="259" t="s">
        <v>425</v>
      </c>
      <c r="G188" s="260" t="s">
        <v>416</v>
      </c>
      <c r="H188" s="261">
        <v>83.159999999999997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0.00035</v>
      </c>
      <c r="R188" s="249">
        <f>Q188*H188</f>
        <v>0.029106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83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1898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425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83</v>
      </c>
    </row>
    <row r="190" s="2" customFormat="1" ht="16.5" customHeight="1">
      <c r="A190" s="35"/>
      <c r="B190" s="36"/>
      <c r="C190" s="257" t="s">
        <v>394</v>
      </c>
      <c r="D190" s="257" t="s">
        <v>339</v>
      </c>
      <c r="E190" s="258" t="s">
        <v>428</v>
      </c>
      <c r="F190" s="259" t="s">
        <v>429</v>
      </c>
      <c r="G190" s="260" t="s">
        <v>416</v>
      </c>
      <c r="H190" s="261">
        <v>40.259999999999998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0.00050000000000000001</v>
      </c>
      <c r="R190" s="249">
        <f>Q190*H190</f>
        <v>0.020129999999999999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83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1899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431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83</v>
      </c>
    </row>
    <row r="192" s="2" customFormat="1" ht="16.5" customHeight="1">
      <c r="A192" s="35"/>
      <c r="B192" s="36"/>
      <c r="C192" s="257" t="s">
        <v>399</v>
      </c>
      <c r="D192" s="257" t="s">
        <v>339</v>
      </c>
      <c r="E192" s="258" t="s">
        <v>433</v>
      </c>
      <c r="F192" s="259" t="s">
        <v>434</v>
      </c>
      <c r="G192" s="260" t="s">
        <v>342</v>
      </c>
      <c r="H192" s="261">
        <v>57.200000000000003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4.0000000000000003E-05</v>
      </c>
      <c r="R192" s="249">
        <f>Q192*H192</f>
        <v>0.0022880000000000001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83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1900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434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83</v>
      </c>
    </row>
    <row r="194" s="2" customFormat="1" ht="16.5" customHeight="1">
      <c r="A194" s="35"/>
      <c r="B194" s="36"/>
      <c r="C194" s="257" t="s">
        <v>403</v>
      </c>
      <c r="D194" s="257" t="s">
        <v>339</v>
      </c>
      <c r="E194" s="258" t="s">
        <v>437</v>
      </c>
      <c r="F194" s="259" t="s">
        <v>438</v>
      </c>
      <c r="G194" s="260" t="s">
        <v>342</v>
      </c>
      <c r="H194" s="261">
        <v>57.200000000000003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2.0000000000000002E-05</v>
      </c>
      <c r="R194" s="249">
        <f>Q194*H194</f>
        <v>0.0011440000000000001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83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1901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438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83</v>
      </c>
    </row>
    <row r="196" s="12" customFormat="1" ht="22.8" customHeight="1">
      <c r="A196" s="12"/>
      <c r="B196" s="223"/>
      <c r="C196" s="224"/>
      <c r="D196" s="225" t="s">
        <v>73</v>
      </c>
      <c r="E196" s="237" t="s">
        <v>440</v>
      </c>
      <c r="F196" s="237" t="s">
        <v>441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SUM(P197:P226)</f>
        <v>0</v>
      </c>
      <c r="Q196" s="231"/>
      <c r="R196" s="232">
        <f>SUM(R197:R226)</f>
        <v>1.15661484</v>
      </c>
      <c r="S196" s="231"/>
      <c r="T196" s="233">
        <f>SUM(T197:T226)</f>
        <v>0.1958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83</v>
      </c>
      <c r="AT196" s="235" t="s">
        <v>73</v>
      </c>
      <c r="AU196" s="235" t="s">
        <v>81</v>
      </c>
      <c r="AY196" s="234" t="s">
        <v>275</v>
      </c>
      <c r="BK196" s="236">
        <f>SUM(BK197:BK226)</f>
        <v>0</v>
      </c>
    </row>
    <row r="197" s="2" customFormat="1" ht="21.75" customHeight="1">
      <c r="A197" s="35"/>
      <c r="B197" s="36"/>
      <c r="C197" s="239" t="s">
        <v>408</v>
      </c>
      <c r="D197" s="239" t="s">
        <v>278</v>
      </c>
      <c r="E197" s="240" t="s">
        <v>442</v>
      </c>
      <c r="F197" s="241" t="s">
        <v>443</v>
      </c>
      <c r="G197" s="242" t="s">
        <v>281</v>
      </c>
      <c r="H197" s="243">
        <v>74</v>
      </c>
      <c r="I197" s="244"/>
      <c r="J197" s="245">
        <f>ROUND(I197*H197,2)</f>
        <v>0</v>
      </c>
      <c r="K197" s="246"/>
      <c r="L197" s="41"/>
      <c r="M197" s="247" t="s">
        <v>1</v>
      </c>
      <c r="N197" s="248" t="s">
        <v>39</v>
      </c>
      <c r="O197" s="88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352</v>
      </c>
      <c r="AT197" s="251" t="s">
        <v>278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1902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445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24.15" customHeight="1">
      <c r="A199" s="35"/>
      <c r="B199" s="36"/>
      <c r="C199" s="239" t="s">
        <v>413</v>
      </c>
      <c r="D199" s="239" t="s">
        <v>278</v>
      </c>
      <c r="E199" s="240" t="s">
        <v>447</v>
      </c>
      <c r="F199" s="241" t="s">
        <v>448</v>
      </c>
      <c r="G199" s="242" t="s">
        <v>281</v>
      </c>
      <c r="H199" s="243">
        <v>74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449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450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39" t="s">
        <v>419</v>
      </c>
      <c r="D201" s="239" t="s">
        <v>278</v>
      </c>
      <c r="E201" s="240" t="s">
        <v>452</v>
      </c>
      <c r="F201" s="241" t="s">
        <v>453</v>
      </c>
      <c r="G201" s="242" t="s">
        <v>281</v>
      </c>
      <c r="H201" s="243">
        <v>74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352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454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455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39" t="s">
        <v>423</v>
      </c>
      <c r="D203" s="239" t="s">
        <v>278</v>
      </c>
      <c r="E203" s="240" t="s">
        <v>457</v>
      </c>
      <c r="F203" s="241" t="s">
        <v>458</v>
      </c>
      <c r="G203" s="242" t="s">
        <v>416</v>
      </c>
      <c r="H203" s="243">
        <v>36</v>
      </c>
      <c r="I203" s="244"/>
      <c r="J203" s="245">
        <f>ROUND(I203*H203,2)</f>
        <v>0</v>
      </c>
      <c r="K203" s="246"/>
      <c r="L203" s="41"/>
      <c r="M203" s="247" t="s">
        <v>1</v>
      </c>
      <c r="N203" s="248" t="s">
        <v>39</v>
      </c>
      <c r="O203" s="8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352</v>
      </c>
      <c r="AT203" s="251" t="s">
        <v>278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1903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460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57" t="s">
        <v>427</v>
      </c>
      <c r="D205" s="257" t="s">
        <v>339</v>
      </c>
      <c r="E205" s="258" t="s">
        <v>462</v>
      </c>
      <c r="F205" s="259" t="s">
        <v>463</v>
      </c>
      <c r="G205" s="260" t="s">
        <v>416</v>
      </c>
      <c r="H205" s="261">
        <v>36.719999999999999</v>
      </c>
      <c r="I205" s="262"/>
      <c r="J205" s="263">
        <f>ROUND(I205*H205,2)</f>
        <v>0</v>
      </c>
      <c r="K205" s="264"/>
      <c r="L205" s="265"/>
      <c r="M205" s="266" t="s">
        <v>1</v>
      </c>
      <c r="N205" s="267" t="s">
        <v>39</v>
      </c>
      <c r="O205" s="88"/>
      <c r="P205" s="249">
        <f>O205*H205</f>
        <v>0</v>
      </c>
      <c r="Q205" s="249">
        <v>5.0000000000000002E-05</v>
      </c>
      <c r="R205" s="249">
        <f>Q205*H205</f>
        <v>0.001836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377</v>
      </c>
      <c r="AT205" s="251" t="s">
        <v>339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1904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463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24.15" customHeight="1">
      <c r="A207" s="35"/>
      <c r="B207" s="36"/>
      <c r="C207" s="239" t="s">
        <v>432</v>
      </c>
      <c r="D207" s="239" t="s">
        <v>278</v>
      </c>
      <c r="E207" s="240" t="s">
        <v>466</v>
      </c>
      <c r="F207" s="241" t="s">
        <v>467</v>
      </c>
      <c r="G207" s="242" t="s">
        <v>281</v>
      </c>
      <c r="H207" s="243">
        <v>74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0.00020000000000000001</v>
      </c>
      <c r="R207" s="249">
        <f>Q207*H207</f>
        <v>0.014800000000000001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468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469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37.8" customHeight="1">
      <c r="A209" s="35"/>
      <c r="B209" s="36"/>
      <c r="C209" s="239" t="s">
        <v>436</v>
      </c>
      <c r="D209" s="239" t="s">
        <v>278</v>
      </c>
      <c r="E209" s="240" t="s">
        <v>471</v>
      </c>
      <c r="F209" s="241" t="s">
        <v>472</v>
      </c>
      <c r="G209" s="242" t="s">
        <v>281</v>
      </c>
      <c r="H209" s="243">
        <v>74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0.014999999999999999</v>
      </c>
      <c r="R209" s="249">
        <f>Q209*H209</f>
        <v>1.1099999999999999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473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474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21.75" customHeight="1">
      <c r="A211" s="35"/>
      <c r="B211" s="36"/>
      <c r="C211" s="239" t="s">
        <v>377</v>
      </c>
      <c r="D211" s="239" t="s">
        <v>278</v>
      </c>
      <c r="E211" s="240" t="s">
        <v>476</v>
      </c>
      <c r="F211" s="241" t="s">
        <v>477</v>
      </c>
      <c r="G211" s="242" t="s">
        <v>416</v>
      </c>
      <c r="H211" s="243">
        <v>36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0</v>
      </c>
      <c r="R211" s="249">
        <f>Q211*H211</f>
        <v>0</v>
      </c>
      <c r="S211" s="249">
        <v>0.00029999999999999997</v>
      </c>
      <c r="T211" s="250">
        <f>S211*H211</f>
        <v>0.010799999999999999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478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479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66.75" customHeight="1">
      <c r="A213" s="35"/>
      <c r="B213" s="36"/>
      <c r="C213" s="257" t="s">
        <v>446</v>
      </c>
      <c r="D213" s="257" t="s">
        <v>339</v>
      </c>
      <c r="E213" s="258" t="s">
        <v>481</v>
      </c>
      <c r="F213" s="259" t="s">
        <v>482</v>
      </c>
      <c r="G213" s="260" t="s">
        <v>281</v>
      </c>
      <c r="H213" s="261">
        <v>85</v>
      </c>
      <c r="I213" s="262"/>
      <c r="J213" s="263">
        <f>ROUND(I213*H213,2)</f>
        <v>0</v>
      </c>
      <c r="K213" s="264"/>
      <c r="L213" s="265"/>
      <c r="M213" s="266" t="s">
        <v>1</v>
      </c>
      <c r="N213" s="267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310</v>
      </c>
      <c r="AT213" s="251" t="s">
        <v>339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310</v>
      </c>
      <c r="BM213" s="251" t="s">
        <v>483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482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24.15" customHeight="1">
      <c r="A215" s="35"/>
      <c r="B215" s="36"/>
      <c r="C215" s="239" t="s">
        <v>451</v>
      </c>
      <c r="D215" s="239" t="s">
        <v>278</v>
      </c>
      <c r="E215" s="240" t="s">
        <v>485</v>
      </c>
      <c r="F215" s="241" t="s">
        <v>486</v>
      </c>
      <c r="G215" s="242" t="s">
        <v>281</v>
      </c>
      <c r="H215" s="243">
        <v>74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0.0025000000000000001</v>
      </c>
      <c r="T215" s="250">
        <f>S215*H215</f>
        <v>0.185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487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488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39" t="s">
        <v>456</v>
      </c>
      <c r="D217" s="239" t="s">
        <v>278</v>
      </c>
      <c r="E217" s="240" t="s">
        <v>490</v>
      </c>
      <c r="F217" s="241" t="s">
        <v>491</v>
      </c>
      <c r="G217" s="242" t="s">
        <v>281</v>
      </c>
      <c r="H217" s="243">
        <v>74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0.00029999999999999997</v>
      </c>
      <c r="R217" s="249">
        <f>Q217*H217</f>
        <v>0.022199999999999998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352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492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493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16.5" customHeight="1">
      <c r="A219" s="35"/>
      <c r="B219" s="36"/>
      <c r="C219" s="257" t="s">
        <v>461</v>
      </c>
      <c r="D219" s="257" t="s">
        <v>339</v>
      </c>
      <c r="E219" s="258" t="s">
        <v>495</v>
      </c>
      <c r="F219" s="259" t="s">
        <v>496</v>
      </c>
      <c r="G219" s="260" t="s">
        <v>416</v>
      </c>
      <c r="H219" s="261">
        <v>33.722000000000001</v>
      </c>
      <c r="I219" s="262"/>
      <c r="J219" s="263">
        <f>ROUND(I219*H219,2)</f>
        <v>0</v>
      </c>
      <c r="K219" s="264"/>
      <c r="L219" s="265"/>
      <c r="M219" s="266" t="s">
        <v>1</v>
      </c>
      <c r="N219" s="267" t="s">
        <v>39</v>
      </c>
      <c r="O219" s="88"/>
      <c r="P219" s="249">
        <f>O219*H219</f>
        <v>0</v>
      </c>
      <c r="Q219" s="249">
        <v>0.00022000000000000001</v>
      </c>
      <c r="R219" s="249">
        <f>Q219*H219</f>
        <v>0.0074188400000000003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377</v>
      </c>
      <c r="AT219" s="251" t="s">
        <v>339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352</v>
      </c>
      <c r="BM219" s="251" t="s">
        <v>497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496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24.15" customHeight="1">
      <c r="A221" s="35"/>
      <c r="B221" s="36"/>
      <c r="C221" s="239" t="s">
        <v>465</v>
      </c>
      <c r="D221" s="239" t="s">
        <v>278</v>
      </c>
      <c r="E221" s="240" t="s">
        <v>499</v>
      </c>
      <c r="F221" s="241" t="s">
        <v>500</v>
      </c>
      <c r="G221" s="242" t="s">
        <v>416</v>
      </c>
      <c r="H221" s="243">
        <v>46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501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502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16.5" customHeight="1">
      <c r="A223" s="35"/>
      <c r="B223" s="36"/>
      <c r="C223" s="239" t="s">
        <v>470</v>
      </c>
      <c r="D223" s="239" t="s">
        <v>278</v>
      </c>
      <c r="E223" s="240" t="s">
        <v>504</v>
      </c>
      <c r="F223" s="241" t="s">
        <v>505</v>
      </c>
      <c r="G223" s="242" t="s">
        <v>416</v>
      </c>
      <c r="H223" s="243">
        <v>36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1.0000000000000001E-05</v>
      </c>
      <c r="R223" s="249">
        <f>Q223*H223</f>
        <v>0.00036000000000000002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352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352</v>
      </c>
      <c r="BM223" s="251" t="s">
        <v>506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507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2" customFormat="1" ht="24.15" customHeight="1">
      <c r="A225" s="35"/>
      <c r="B225" s="36"/>
      <c r="C225" s="239" t="s">
        <v>475</v>
      </c>
      <c r="D225" s="239" t="s">
        <v>278</v>
      </c>
      <c r="E225" s="240" t="s">
        <v>509</v>
      </c>
      <c r="F225" s="241" t="s">
        <v>510</v>
      </c>
      <c r="G225" s="242" t="s">
        <v>281</v>
      </c>
      <c r="H225" s="243">
        <v>74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352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352</v>
      </c>
      <c r="BM225" s="251" t="s">
        <v>511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512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12" customFormat="1" ht="22.8" customHeight="1">
      <c r="A227" s="12"/>
      <c r="B227" s="223"/>
      <c r="C227" s="224"/>
      <c r="D227" s="225" t="s">
        <v>73</v>
      </c>
      <c r="E227" s="237" t="s">
        <v>543</v>
      </c>
      <c r="F227" s="237" t="s">
        <v>544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SUM(P228:P243)</f>
        <v>0</v>
      </c>
      <c r="Q227" s="231"/>
      <c r="R227" s="232">
        <f>SUM(R228:R243)</f>
        <v>0.028379999999999999</v>
      </c>
      <c r="S227" s="231"/>
      <c r="T227" s="233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83</v>
      </c>
      <c r="AT227" s="235" t="s">
        <v>73</v>
      </c>
      <c r="AU227" s="235" t="s">
        <v>81</v>
      </c>
      <c r="AY227" s="234" t="s">
        <v>275</v>
      </c>
      <c r="BK227" s="236">
        <f>SUM(BK228:BK243)</f>
        <v>0</v>
      </c>
    </row>
    <row r="228" s="2" customFormat="1" ht="33" customHeight="1">
      <c r="A228" s="35"/>
      <c r="B228" s="36"/>
      <c r="C228" s="239" t="s">
        <v>480</v>
      </c>
      <c r="D228" s="239" t="s">
        <v>278</v>
      </c>
      <c r="E228" s="240" t="s">
        <v>546</v>
      </c>
      <c r="F228" s="241" t="s">
        <v>547</v>
      </c>
      <c r="G228" s="242" t="s">
        <v>281</v>
      </c>
      <c r="H228" s="243">
        <v>30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0.00023000000000000001</v>
      </c>
      <c r="R228" s="249">
        <f>Q228*H228</f>
        <v>0.0068999999999999999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1905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549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24.15" customHeight="1">
      <c r="A230" s="35"/>
      <c r="B230" s="36"/>
      <c r="C230" s="239" t="s">
        <v>484</v>
      </c>
      <c r="D230" s="239" t="s">
        <v>278</v>
      </c>
      <c r="E230" s="240" t="s">
        <v>551</v>
      </c>
      <c r="F230" s="241" t="s">
        <v>552</v>
      </c>
      <c r="G230" s="242" t="s">
        <v>281</v>
      </c>
      <c r="H230" s="243">
        <v>30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1906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554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24.15" customHeight="1">
      <c r="A232" s="35"/>
      <c r="B232" s="36"/>
      <c r="C232" s="239" t="s">
        <v>489</v>
      </c>
      <c r="D232" s="239" t="s">
        <v>278</v>
      </c>
      <c r="E232" s="240" t="s">
        <v>556</v>
      </c>
      <c r="F232" s="241" t="s">
        <v>557</v>
      </c>
      <c r="G232" s="242" t="s">
        <v>416</v>
      </c>
      <c r="H232" s="243">
        <v>4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2.0000000000000002E-05</v>
      </c>
      <c r="R232" s="249">
        <f>Q232*H232</f>
        <v>8.0000000000000007E-05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558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559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2" customFormat="1" ht="24.15" customHeight="1">
      <c r="A234" s="35"/>
      <c r="B234" s="36"/>
      <c r="C234" s="239" t="s">
        <v>494</v>
      </c>
      <c r="D234" s="239" t="s">
        <v>278</v>
      </c>
      <c r="E234" s="240" t="s">
        <v>561</v>
      </c>
      <c r="F234" s="241" t="s">
        <v>562</v>
      </c>
      <c r="G234" s="242" t="s">
        <v>281</v>
      </c>
      <c r="H234" s="243">
        <v>30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0.00040999999999999999</v>
      </c>
      <c r="R234" s="249">
        <f>Q234*H234</f>
        <v>0.0123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83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1907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564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83</v>
      </c>
    </row>
    <row r="236" s="2" customFormat="1" ht="24.15" customHeight="1">
      <c r="A236" s="35"/>
      <c r="B236" s="36"/>
      <c r="C236" s="239" t="s">
        <v>498</v>
      </c>
      <c r="D236" s="239" t="s">
        <v>278</v>
      </c>
      <c r="E236" s="240" t="s">
        <v>566</v>
      </c>
      <c r="F236" s="241" t="s">
        <v>567</v>
      </c>
      <c r="G236" s="242" t="s">
        <v>281</v>
      </c>
      <c r="H236" s="243">
        <v>30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0.00029</v>
      </c>
      <c r="R236" s="249">
        <f>Q236*H236</f>
        <v>0.0086999999999999994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83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1908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569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83</v>
      </c>
    </row>
    <row r="238" s="2" customFormat="1" ht="24.15" customHeight="1">
      <c r="A238" s="35"/>
      <c r="B238" s="36"/>
      <c r="C238" s="239" t="s">
        <v>503</v>
      </c>
      <c r="D238" s="239" t="s">
        <v>278</v>
      </c>
      <c r="E238" s="240" t="s">
        <v>571</v>
      </c>
      <c r="F238" s="241" t="s">
        <v>572</v>
      </c>
      <c r="G238" s="242" t="s">
        <v>416</v>
      </c>
      <c r="H238" s="243">
        <v>4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4.0000000000000003E-05</v>
      </c>
      <c r="R238" s="249">
        <f>Q238*H238</f>
        <v>0.00016000000000000001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83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573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574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83</v>
      </c>
    </row>
    <row r="240" s="2" customFormat="1" ht="21.75" customHeight="1">
      <c r="A240" s="35"/>
      <c r="B240" s="36"/>
      <c r="C240" s="239" t="s">
        <v>508</v>
      </c>
      <c r="D240" s="239" t="s">
        <v>278</v>
      </c>
      <c r="E240" s="240" t="s">
        <v>576</v>
      </c>
      <c r="F240" s="241" t="s">
        <v>577</v>
      </c>
      <c r="G240" s="242" t="s">
        <v>416</v>
      </c>
      <c r="H240" s="243">
        <v>4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6.0000000000000002E-05</v>
      </c>
      <c r="R240" s="249">
        <f>Q240*H240</f>
        <v>0.00024000000000000001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578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579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16.5" customHeight="1">
      <c r="A242" s="35"/>
      <c r="B242" s="36"/>
      <c r="C242" s="239" t="s">
        <v>515</v>
      </c>
      <c r="D242" s="239" t="s">
        <v>278</v>
      </c>
      <c r="E242" s="240" t="s">
        <v>581</v>
      </c>
      <c r="F242" s="241" t="s">
        <v>582</v>
      </c>
      <c r="G242" s="242" t="s">
        <v>342</v>
      </c>
      <c r="H242" s="243">
        <v>2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310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310</v>
      </c>
      <c r="BM242" s="251" t="s">
        <v>1669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582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12" customFormat="1" ht="22.8" customHeight="1">
      <c r="A244" s="12"/>
      <c r="B244" s="223"/>
      <c r="C244" s="224"/>
      <c r="D244" s="225" t="s">
        <v>73</v>
      </c>
      <c r="E244" s="237" t="s">
        <v>584</v>
      </c>
      <c r="F244" s="237" t="s">
        <v>585</v>
      </c>
      <c r="G244" s="224"/>
      <c r="H244" s="224"/>
      <c r="I244" s="227"/>
      <c r="J244" s="238">
        <f>BK244</f>
        <v>0</v>
      </c>
      <c r="K244" s="224"/>
      <c r="L244" s="229"/>
      <c r="M244" s="230"/>
      <c r="N244" s="231"/>
      <c r="O244" s="231"/>
      <c r="P244" s="232">
        <f>SUM(P245:P262)</f>
        <v>0</v>
      </c>
      <c r="Q244" s="231"/>
      <c r="R244" s="232">
        <f>SUM(R245:R262)</f>
        <v>0.18340000000000001</v>
      </c>
      <c r="S244" s="231"/>
      <c r="T244" s="233">
        <f>SUM(T245:T262)</f>
        <v>0.04061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4" t="s">
        <v>83</v>
      </c>
      <c r="AT244" s="235" t="s">
        <v>73</v>
      </c>
      <c r="AU244" s="235" t="s">
        <v>81</v>
      </c>
      <c r="AY244" s="234" t="s">
        <v>275</v>
      </c>
      <c r="BK244" s="236">
        <f>SUM(BK245:BK262)</f>
        <v>0</v>
      </c>
    </row>
    <row r="245" s="2" customFormat="1" ht="24.15" customHeight="1">
      <c r="A245" s="35"/>
      <c r="B245" s="36"/>
      <c r="C245" s="239" t="s">
        <v>520</v>
      </c>
      <c r="D245" s="239" t="s">
        <v>278</v>
      </c>
      <c r="E245" s="240" t="s">
        <v>586</v>
      </c>
      <c r="F245" s="241" t="s">
        <v>587</v>
      </c>
      <c r="G245" s="242" t="s">
        <v>281</v>
      </c>
      <c r="H245" s="243">
        <v>131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352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352</v>
      </c>
      <c r="BM245" s="251" t="s">
        <v>588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589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16.5" customHeight="1">
      <c r="A247" s="35"/>
      <c r="B247" s="36"/>
      <c r="C247" s="239" t="s">
        <v>525</v>
      </c>
      <c r="D247" s="239" t="s">
        <v>278</v>
      </c>
      <c r="E247" s="240" t="s">
        <v>591</v>
      </c>
      <c r="F247" s="241" t="s">
        <v>592</v>
      </c>
      <c r="G247" s="242" t="s">
        <v>281</v>
      </c>
      <c r="H247" s="243">
        <v>131</v>
      </c>
      <c r="I247" s="244"/>
      <c r="J247" s="245">
        <f>ROUND(I247*H247,2)</f>
        <v>0</v>
      </c>
      <c r="K247" s="246"/>
      <c r="L247" s="41"/>
      <c r="M247" s="247" t="s">
        <v>1</v>
      </c>
      <c r="N247" s="248" t="s">
        <v>39</v>
      </c>
      <c r="O247" s="8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51" t="s">
        <v>352</v>
      </c>
      <c r="AT247" s="251" t="s">
        <v>278</v>
      </c>
      <c r="AU247" s="251" t="s">
        <v>83</v>
      </c>
      <c r="AY247" s="14" t="s">
        <v>275</v>
      </c>
      <c r="BE247" s="252">
        <f>IF(N247="základní",J247,0)</f>
        <v>0</v>
      </c>
      <c r="BF247" s="252">
        <f>IF(N247="snížená",J247,0)</f>
        <v>0</v>
      </c>
      <c r="BG247" s="252">
        <f>IF(N247="zákl. přenesená",J247,0)</f>
        <v>0</v>
      </c>
      <c r="BH247" s="252">
        <f>IF(N247="sníž. přenesená",J247,0)</f>
        <v>0</v>
      </c>
      <c r="BI247" s="252">
        <f>IF(N247="nulová",J247,0)</f>
        <v>0</v>
      </c>
      <c r="BJ247" s="14" t="s">
        <v>81</v>
      </c>
      <c r="BK247" s="252">
        <f>ROUND(I247*H247,2)</f>
        <v>0</v>
      </c>
      <c r="BL247" s="14" t="s">
        <v>352</v>
      </c>
      <c r="BM247" s="251" t="s">
        <v>593</v>
      </c>
    </row>
    <row r="248" s="2" customFormat="1">
      <c r="A248" s="35"/>
      <c r="B248" s="36"/>
      <c r="C248" s="37"/>
      <c r="D248" s="253" t="s">
        <v>284</v>
      </c>
      <c r="E248" s="37"/>
      <c r="F248" s="254" t="s">
        <v>594</v>
      </c>
      <c r="G248" s="37"/>
      <c r="H248" s="37"/>
      <c r="I248" s="206"/>
      <c r="J248" s="37"/>
      <c r="K248" s="37"/>
      <c r="L248" s="41"/>
      <c r="M248" s="255"/>
      <c r="N248" s="256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284</v>
      </c>
      <c r="AU248" s="14" t="s">
        <v>83</v>
      </c>
    </row>
    <row r="249" s="2" customFormat="1" ht="16.5" customHeight="1">
      <c r="A249" s="35"/>
      <c r="B249" s="36"/>
      <c r="C249" s="239" t="s">
        <v>530</v>
      </c>
      <c r="D249" s="239" t="s">
        <v>278</v>
      </c>
      <c r="E249" s="240" t="s">
        <v>596</v>
      </c>
      <c r="F249" s="241" t="s">
        <v>597</v>
      </c>
      <c r="G249" s="242" t="s">
        <v>281</v>
      </c>
      <c r="H249" s="243">
        <v>131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0.001</v>
      </c>
      <c r="R249" s="249">
        <f>Q249*H249</f>
        <v>0.13100000000000001</v>
      </c>
      <c r="S249" s="249">
        <v>0.00031</v>
      </c>
      <c r="T249" s="250">
        <f>S249*H249</f>
        <v>0.04061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598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599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24.15" customHeight="1">
      <c r="A251" s="35"/>
      <c r="B251" s="36"/>
      <c r="C251" s="239" t="s">
        <v>534</v>
      </c>
      <c r="D251" s="239" t="s">
        <v>278</v>
      </c>
      <c r="E251" s="240" t="s">
        <v>601</v>
      </c>
      <c r="F251" s="241" t="s">
        <v>602</v>
      </c>
      <c r="G251" s="242" t="s">
        <v>281</v>
      </c>
      <c r="H251" s="243">
        <v>131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0.00020000000000000001</v>
      </c>
      <c r="R251" s="249">
        <f>Q251*H251</f>
        <v>0.026200000000000001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352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603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604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16.5" customHeight="1">
      <c r="A253" s="35"/>
      <c r="B253" s="36"/>
      <c r="C253" s="239" t="s">
        <v>539</v>
      </c>
      <c r="D253" s="239" t="s">
        <v>278</v>
      </c>
      <c r="E253" s="240" t="s">
        <v>606</v>
      </c>
      <c r="F253" s="241" t="s">
        <v>607</v>
      </c>
      <c r="G253" s="242" t="s">
        <v>281</v>
      </c>
      <c r="H253" s="243">
        <v>131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310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310</v>
      </c>
      <c r="BM253" s="251" t="s">
        <v>608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607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4.15" customHeight="1">
      <c r="A255" s="35"/>
      <c r="B255" s="36"/>
      <c r="C255" s="239" t="s">
        <v>545</v>
      </c>
      <c r="D255" s="239" t="s">
        <v>278</v>
      </c>
      <c r="E255" s="240" t="s">
        <v>601</v>
      </c>
      <c r="F255" s="241" t="s">
        <v>602</v>
      </c>
      <c r="G255" s="242" t="s">
        <v>281</v>
      </c>
      <c r="H255" s="243">
        <v>131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0.00020000000000000001</v>
      </c>
      <c r="R255" s="249">
        <f>Q255*H255</f>
        <v>0.026200000000000001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352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352</v>
      </c>
      <c r="BM255" s="251" t="s">
        <v>610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604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24.15" customHeight="1">
      <c r="A257" s="35"/>
      <c r="B257" s="36"/>
      <c r="C257" s="239" t="s">
        <v>550</v>
      </c>
      <c r="D257" s="239" t="s">
        <v>278</v>
      </c>
      <c r="E257" s="240" t="s">
        <v>612</v>
      </c>
      <c r="F257" s="241" t="s">
        <v>613</v>
      </c>
      <c r="G257" s="242" t="s">
        <v>281</v>
      </c>
      <c r="H257" s="243">
        <v>131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310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310</v>
      </c>
      <c r="BM257" s="251" t="s">
        <v>614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613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16.5" customHeight="1">
      <c r="A259" s="35"/>
      <c r="B259" s="36"/>
      <c r="C259" s="239" t="s">
        <v>555</v>
      </c>
      <c r="D259" s="239" t="s">
        <v>278</v>
      </c>
      <c r="E259" s="240" t="s">
        <v>616</v>
      </c>
      <c r="F259" s="241" t="s">
        <v>617</v>
      </c>
      <c r="G259" s="242" t="s">
        <v>305</v>
      </c>
      <c r="H259" s="243">
        <v>1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</v>
      </c>
      <c r="R259" s="249">
        <f>Q259*H259</f>
        <v>0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310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310</v>
      </c>
      <c r="BM259" s="251" t="s">
        <v>618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617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16.5" customHeight="1">
      <c r="A261" s="35"/>
      <c r="B261" s="36"/>
      <c r="C261" s="239" t="s">
        <v>560</v>
      </c>
      <c r="D261" s="239" t="s">
        <v>278</v>
      </c>
      <c r="E261" s="240" t="s">
        <v>620</v>
      </c>
      <c r="F261" s="241" t="s">
        <v>621</v>
      </c>
      <c r="G261" s="242" t="s">
        <v>305</v>
      </c>
      <c r="H261" s="243">
        <v>1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310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310</v>
      </c>
      <c r="BM261" s="251" t="s">
        <v>622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621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12" customFormat="1" ht="25.92" customHeight="1">
      <c r="A263" s="12"/>
      <c r="B263" s="223"/>
      <c r="C263" s="224"/>
      <c r="D263" s="225" t="s">
        <v>73</v>
      </c>
      <c r="E263" s="226" t="s">
        <v>623</v>
      </c>
      <c r="F263" s="226" t="s">
        <v>624</v>
      </c>
      <c r="G263" s="224"/>
      <c r="H263" s="224"/>
      <c r="I263" s="227"/>
      <c r="J263" s="228">
        <f>BK263</f>
        <v>0</v>
      </c>
      <c r="K263" s="224"/>
      <c r="L263" s="229"/>
      <c r="M263" s="230"/>
      <c r="N263" s="231"/>
      <c r="O263" s="231"/>
      <c r="P263" s="232">
        <f>P264</f>
        <v>0</v>
      </c>
      <c r="Q263" s="231"/>
      <c r="R263" s="232">
        <f>R264</f>
        <v>0</v>
      </c>
      <c r="S263" s="231"/>
      <c r="T263" s="233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34" t="s">
        <v>282</v>
      </c>
      <c r="AT263" s="235" t="s">
        <v>73</v>
      </c>
      <c r="AU263" s="235" t="s">
        <v>74</v>
      </c>
      <c r="AY263" s="234" t="s">
        <v>275</v>
      </c>
      <c r="BK263" s="236">
        <f>BK264</f>
        <v>0</v>
      </c>
    </row>
    <row r="264" s="12" customFormat="1" ht="22.8" customHeight="1">
      <c r="A264" s="12"/>
      <c r="B264" s="223"/>
      <c r="C264" s="224"/>
      <c r="D264" s="225" t="s">
        <v>73</v>
      </c>
      <c r="E264" s="237" t="s">
        <v>625</v>
      </c>
      <c r="F264" s="237" t="s">
        <v>624</v>
      </c>
      <c r="G264" s="224"/>
      <c r="H264" s="224"/>
      <c r="I264" s="227"/>
      <c r="J264" s="238">
        <f>BK264</f>
        <v>0</v>
      </c>
      <c r="K264" s="224"/>
      <c r="L264" s="229"/>
      <c r="M264" s="230"/>
      <c r="N264" s="231"/>
      <c r="O264" s="231"/>
      <c r="P264" s="232">
        <f>SUM(P265:P266)</f>
        <v>0</v>
      </c>
      <c r="Q264" s="231"/>
      <c r="R264" s="232">
        <f>SUM(R265:R266)</f>
        <v>0</v>
      </c>
      <c r="S264" s="231"/>
      <c r="T264" s="23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4" t="s">
        <v>282</v>
      </c>
      <c r="AT264" s="235" t="s">
        <v>73</v>
      </c>
      <c r="AU264" s="235" t="s">
        <v>81</v>
      </c>
      <c r="AY264" s="234" t="s">
        <v>275</v>
      </c>
      <c r="BK264" s="236">
        <f>SUM(BK265:BK266)</f>
        <v>0</v>
      </c>
    </row>
    <row r="265" s="2" customFormat="1" ht="16.5" customHeight="1">
      <c r="A265" s="35"/>
      <c r="B265" s="36"/>
      <c r="C265" s="239" t="s">
        <v>565</v>
      </c>
      <c r="D265" s="239" t="s">
        <v>278</v>
      </c>
      <c r="E265" s="240" t="s">
        <v>627</v>
      </c>
      <c r="F265" s="241" t="s">
        <v>628</v>
      </c>
      <c r="G265" s="242" t="s">
        <v>305</v>
      </c>
      <c r="H265" s="243">
        <v>4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310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310</v>
      </c>
      <c r="BM265" s="251" t="s">
        <v>1497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1909</v>
      </c>
      <c r="G266" s="37"/>
      <c r="H266" s="37"/>
      <c r="I266" s="206"/>
      <c r="J266" s="37"/>
      <c r="K266" s="37"/>
      <c r="L266" s="41"/>
      <c r="M266" s="268"/>
      <c r="N266" s="269"/>
      <c r="O266" s="270"/>
      <c r="P266" s="270"/>
      <c r="Q266" s="270"/>
      <c r="R266" s="270"/>
      <c r="S266" s="270"/>
      <c r="T266" s="271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2" customFormat="1" ht="6.96" customHeight="1">
      <c r="A267" s="35"/>
      <c r="B267" s="63"/>
      <c r="C267" s="64"/>
      <c r="D267" s="64"/>
      <c r="E267" s="64"/>
      <c r="F267" s="64"/>
      <c r="G267" s="64"/>
      <c r="H267" s="64"/>
      <c r="I267" s="64"/>
      <c r="J267" s="64"/>
      <c r="K267" s="64"/>
      <c r="L267" s="41"/>
      <c r="M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</sheetData>
  <sheetProtection sheet="1" autoFilter="0" formatColumns="0" formatRows="0" objects="1" scenarios="1" spinCount="100000" saltValue="9wzmbD3klvXZ2firUXfQdZa84D34zgilxi/iHSv4L65jm9vog0EPsUv1jLIw4is12yeC7DogwnseWI7iWgqgSQ==" hashValue="wwFCWyMs81w9Xc71SZKaHdVmOHm+7O1/uIgwi/GPEuvTi5fF2MaklqSLlW6gUNPkSQGjrC44moZ69+gY93+F8A==" algorithmName="SHA-512" password="C741"/>
  <autoFilter ref="C140:K26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1885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1910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SUM(BE141:BE246)),  2)</f>
        <v>0</v>
      </c>
      <c r="G37" s="35"/>
      <c r="H37" s="35"/>
      <c r="I37" s="163">
        <v>0.20999999999999999</v>
      </c>
      <c r="J37" s="162">
        <f>ROUND(((SUM(BE112:BE119) + SUM(BE141:BE246))*I37),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SUM(BF141:BF246)),  2)</f>
        <v>0</v>
      </c>
      <c r="G38" s="35"/>
      <c r="H38" s="35"/>
      <c r="I38" s="163">
        <v>0.12</v>
      </c>
      <c r="J38" s="162">
        <f>ROUND(((SUM(BF112:BF119) + SUM(BF141:BF246))*I38),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SUM(BG141:BG246)),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SUM(BH141:BH246)),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SUM(BI141:BI246)),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1885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61.11.1 - kabinet fyziky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238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J148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J155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J164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242</v>
      </c>
      <c r="E104" s="195"/>
      <c r="F104" s="195"/>
      <c r="G104" s="195"/>
      <c r="H104" s="195"/>
      <c r="I104" s="195"/>
      <c r="J104" s="196">
        <f>J165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1500</v>
      </c>
      <c r="E105" s="195"/>
      <c r="F105" s="195"/>
      <c r="G105" s="195"/>
      <c r="H105" s="195"/>
      <c r="I105" s="195"/>
      <c r="J105" s="196">
        <f>J166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243</v>
      </c>
      <c r="E106" s="195"/>
      <c r="F106" s="195"/>
      <c r="G106" s="195"/>
      <c r="H106" s="195"/>
      <c r="I106" s="195"/>
      <c r="J106" s="196">
        <f>J173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244</v>
      </c>
      <c r="E107" s="195"/>
      <c r="F107" s="195"/>
      <c r="G107" s="195"/>
      <c r="H107" s="195"/>
      <c r="I107" s="195"/>
      <c r="J107" s="196">
        <f>J194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246</v>
      </c>
      <c r="E108" s="195"/>
      <c r="F108" s="195"/>
      <c r="G108" s="195"/>
      <c r="H108" s="195"/>
      <c r="I108" s="195"/>
      <c r="J108" s="196">
        <f>J225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J228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23.25" customHeight="1">
      <c r="A131" s="35"/>
      <c r="B131" s="36"/>
      <c r="C131" s="37"/>
      <c r="D131" s="37"/>
      <c r="E131" s="182" t="s">
        <v>1885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61.11.1 - kabinet fyziky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P142+P164</f>
        <v>0</v>
      </c>
      <c r="Q141" s="101"/>
      <c r="R141" s="220">
        <f>R142+R164</f>
        <v>0.81733619999999996</v>
      </c>
      <c r="S141" s="101"/>
      <c r="T141" s="221">
        <f>T142+T164</f>
        <v>0.20261000000000001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BK142+BK164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P143+P148+P155</f>
        <v>0</v>
      </c>
      <c r="Q142" s="231"/>
      <c r="R142" s="232">
        <f>R143+R148+R155</f>
        <v>0.43402000000000002</v>
      </c>
      <c r="S142" s="231"/>
      <c r="T142" s="233">
        <f>T143+T148+T155</f>
        <v>0.152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BK143+BK148+BK155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286</v>
      </c>
      <c r="F143" s="237" t="s">
        <v>287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SUM(P144:P147)</f>
        <v>0</v>
      </c>
      <c r="Q143" s="231"/>
      <c r="R143" s="232">
        <f>SUM(R144:R147)</f>
        <v>0.43402000000000002</v>
      </c>
      <c r="S143" s="231"/>
      <c r="T143" s="23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SUM(BK144:BK147)</f>
        <v>0</v>
      </c>
    </row>
    <row r="144" s="2" customFormat="1" ht="24.15" customHeight="1">
      <c r="A144" s="35"/>
      <c r="B144" s="36"/>
      <c r="C144" s="239" t="s">
        <v>81</v>
      </c>
      <c r="D144" s="239" t="s">
        <v>278</v>
      </c>
      <c r="E144" s="240" t="s">
        <v>1911</v>
      </c>
      <c r="F144" s="241" t="s">
        <v>1912</v>
      </c>
      <c r="G144" s="242" t="s">
        <v>342</v>
      </c>
      <c r="H144" s="243">
        <v>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0.42153000000000002</v>
      </c>
      <c r="R144" s="249">
        <f>Q144*H144</f>
        <v>0.42153000000000002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1913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1914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37.8" customHeight="1">
      <c r="A146" s="35"/>
      <c r="B146" s="36"/>
      <c r="C146" s="257" t="s">
        <v>83</v>
      </c>
      <c r="D146" s="257" t="s">
        <v>339</v>
      </c>
      <c r="E146" s="258" t="s">
        <v>1915</v>
      </c>
      <c r="F146" s="259" t="s">
        <v>1916</v>
      </c>
      <c r="G146" s="260" t="s">
        <v>342</v>
      </c>
      <c r="H146" s="261">
        <v>1</v>
      </c>
      <c r="I146" s="262"/>
      <c r="J146" s="263">
        <f>ROUND(I146*H146,2)</f>
        <v>0</v>
      </c>
      <c r="K146" s="264"/>
      <c r="L146" s="265"/>
      <c r="M146" s="266" t="s">
        <v>1</v>
      </c>
      <c r="N146" s="267" t="s">
        <v>39</v>
      </c>
      <c r="O146" s="88"/>
      <c r="P146" s="249">
        <f>O146*H146</f>
        <v>0</v>
      </c>
      <c r="Q146" s="249">
        <v>0.012489999999999999</v>
      </c>
      <c r="R146" s="249">
        <f>Q146*H146</f>
        <v>0.012489999999999999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318</v>
      </c>
      <c r="AT146" s="251" t="s">
        <v>339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1917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1916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12" customFormat="1" ht="22.8" customHeight="1">
      <c r="A148" s="12"/>
      <c r="B148" s="223"/>
      <c r="C148" s="224"/>
      <c r="D148" s="225" t="s">
        <v>73</v>
      </c>
      <c r="E148" s="237" t="s">
        <v>296</v>
      </c>
      <c r="F148" s="237" t="s">
        <v>297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SUM(P149:P154)</f>
        <v>0</v>
      </c>
      <c r="Q148" s="231"/>
      <c r="R148" s="232">
        <f>SUM(R149:R154)</f>
        <v>0</v>
      </c>
      <c r="S148" s="231"/>
      <c r="T148" s="233">
        <f>SUM(T149:T154)</f>
        <v>0.152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81</v>
      </c>
      <c r="AT148" s="235" t="s">
        <v>73</v>
      </c>
      <c r="AU148" s="235" t="s">
        <v>81</v>
      </c>
      <c r="AY148" s="234" t="s">
        <v>275</v>
      </c>
      <c r="BK148" s="236">
        <f>SUM(BK149:BK154)</f>
        <v>0</v>
      </c>
    </row>
    <row r="149" s="2" customFormat="1" ht="16.5" customHeight="1">
      <c r="A149" s="35"/>
      <c r="B149" s="36"/>
      <c r="C149" s="239" t="s">
        <v>276</v>
      </c>
      <c r="D149" s="239" t="s">
        <v>278</v>
      </c>
      <c r="E149" s="240" t="s">
        <v>313</v>
      </c>
      <c r="F149" s="241" t="s">
        <v>314</v>
      </c>
      <c r="G149" s="242" t="s">
        <v>315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310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310</v>
      </c>
      <c r="BM149" s="251" t="s">
        <v>316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1630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1.75" customHeight="1">
      <c r="A151" s="35"/>
      <c r="B151" s="36"/>
      <c r="C151" s="239" t="s">
        <v>282</v>
      </c>
      <c r="D151" s="239" t="s">
        <v>278</v>
      </c>
      <c r="E151" s="240" t="s">
        <v>1918</v>
      </c>
      <c r="F151" s="241" t="s">
        <v>1919</v>
      </c>
      <c r="G151" s="242" t="s">
        <v>281</v>
      </c>
      <c r="H151" s="243">
        <v>2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0.075999999999999998</v>
      </c>
      <c r="T151" s="250">
        <f>S151*H151</f>
        <v>0.152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1920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1921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16.5" customHeight="1">
      <c r="A153" s="35"/>
      <c r="B153" s="36"/>
      <c r="C153" s="239" t="s">
        <v>302</v>
      </c>
      <c r="D153" s="239" t="s">
        <v>278</v>
      </c>
      <c r="E153" s="240" t="s">
        <v>319</v>
      </c>
      <c r="F153" s="241" t="s">
        <v>320</v>
      </c>
      <c r="G153" s="242" t="s">
        <v>305</v>
      </c>
      <c r="H153" s="243">
        <v>1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310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310</v>
      </c>
      <c r="BM153" s="251" t="s">
        <v>321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320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12" customFormat="1" ht="22.8" customHeight="1">
      <c r="A155" s="12"/>
      <c r="B155" s="223"/>
      <c r="C155" s="224"/>
      <c r="D155" s="225" t="s">
        <v>73</v>
      </c>
      <c r="E155" s="237" t="s">
        <v>322</v>
      </c>
      <c r="F155" s="237" t="s">
        <v>323</v>
      </c>
      <c r="G155" s="224"/>
      <c r="H155" s="224"/>
      <c r="I155" s="227"/>
      <c r="J155" s="238">
        <f>BK155</f>
        <v>0</v>
      </c>
      <c r="K155" s="224"/>
      <c r="L155" s="229"/>
      <c r="M155" s="230"/>
      <c r="N155" s="231"/>
      <c r="O155" s="231"/>
      <c r="P155" s="232">
        <f>SUM(P156:P163)</f>
        <v>0</v>
      </c>
      <c r="Q155" s="231"/>
      <c r="R155" s="232">
        <f>SUM(R156:R163)</f>
        <v>0</v>
      </c>
      <c r="S155" s="231"/>
      <c r="T155" s="233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4" t="s">
        <v>81</v>
      </c>
      <c r="AT155" s="235" t="s">
        <v>73</v>
      </c>
      <c r="AU155" s="235" t="s">
        <v>81</v>
      </c>
      <c r="AY155" s="234" t="s">
        <v>275</v>
      </c>
      <c r="BK155" s="236">
        <f>SUM(BK156:BK163)</f>
        <v>0</v>
      </c>
    </row>
    <row r="156" s="2" customFormat="1" ht="24.15" customHeight="1">
      <c r="A156" s="35"/>
      <c r="B156" s="36"/>
      <c r="C156" s="239" t="s">
        <v>286</v>
      </c>
      <c r="D156" s="239" t="s">
        <v>278</v>
      </c>
      <c r="E156" s="240" t="s">
        <v>324</v>
      </c>
      <c r="F156" s="241" t="s">
        <v>325</v>
      </c>
      <c r="G156" s="242" t="s">
        <v>326</v>
      </c>
      <c r="H156" s="243">
        <v>0.40000000000000002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327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328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312</v>
      </c>
      <c r="D158" s="239" t="s">
        <v>278</v>
      </c>
      <c r="E158" s="240" t="s">
        <v>330</v>
      </c>
      <c r="F158" s="241" t="s">
        <v>331</v>
      </c>
      <c r="G158" s="242" t="s">
        <v>326</v>
      </c>
      <c r="H158" s="243">
        <v>0.40000000000000002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332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333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16.5" customHeight="1">
      <c r="A160" s="35"/>
      <c r="B160" s="36"/>
      <c r="C160" s="239" t="s">
        <v>318</v>
      </c>
      <c r="D160" s="239" t="s">
        <v>278</v>
      </c>
      <c r="E160" s="240" t="s">
        <v>335</v>
      </c>
      <c r="F160" s="241" t="s">
        <v>336</v>
      </c>
      <c r="G160" s="242" t="s">
        <v>326</v>
      </c>
      <c r="H160" s="243">
        <v>0.40000000000000002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337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338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57" t="s">
        <v>296</v>
      </c>
      <c r="D162" s="257" t="s">
        <v>339</v>
      </c>
      <c r="E162" s="258" t="s">
        <v>340</v>
      </c>
      <c r="F162" s="259" t="s">
        <v>341</v>
      </c>
      <c r="G162" s="260" t="s">
        <v>342</v>
      </c>
      <c r="H162" s="261">
        <v>1</v>
      </c>
      <c r="I162" s="262"/>
      <c r="J162" s="263">
        <f>ROUND(I162*H162,2)</f>
        <v>0</v>
      </c>
      <c r="K162" s="264"/>
      <c r="L162" s="265"/>
      <c r="M162" s="266" t="s">
        <v>1</v>
      </c>
      <c r="N162" s="267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318</v>
      </c>
      <c r="AT162" s="251" t="s">
        <v>339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343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344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12" customFormat="1" ht="25.92" customHeight="1">
      <c r="A164" s="12"/>
      <c r="B164" s="223"/>
      <c r="C164" s="224"/>
      <c r="D164" s="225" t="s">
        <v>73</v>
      </c>
      <c r="E164" s="226" t="s">
        <v>345</v>
      </c>
      <c r="F164" s="226" t="s">
        <v>346</v>
      </c>
      <c r="G164" s="224"/>
      <c r="H164" s="224"/>
      <c r="I164" s="227"/>
      <c r="J164" s="228">
        <f>BK164</f>
        <v>0</v>
      </c>
      <c r="K164" s="224"/>
      <c r="L164" s="229"/>
      <c r="M164" s="230"/>
      <c r="N164" s="231"/>
      <c r="O164" s="231"/>
      <c r="P164" s="232">
        <f>P165+P166+P173+P194+P225+P228</f>
        <v>0</v>
      </c>
      <c r="Q164" s="231"/>
      <c r="R164" s="232">
        <f>R165+R166+R173+R194+R225+R228</f>
        <v>0.3833162</v>
      </c>
      <c r="S164" s="231"/>
      <c r="T164" s="233">
        <f>T165+T166+T173+T194+T225+T228</f>
        <v>0.050610000000000002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83</v>
      </c>
      <c r="AT164" s="235" t="s">
        <v>73</v>
      </c>
      <c r="AU164" s="235" t="s">
        <v>74</v>
      </c>
      <c r="AY164" s="234" t="s">
        <v>275</v>
      </c>
      <c r="BK164" s="236">
        <f>BK165+BK166+BK173+BK194+BK225+BK228</f>
        <v>0</v>
      </c>
    </row>
    <row r="165" s="12" customFormat="1" ht="22.8" customHeight="1">
      <c r="A165" s="12"/>
      <c r="B165" s="223"/>
      <c r="C165" s="224"/>
      <c r="D165" s="225" t="s">
        <v>73</v>
      </c>
      <c r="E165" s="237" t="s">
        <v>347</v>
      </c>
      <c r="F165" s="237" t="s">
        <v>348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v>0</v>
      </c>
      <c r="Q165" s="231"/>
      <c r="R165" s="232">
        <v>0</v>
      </c>
      <c r="S165" s="231"/>
      <c r="T165" s="233"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81</v>
      </c>
      <c r="AY165" s="234" t="s">
        <v>275</v>
      </c>
      <c r="BK165" s="236"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1503</v>
      </c>
      <c r="F166" s="237" t="s">
        <v>1504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SUM(P167:P172)</f>
        <v>0</v>
      </c>
      <c r="Q166" s="231"/>
      <c r="R166" s="232">
        <f>SUM(R167:R172)</f>
        <v>0.021600000000000001</v>
      </c>
      <c r="S166" s="231"/>
      <c r="T166" s="233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SUM(BK167:BK172)</f>
        <v>0</v>
      </c>
    </row>
    <row r="167" s="2" customFormat="1" ht="24.15" customHeight="1">
      <c r="A167" s="35"/>
      <c r="B167" s="36"/>
      <c r="C167" s="239" t="s">
        <v>329</v>
      </c>
      <c r="D167" s="239" t="s">
        <v>278</v>
      </c>
      <c r="E167" s="240" t="s">
        <v>1922</v>
      </c>
      <c r="F167" s="241" t="s">
        <v>1923</v>
      </c>
      <c r="G167" s="242" t="s">
        <v>342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1924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1925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33" customHeight="1">
      <c r="A169" s="35"/>
      <c r="B169" s="36"/>
      <c r="C169" s="257" t="s">
        <v>334</v>
      </c>
      <c r="D169" s="257" t="s">
        <v>339</v>
      </c>
      <c r="E169" s="258" t="s">
        <v>1926</v>
      </c>
      <c r="F169" s="259" t="s">
        <v>1927</v>
      </c>
      <c r="G169" s="260" t="s">
        <v>342</v>
      </c>
      <c r="H169" s="261">
        <v>1</v>
      </c>
      <c r="I169" s="262"/>
      <c r="J169" s="263">
        <f>ROUND(I169*H169,2)</f>
        <v>0</v>
      </c>
      <c r="K169" s="264"/>
      <c r="L169" s="265"/>
      <c r="M169" s="266" t="s">
        <v>1</v>
      </c>
      <c r="N169" s="267" t="s">
        <v>39</v>
      </c>
      <c r="O169" s="88"/>
      <c r="P169" s="249">
        <f>O169*H169</f>
        <v>0</v>
      </c>
      <c r="Q169" s="249">
        <v>0.021600000000000001</v>
      </c>
      <c r="R169" s="249">
        <f>Q169*H169</f>
        <v>0.021600000000000001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377</v>
      </c>
      <c r="AT169" s="251" t="s">
        <v>339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1928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1927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39" t="s">
        <v>8</v>
      </c>
      <c r="D171" s="239" t="s">
        <v>278</v>
      </c>
      <c r="E171" s="240" t="s">
        <v>1512</v>
      </c>
      <c r="F171" s="241" t="s">
        <v>1513</v>
      </c>
      <c r="G171" s="242" t="s">
        <v>696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1514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1513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12" customFormat="1" ht="22.8" customHeight="1">
      <c r="A173" s="12"/>
      <c r="B173" s="223"/>
      <c r="C173" s="224"/>
      <c r="D173" s="225" t="s">
        <v>73</v>
      </c>
      <c r="E173" s="237" t="s">
        <v>367</v>
      </c>
      <c r="F173" s="237" t="s">
        <v>368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SUM(P174:P193)</f>
        <v>0</v>
      </c>
      <c r="Q173" s="231"/>
      <c r="R173" s="232">
        <f>SUM(R174:R193)</f>
        <v>0.099820199999999984</v>
      </c>
      <c r="S173" s="231"/>
      <c r="T173" s="233">
        <f>SUM(T174:T193)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83</v>
      </c>
      <c r="AT173" s="235" t="s">
        <v>73</v>
      </c>
      <c r="AU173" s="235" t="s">
        <v>81</v>
      </c>
      <c r="AY173" s="234" t="s">
        <v>275</v>
      </c>
      <c r="BK173" s="236">
        <f>SUM(BK174:BK193)</f>
        <v>0</v>
      </c>
    </row>
    <row r="174" s="2" customFormat="1" ht="33" customHeight="1">
      <c r="A174" s="35"/>
      <c r="B174" s="36"/>
      <c r="C174" s="239" t="s">
        <v>349</v>
      </c>
      <c r="D174" s="239" t="s">
        <v>278</v>
      </c>
      <c r="E174" s="240" t="s">
        <v>390</v>
      </c>
      <c r="F174" s="241" t="s">
        <v>391</v>
      </c>
      <c r="G174" s="242" t="s">
        <v>281</v>
      </c>
      <c r="H174" s="243">
        <v>12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0.00117</v>
      </c>
      <c r="R174" s="249">
        <f>Q174*H174</f>
        <v>0.01404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352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1929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393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57" t="s">
        <v>355</v>
      </c>
      <c r="D176" s="257" t="s">
        <v>339</v>
      </c>
      <c r="E176" s="258" t="s">
        <v>395</v>
      </c>
      <c r="F176" s="259" t="s">
        <v>396</v>
      </c>
      <c r="G176" s="260" t="s">
        <v>397</v>
      </c>
      <c r="H176" s="261">
        <v>0.11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2.0000000000000002E-05</v>
      </c>
      <c r="R176" s="249">
        <f>Q176*H176</f>
        <v>2.2000000000000001E-06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339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1930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396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57" t="s">
        <v>360</v>
      </c>
      <c r="D178" s="257" t="s">
        <v>339</v>
      </c>
      <c r="E178" s="258" t="s">
        <v>400</v>
      </c>
      <c r="F178" s="259" t="s">
        <v>401</v>
      </c>
      <c r="G178" s="260" t="s">
        <v>397</v>
      </c>
      <c r="H178" s="261">
        <v>0.66000000000000003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39</v>
      </c>
      <c r="O178" s="88"/>
      <c r="P178" s="249">
        <f>O178*H178</f>
        <v>0</v>
      </c>
      <c r="Q178" s="249">
        <v>0.00020000000000000001</v>
      </c>
      <c r="R178" s="249">
        <f>Q178*H178</f>
        <v>0.00013200000000000001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377</v>
      </c>
      <c r="AT178" s="251" t="s">
        <v>339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1931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401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24.15" customHeight="1">
      <c r="A180" s="35"/>
      <c r="B180" s="36"/>
      <c r="C180" s="257" t="s">
        <v>352</v>
      </c>
      <c r="D180" s="257" t="s">
        <v>339</v>
      </c>
      <c r="E180" s="258" t="s">
        <v>1518</v>
      </c>
      <c r="F180" s="259" t="s">
        <v>1519</v>
      </c>
      <c r="G180" s="260" t="s">
        <v>281</v>
      </c>
      <c r="H180" s="261">
        <v>13.199999999999999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0.0040000000000000001</v>
      </c>
      <c r="R180" s="249">
        <f>Q180*H180</f>
        <v>0.0528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1932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1519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57" t="s">
        <v>369</v>
      </c>
      <c r="D182" s="257" t="s">
        <v>339</v>
      </c>
      <c r="E182" s="258" t="s">
        <v>414</v>
      </c>
      <c r="F182" s="259" t="s">
        <v>415</v>
      </c>
      <c r="G182" s="260" t="s">
        <v>416</v>
      </c>
      <c r="H182" s="261">
        <v>16.5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0.00038000000000000002</v>
      </c>
      <c r="R182" s="249">
        <f>Q182*H182</f>
        <v>0.0062700000000000004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1933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418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57" t="s">
        <v>374</v>
      </c>
      <c r="D184" s="257" t="s">
        <v>339</v>
      </c>
      <c r="E184" s="258" t="s">
        <v>420</v>
      </c>
      <c r="F184" s="259" t="s">
        <v>421</v>
      </c>
      <c r="G184" s="260" t="s">
        <v>416</v>
      </c>
      <c r="H184" s="261">
        <v>26.399999999999999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0.00035</v>
      </c>
      <c r="R184" s="249">
        <f>Q184*H184</f>
        <v>0.0092399999999999999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1934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421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2" customFormat="1" ht="16.5" customHeight="1">
      <c r="A186" s="35"/>
      <c r="B186" s="36"/>
      <c r="C186" s="257" t="s">
        <v>380</v>
      </c>
      <c r="D186" s="257" t="s">
        <v>339</v>
      </c>
      <c r="E186" s="258" t="s">
        <v>424</v>
      </c>
      <c r="F186" s="259" t="s">
        <v>425</v>
      </c>
      <c r="G186" s="260" t="s">
        <v>416</v>
      </c>
      <c r="H186" s="261">
        <v>18.699999999999999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0.00035</v>
      </c>
      <c r="R186" s="249">
        <f>Q186*H186</f>
        <v>0.0065449999999999996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83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1935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425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83</v>
      </c>
    </row>
    <row r="188" s="2" customFormat="1" ht="16.5" customHeight="1">
      <c r="A188" s="35"/>
      <c r="B188" s="36"/>
      <c r="C188" s="257" t="s">
        <v>385</v>
      </c>
      <c r="D188" s="257" t="s">
        <v>339</v>
      </c>
      <c r="E188" s="258" t="s">
        <v>428</v>
      </c>
      <c r="F188" s="259" t="s">
        <v>429</v>
      </c>
      <c r="G188" s="260" t="s">
        <v>416</v>
      </c>
      <c r="H188" s="261">
        <v>20.129999999999999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0.00050000000000000001</v>
      </c>
      <c r="R188" s="249">
        <f>Q188*H188</f>
        <v>0.010064999999999999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83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1936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431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83</v>
      </c>
    </row>
    <row r="190" s="2" customFormat="1" ht="16.5" customHeight="1">
      <c r="A190" s="35"/>
      <c r="B190" s="36"/>
      <c r="C190" s="257" t="s">
        <v>7</v>
      </c>
      <c r="D190" s="257" t="s">
        <v>339</v>
      </c>
      <c r="E190" s="258" t="s">
        <v>433</v>
      </c>
      <c r="F190" s="259" t="s">
        <v>434</v>
      </c>
      <c r="G190" s="260" t="s">
        <v>342</v>
      </c>
      <c r="H190" s="261">
        <v>12.1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4.0000000000000003E-05</v>
      </c>
      <c r="R190" s="249">
        <f>Q190*H190</f>
        <v>0.000484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83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1937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434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83</v>
      </c>
    </row>
    <row r="192" s="2" customFormat="1" ht="16.5" customHeight="1">
      <c r="A192" s="35"/>
      <c r="B192" s="36"/>
      <c r="C192" s="257" t="s">
        <v>394</v>
      </c>
      <c r="D192" s="257" t="s">
        <v>339</v>
      </c>
      <c r="E192" s="258" t="s">
        <v>437</v>
      </c>
      <c r="F192" s="259" t="s">
        <v>438</v>
      </c>
      <c r="G192" s="260" t="s">
        <v>342</v>
      </c>
      <c r="H192" s="261">
        <v>12.1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2.0000000000000002E-05</v>
      </c>
      <c r="R192" s="249">
        <f>Q192*H192</f>
        <v>0.000242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83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1938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438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83</v>
      </c>
    </row>
    <row r="194" s="12" customFormat="1" ht="22.8" customHeight="1">
      <c r="A194" s="12"/>
      <c r="B194" s="223"/>
      <c r="C194" s="224"/>
      <c r="D194" s="225" t="s">
        <v>73</v>
      </c>
      <c r="E194" s="237" t="s">
        <v>440</v>
      </c>
      <c r="F194" s="237" t="s">
        <v>441</v>
      </c>
      <c r="G194" s="224"/>
      <c r="H194" s="224"/>
      <c r="I194" s="227"/>
      <c r="J194" s="238">
        <f>BK194</f>
        <v>0</v>
      </c>
      <c r="K194" s="224"/>
      <c r="L194" s="229"/>
      <c r="M194" s="230"/>
      <c r="N194" s="231"/>
      <c r="O194" s="231"/>
      <c r="P194" s="232">
        <f>SUM(P195:P224)</f>
        <v>0</v>
      </c>
      <c r="Q194" s="231"/>
      <c r="R194" s="232">
        <f>SUM(R195:R224)</f>
        <v>0.19049599999999997</v>
      </c>
      <c r="S194" s="231"/>
      <c r="T194" s="233">
        <f>SUM(T195:T224)</f>
        <v>0.034799999999999998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4" t="s">
        <v>83</v>
      </c>
      <c r="AT194" s="235" t="s">
        <v>73</v>
      </c>
      <c r="AU194" s="235" t="s">
        <v>81</v>
      </c>
      <c r="AY194" s="234" t="s">
        <v>275</v>
      </c>
      <c r="BK194" s="236">
        <f>SUM(BK195:BK224)</f>
        <v>0</v>
      </c>
    </row>
    <row r="195" s="2" customFormat="1" ht="21.75" customHeight="1">
      <c r="A195" s="35"/>
      <c r="B195" s="36"/>
      <c r="C195" s="239" t="s">
        <v>399</v>
      </c>
      <c r="D195" s="239" t="s">
        <v>278</v>
      </c>
      <c r="E195" s="240" t="s">
        <v>442</v>
      </c>
      <c r="F195" s="241" t="s">
        <v>443</v>
      </c>
      <c r="G195" s="242" t="s">
        <v>281</v>
      </c>
      <c r="H195" s="243">
        <v>12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352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1939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445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24.15" customHeight="1">
      <c r="A197" s="35"/>
      <c r="B197" s="36"/>
      <c r="C197" s="239" t="s">
        <v>403</v>
      </c>
      <c r="D197" s="239" t="s">
        <v>278</v>
      </c>
      <c r="E197" s="240" t="s">
        <v>447</v>
      </c>
      <c r="F197" s="241" t="s">
        <v>448</v>
      </c>
      <c r="G197" s="242" t="s">
        <v>281</v>
      </c>
      <c r="H197" s="243">
        <v>12</v>
      </c>
      <c r="I197" s="244"/>
      <c r="J197" s="245">
        <f>ROUND(I197*H197,2)</f>
        <v>0</v>
      </c>
      <c r="K197" s="246"/>
      <c r="L197" s="41"/>
      <c r="M197" s="247" t="s">
        <v>1</v>
      </c>
      <c r="N197" s="248" t="s">
        <v>39</v>
      </c>
      <c r="O197" s="88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352</v>
      </c>
      <c r="AT197" s="251" t="s">
        <v>278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449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450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39" t="s">
        <v>408</v>
      </c>
      <c r="D199" s="239" t="s">
        <v>278</v>
      </c>
      <c r="E199" s="240" t="s">
        <v>452</v>
      </c>
      <c r="F199" s="241" t="s">
        <v>453</v>
      </c>
      <c r="G199" s="242" t="s">
        <v>281</v>
      </c>
      <c r="H199" s="243">
        <v>12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454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455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39" t="s">
        <v>413</v>
      </c>
      <c r="D201" s="239" t="s">
        <v>278</v>
      </c>
      <c r="E201" s="240" t="s">
        <v>457</v>
      </c>
      <c r="F201" s="241" t="s">
        <v>458</v>
      </c>
      <c r="G201" s="242" t="s">
        <v>416</v>
      </c>
      <c r="H201" s="243">
        <v>16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352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1940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460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16.5" customHeight="1">
      <c r="A203" s="35"/>
      <c r="B203" s="36"/>
      <c r="C203" s="257" t="s">
        <v>419</v>
      </c>
      <c r="D203" s="257" t="s">
        <v>339</v>
      </c>
      <c r="E203" s="258" t="s">
        <v>462</v>
      </c>
      <c r="F203" s="259" t="s">
        <v>463</v>
      </c>
      <c r="G203" s="260" t="s">
        <v>416</v>
      </c>
      <c r="H203" s="261">
        <v>16.32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5.0000000000000002E-05</v>
      </c>
      <c r="R203" s="249">
        <f>Q203*H203</f>
        <v>0.0008160000000000001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377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352</v>
      </c>
      <c r="BM203" s="251" t="s">
        <v>1941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463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24.15" customHeight="1">
      <c r="A205" s="35"/>
      <c r="B205" s="36"/>
      <c r="C205" s="239" t="s">
        <v>423</v>
      </c>
      <c r="D205" s="239" t="s">
        <v>278</v>
      </c>
      <c r="E205" s="240" t="s">
        <v>466</v>
      </c>
      <c r="F205" s="241" t="s">
        <v>467</v>
      </c>
      <c r="G205" s="242" t="s">
        <v>281</v>
      </c>
      <c r="H205" s="243">
        <v>12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0.00020000000000000001</v>
      </c>
      <c r="R205" s="249">
        <f>Q205*H205</f>
        <v>0.0024000000000000002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468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469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37.8" customHeight="1">
      <c r="A207" s="35"/>
      <c r="B207" s="36"/>
      <c r="C207" s="239" t="s">
        <v>427</v>
      </c>
      <c r="D207" s="239" t="s">
        <v>278</v>
      </c>
      <c r="E207" s="240" t="s">
        <v>471</v>
      </c>
      <c r="F207" s="241" t="s">
        <v>472</v>
      </c>
      <c r="G207" s="242" t="s">
        <v>281</v>
      </c>
      <c r="H207" s="243">
        <v>12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0.014999999999999999</v>
      </c>
      <c r="R207" s="249">
        <f>Q207*H207</f>
        <v>0.17999999999999999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473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474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21.75" customHeight="1">
      <c r="A209" s="35"/>
      <c r="B209" s="36"/>
      <c r="C209" s="239" t="s">
        <v>432</v>
      </c>
      <c r="D209" s="239" t="s">
        <v>278</v>
      </c>
      <c r="E209" s="240" t="s">
        <v>476</v>
      </c>
      <c r="F209" s="241" t="s">
        <v>477</v>
      </c>
      <c r="G209" s="242" t="s">
        <v>416</v>
      </c>
      <c r="H209" s="243">
        <v>16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</v>
      </c>
      <c r="R209" s="249">
        <f>Q209*H209</f>
        <v>0</v>
      </c>
      <c r="S209" s="249">
        <v>0.00029999999999999997</v>
      </c>
      <c r="T209" s="250">
        <f>S209*H209</f>
        <v>0.0047999999999999996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478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479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66.75" customHeight="1">
      <c r="A211" s="35"/>
      <c r="B211" s="36"/>
      <c r="C211" s="257" t="s">
        <v>436</v>
      </c>
      <c r="D211" s="257" t="s">
        <v>339</v>
      </c>
      <c r="E211" s="258" t="s">
        <v>481</v>
      </c>
      <c r="F211" s="259" t="s">
        <v>482</v>
      </c>
      <c r="G211" s="260" t="s">
        <v>281</v>
      </c>
      <c r="H211" s="261">
        <v>12</v>
      </c>
      <c r="I211" s="262"/>
      <c r="J211" s="263">
        <f>ROUND(I211*H211,2)</f>
        <v>0</v>
      </c>
      <c r="K211" s="264"/>
      <c r="L211" s="265"/>
      <c r="M211" s="266" t="s">
        <v>1</v>
      </c>
      <c r="N211" s="267" t="s">
        <v>39</v>
      </c>
      <c r="O211" s="8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310</v>
      </c>
      <c r="AT211" s="251" t="s">
        <v>339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310</v>
      </c>
      <c r="BM211" s="251" t="s">
        <v>483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482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24.15" customHeight="1">
      <c r="A213" s="35"/>
      <c r="B213" s="36"/>
      <c r="C213" s="239" t="s">
        <v>377</v>
      </c>
      <c r="D213" s="239" t="s">
        <v>278</v>
      </c>
      <c r="E213" s="240" t="s">
        <v>485</v>
      </c>
      <c r="F213" s="241" t="s">
        <v>486</v>
      </c>
      <c r="G213" s="242" t="s">
        <v>281</v>
      </c>
      <c r="H213" s="243">
        <v>12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0.0025000000000000001</v>
      </c>
      <c r="T213" s="250">
        <f>S213*H213</f>
        <v>0.029999999999999999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352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487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488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446</v>
      </c>
      <c r="D215" s="239" t="s">
        <v>278</v>
      </c>
      <c r="E215" s="240" t="s">
        <v>490</v>
      </c>
      <c r="F215" s="241" t="s">
        <v>491</v>
      </c>
      <c r="G215" s="242" t="s">
        <v>281</v>
      </c>
      <c r="H215" s="243">
        <v>12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0.00029999999999999997</v>
      </c>
      <c r="R215" s="249">
        <f>Q215*H215</f>
        <v>0.0035999999999999999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492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493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57" t="s">
        <v>451</v>
      </c>
      <c r="D217" s="257" t="s">
        <v>339</v>
      </c>
      <c r="E217" s="258" t="s">
        <v>495</v>
      </c>
      <c r="F217" s="259" t="s">
        <v>496</v>
      </c>
      <c r="G217" s="260" t="s">
        <v>416</v>
      </c>
      <c r="H217" s="261">
        <v>16</v>
      </c>
      <c r="I217" s="262"/>
      <c r="J217" s="263">
        <f>ROUND(I217*H217,2)</f>
        <v>0</v>
      </c>
      <c r="K217" s="264"/>
      <c r="L217" s="265"/>
      <c r="M217" s="266" t="s">
        <v>1</v>
      </c>
      <c r="N217" s="267" t="s">
        <v>39</v>
      </c>
      <c r="O217" s="88"/>
      <c r="P217" s="249">
        <f>O217*H217</f>
        <v>0</v>
      </c>
      <c r="Q217" s="249">
        <v>0.00022000000000000001</v>
      </c>
      <c r="R217" s="249">
        <f>Q217*H217</f>
        <v>0.0035200000000000001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377</v>
      </c>
      <c r="AT217" s="251" t="s">
        <v>339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497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496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24.15" customHeight="1">
      <c r="A219" s="35"/>
      <c r="B219" s="36"/>
      <c r="C219" s="239" t="s">
        <v>456</v>
      </c>
      <c r="D219" s="239" t="s">
        <v>278</v>
      </c>
      <c r="E219" s="240" t="s">
        <v>499</v>
      </c>
      <c r="F219" s="241" t="s">
        <v>500</v>
      </c>
      <c r="G219" s="242" t="s">
        <v>416</v>
      </c>
      <c r="H219" s="243">
        <v>6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352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352</v>
      </c>
      <c r="BM219" s="251" t="s">
        <v>501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502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16.5" customHeight="1">
      <c r="A221" s="35"/>
      <c r="B221" s="36"/>
      <c r="C221" s="239" t="s">
        <v>461</v>
      </c>
      <c r="D221" s="239" t="s">
        <v>278</v>
      </c>
      <c r="E221" s="240" t="s">
        <v>504</v>
      </c>
      <c r="F221" s="241" t="s">
        <v>505</v>
      </c>
      <c r="G221" s="242" t="s">
        <v>416</v>
      </c>
      <c r="H221" s="243">
        <v>16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1.0000000000000001E-05</v>
      </c>
      <c r="R221" s="249">
        <f>Q221*H221</f>
        <v>0.00016000000000000001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506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507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24.15" customHeight="1">
      <c r="A223" s="35"/>
      <c r="B223" s="36"/>
      <c r="C223" s="239" t="s">
        <v>465</v>
      </c>
      <c r="D223" s="239" t="s">
        <v>278</v>
      </c>
      <c r="E223" s="240" t="s">
        <v>509</v>
      </c>
      <c r="F223" s="241" t="s">
        <v>510</v>
      </c>
      <c r="G223" s="242" t="s">
        <v>281</v>
      </c>
      <c r="H223" s="243">
        <v>12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352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352</v>
      </c>
      <c r="BM223" s="251" t="s">
        <v>511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512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12" customFormat="1" ht="22.8" customHeight="1">
      <c r="A225" s="12"/>
      <c r="B225" s="223"/>
      <c r="C225" s="224"/>
      <c r="D225" s="225" t="s">
        <v>73</v>
      </c>
      <c r="E225" s="237" t="s">
        <v>543</v>
      </c>
      <c r="F225" s="237" t="s">
        <v>544</v>
      </c>
      <c r="G225" s="224"/>
      <c r="H225" s="224"/>
      <c r="I225" s="227"/>
      <c r="J225" s="238">
        <f>BK225</f>
        <v>0</v>
      </c>
      <c r="K225" s="224"/>
      <c r="L225" s="229"/>
      <c r="M225" s="230"/>
      <c r="N225" s="231"/>
      <c r="O225" s="231"/>
      <c r="P225" s="232">
        <f>SUM(P226:P227)</f>
        <v>0</v>
      </c>
      <c r="Q225" s="231"/>
      <c r="R225" s="232">
        <f>SUM(R226:R227)</f>
        <v>0</v>
      </c>
      <c r="S225" s="231"/>
      <c r="T225" s="233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4" t="s">
        <v>83</v>
      </c>
      <c r="AT225" s="235" t="s">
        <v>73</v>
      </c>
      <c r="AU225" s="235" t="s">
        <v>81</v>
      </c>
      <c r="AY225" s="234" t="s">
        <v>275</v>
      </c>
      <c r="BK225" s="236">
        <f>SUM(BK226:BK227)</f>
        <v>0</v>
      </c>
    </row>
    <row r="226" s="2" customFormat="1" ht="16.5" customHeight="1">
      <c r="A226" s="35"/>
      <c r="B226" s="36"/>
      <c r="C226" s="239" t="s">
        <v>470</v>
      </c>
      <c r="D226" s="239" t="s">
        <v>278</v>
      </c>
      <c r="E226" s="240" t="s">
        <v>581</v>
      </c>
      <c r="F226" s="241" t="s">
        <v>582</v>
      </c>
      <c r="G226" s="242" t="s">
        <v>342</v>
      </c>
      <c r="H226" s="243">
        <v>1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310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310</v>
      </c>
      <c r="BM226" s="251" t="s">
        <v>1669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582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12" customFormat="1" ht="22.8" customHeight="1">
      <c r="A228" s="12"/>
      <c r="B228" s="223"/>
      <c r="C228" s="224"/>
      <c r="D228" s="225" t="s">
        <v>73</v>
      </c>
      <c r="E228" s="237" t="s">
        <v>584</v>
      </c>
      <c r="F228" s="237" t="s">
        <v>585</v>
      </c>
      <c r="G228" s="224"/>
      <c r="H228" s="224"/>
      <c r="I228" s="227"/>
      <c r="J228" s="238">
        <f>BK228</f>
        <v>0</v>
      </c>
      <c r="K228" s="224"/>
      <c r="L228" s="229"/>
      <c r="M228" s="230"/>
      <c r="N228" s="231"/>
      <c r="O228" s="231"/>
      <c r="P228" s="232">
        <f>SUM(P229:P246)</f>
        <v>0</v>
      </c>
      <c r="Q228" s="231"/>
      <c r="R228" s="232">
        <f>SUM(R229:R246)</f>
        <v>0.071400000000000005</v>
      </c>
      <c r="S228" s="231"/>
      <c r="T228" s="233">
        <f>SUM(T229:T246)</f>
        <v>0.015810000000000001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4" t="s">
        <v>83</v>
      </c>
      <c r="AT228" s="235" t="s">
        <v>73</v>
      </c>
      <c r="AU228" s="235" t="s">
        <v>81</v>
      </c>
      <c r="AY228" s="234" t="s">
        <v>275</v>
      </c>
      <c r="BK228" s="236">
        <f>SUM(BK229:BK246)</f>
        <v>0</v>
      </c>
    </row>
    <row r="229" s="2" customFormat="1" ht="24.15" customHeight="1">
      <c r="A229" s="35"/>
      <c r="B229" s="36"/>
      <c r="C229" s="239" t="s">
        <v>475</v>
      </c>
      <c r="D229" s="239" t="s">
        <v>278</v>
      </c>
      <c r="E229" s="240" t="s">
        <v>586</v>
      </c>
      <c r="F229" s="241" t="s">
        <v>587</v>
      </c>
      <c r="G229" s="242" t="s">
        <v>281</v>
      </c>
      <c r="H229" s="243">
        <v>51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352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588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589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480</v>
      </c>
      <c r="D231" s="239" t="s">
        <v>278</v>
      </c>
      <c r="E231" s="240" t="s">
        <v>591</v>
      </c>
      <c r="F231" s="241" t="s">
        <v>592</v>
      </c>
      <c r="G231" s="242" t="s">
        <v>281</v>
      </c>
      <c r="H231" s="243">
        <v>51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594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484</v>
      </c>
      <c r="D233" s="239" t="s">
        <v>278</v>
      </c>
      <c r="E233" s="240" t="s">
        <v>596</v>
      </c>
      <c r="F233" s="241" t="s">
        <v>597</v>
      </c>
      <c r="G233" s="242" t="s">
        <v>281</v>
      </c>
      <c r="H233" s="243">
        <v>51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0.001</v>
      </c>
      <c r="R233" s="249">
        <f>Q233*H233</f>
        <v>0.051000000000000004</v>
      </c>
      <c r="S233" s="249">
        <v>0.00031</v>
      </c>
      <c r="T233" s="250">
        <f>S233*H233</f>
        <v>0.015810000000000001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352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598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599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24.15" customHeight="1">
      <c r="A235" s="35"/>
      <c r="B235" s="36"/>
      <c r="C235" s="239" t="s">
        <v>489</v>
      </c>
      <c r="D235" s="239" t="s">
        <v>278</v>
      </c>
      <c r="E235" s="240" t="s">
        <v>601</v>
      </c>
      <c r="F235" s="241" t="s">
        <v>602</v>
      </c>
      <c r="G235" s="242" t="s">
        <v>281</v>
      </c>
      <c r="H235" s="243">
        <v>51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0.00020000000000000001</v>
      </c>
      <c r="R235" s="249">
        <f>Q235*H235</f>
        <v>0.010200000000000001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603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604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494</v>
      </c>
      <c r="D237" s="239" t="s">
        <v>278</v>
      </c>
      <c r="E237" s="240" t="s">
        <v>606</v>
      </c>
      <c r="F237" s="241" t="s">
        <v>607</v>
      </c>
      <c r="G237" s="242" t="s">
        <v>281</v>
      </c>
      <c r="H237" s="243">
        <v>51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608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607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498</v>
      </c>
      <c r="D239" s="239" t="s">
        <v>278</v>
      </c>
      <c r="E239" s="240" t="s">
        <v>601</v>
      </c>
      <c r="F239" s="241" t="s">
        <v>602</v>
      </c>
      <c r="G239" s="242" t="s">
        <v>281</v>
      </c>
      <c r="H239" s="243">
        <v>51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0.00020000000000000001</v>
      </c>
      <c r="R239" s="249">
        <f>Q239*H239</f>
        <v>0.010200000000000001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352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352</v>
      </c>
      <c r="BM239" s="251" t="s">
        <v>610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604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24.15" customHeight="1">
      <c r="A241" s="35"/>
      <c r="B241" s="36"/>
      <c r="C241" s="239" t="s">
        <v>503</v>
      </c>
      <c r="D241" s="239" t="s">
        <v>278</v>
      </c>
      <c r="E241" s="240" t="s">
        <v>612</v>
      </c>
      <c r="F241" s="241" t="s">
        <v>613</v>
      </c>
      <c r="G241" s="242" t="s">
        <v>281</v>
      </c>
      <c r="H241" s="243">
        <v>51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310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310</v>
      </c>
      <c r="BM241" s="251" t="s">
        <v>614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613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16.5" customHeight="1">
      <c r="A243" s="35"/>
      <c r="B243" s="36"/>
      <c r="C243" s="239" t="s">
        <v>508</v>
      </c>
      <c r="D243" s="239" t="s">
        <v>278</v>
      </c>
      <c r="E243" s="240" t="s">
        <v>616</v>
      </c>
      <c r="F243" s="241" t="s">
        <v>617</v>
      </c>
      <c r="G243" s="242" t="s">
        <v>305</v>
      </c>
      <c r="H243" s="243">
        <v>1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310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310</v>
      </c>
      <c r="BM243" s="251" t="s">
        <v>618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617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515</v>
      </c>
      <c r="D245" s="239" t="s">
        <v>278</v>
      </c>
      <c r="E245" s="240" t="s">
        <v>620</v>
      </c>
      <c r="F245" s="241" t="s">
        <v>621</v>
      </c>
      <c r="G245" s="242" t="s">
        <v>305</v>
      </c>
      <c r="H245" s="243">
        <v>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310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310</v>
      </c>
      <c r="BM245" s="251" t="s">
        <v>622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621</v>
      </c>
      <c r="G246" s="37"/>
      <c r="H246" s="37"/>
      <c r="I246" s="206"/>
      <c r="J246" s="37"/>
      <c r="K246" s="37"/>
      <c r="L246" s="41"/>
      <c r="M246" s="268"/>
      <c r="N246" s="269"/>
      <c r="O246" s="270"/>
      <c r="P246" s="270"/>
      <c r="Q246" s="270"/>
      <c r="R246" s="270"/>
      <c r="S246" s="270"/>
      <c r="T246" s="271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6.96" customHeight="1">
      <c r="A247" s="35"/>
      <c r="B247" s="63"/>
      <c r="C247" s="64"/>
      <c r="D247" s="64"/>
      <c r="E247" s="64"/>
      <c r="F247" s="64"/>
      <c r="G247" s="64"/>
      <c r="H247" s="64"/>
      <c r="I247" s="64"/>
      <c r="J247" s="64"/>
      <c r="K247" s="64"/>
      <c r="L247" s="41"/>
      <c r="M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</sheetData>
  <sheetProtection sheet="1" autoFilter="0" formatColumns="0" formatRows="0" objects="1" scenarios="1" spinCount="100000" saltValue="DoEM/pq+bXR9QvTfrBqJZfKNJbh3pWmymfJ6OQOdfenSdTw0+48yuAe10W+Hf+mK2hf8dyWsh407XUpJCc//oQ==" hashValue="aT9EJ6XpMwY1OV9+Iihb4WuFTSLRroBC9608Gv9whL24HZENtrVzfT/sDlSSjTX943cP8dbuBZQE5z6f9AOjYQ==" algorithmName="SHA-512" password="C741"/>
  <autoFilter ref="C140:K24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23.25" customHeight="1">
      <c r="A9" s="35"/>
      <c r="B9" s="41"/>
      <c r="C9" s="35"/>
      <c r="D9" s="35"/>
      <c r="E9" s="148" t="s">
        <v>1885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30" customHeight="1">
      <c r="A11" s="35"/>
      <c r="B11" s="41"/>
      <c r="C11" s="35"/>
      <c r="D11" s="35"/>
      <c r="E11" s="149" t="s">
        <v>1942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SUM(BE144:BE570)),  2)</f>
        <v>0</v>
      </c>
      <c r="G37" s="35"/>
      <c r="H37" s="35"/>
      <c r="I37" s="163">
        <v>0.20999999999999999</v>
      </c>
      <c r="J37" s="162">
        <f>ROUND(((SUM(BE115:BE122) + SUM(BE144:BE570))*I37),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SUM(BF144:BF570)),  2)</f>
        <v>0</v>
      </c>
      <c r="G38" s="35"/>
      <c r="H38" s="35"/>
      <c r="I38" s="163">
        <v>0.12</v>
      </c>
      <c r="J38" s="162">
        <f>ROUND(((SUM(BF115:BF122) + SUM(BF144:BF570))*I38),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SUM(BG144:BG570)),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SUM(BH144:BH570)),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SUM(BI144:BI570)),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23.25" customHeight="1">
      <c r="A87" s="35"/>
      <c r="B87" s="36"/>
      <c r="C87" s="37"/>
      <c r="D87" s="37"/>
      <c r="E87" s="182" t="s">
        <v>1885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30" customHeight="1">
      <c r="A89" s="35"/>
      <c r="B89" s="36"/>
      <c r="C89" s="37"/>
      <c r="D89" s="37"/>
      <c r="E89" s="73" t="str">
        <f>E11</f>
        <v xml:space="preserve">61.10,11.2 - učebna fyziky dv. č. 6, kabinet fyziky - elektro 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J176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J185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J186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J187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J334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J373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3"/>
      <c r="C108" s="130"/>
      <c r="D108" s="194" t="s">
        <v>636</v>
      </c>
      <c r="E108" s="195"/>
      <c r="F108" s="195"/>
      <c r="G108" s="195"/>
      <c r="H108" s="195"/>
      <c r="I108" s="195"/>
      <c r="J108" s="196">
        <f>J410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637</v>
      </c>
      <c r="E109" s="195"/>
      <c r="F109" s="195"/>
      <c r="G109" s="195"/>
      <c r="H109" s="195"/>
      <c r="I109" s="195"/>
      <c r="J109" s="196">
        <f>J435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638</v>
      </c>
      <c r="E110" s="195"/>
      <c r="F110" s="195"/>
      <c r="G110" s="195"/>
      <c r="H110" s="195"/>
      <c r="I110" s="195"/>
      <c r="J110" s="196">
        <f>J436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3"/>
      <c r="C111" s="130"/>
      <c r="D111" s="194" t="s">
        <v>639</v>
      </c>
      <c r="E111" s="195"/>
      <c r="F111" s="195"/>
      <c r="G111" s="195"/>
      <c r="H111" s="195"/>
      <c r="I111" s="195"/>
      <c r="J111" s="196">
        <f>J531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J554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23.25" customHeight="1">
      <c r="A134" s="35"/>
      <c r="B134" s="36"/>
      <c r="C134" s="37"/>
      <c r="D134" s="37"/>
      <c r="E134" s="182" t="s">
        <v>1885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30" customHeight="1">
      <c r="A136" s="35"/>
      <c r="B136" s="36"/>
      <c r="C136" s="37"/>
      <c r="D136" s="37"/>
      <c r="E136" s="73" t="str">
        <f>E11</f>
        <v xml:space="preserve">61.10,11.2 - učebna fyziky dv. č. 6, kabinet fyziky - elektro 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P145+P185</f>
        <v>0</v>
      </c>
      <c r="Q144" s="101"/>
      <c r="R144" s="220">
        <f>R145+R185</f>
        <v>0.25546000000000002</v>
      </c>
      <c r="S144" s="101"/>
      <c r="T144" s="221">
        <f>T145+T185</f>
        <v>1.7517500000000001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BK145+BK185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P146+P151+P176</f>
        <v>0</v>
      </c>
      <c r="Q145" s="231"/>
      <c r="R145" s="232">
        <f>R146+R151+R176</f>
        <v>0</v>
      </c>
      <c r="S145" s="231"/>
      <c r="T145" s="233">
        <f>T146+T151+T176</f>
        <v>1.7020000000000002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BK146+BK151+BK176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SUM(P152:P175)</f>
        <v>0</v>
      </c>
      <c r="Q151" s="231"/>
      <c r="R151" s="232">
        <f>SUM(R152:R175)</f>
        <v>0</v>
      </c>
      <c r="S151" s="231"/>
      <c r="T151" s="233">
        <f>SUM(T152:T175)</f>
        <v>1.7020000000000002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SUM(BK152:BK175)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662</v>
      </c>
      <c r="F158" s="241" t="s">
        <v>663</v>
      </c>
      <c r="G158" s="242" t="s">
        <v>342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0.11600000000000001</v>
      </c>
      <c r="T158" s="250">
        <f>S158*H158</f>
        <v>0.11600000000000001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665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666</v>
      </c>
      <c r="F160" s="241" t="s">
        <v>667</v>
      </c>
      <c r="G160" s="242" t="s">
        <v>342</v>
      </c>
      <c r="H160" s="243">
        <v>20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0.001</v>
      </c>
      <c r="T160" s="250">
        <f>S160*H160</f>
        <v>0.02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668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669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670</v>
      </c>
      <c r="F162" s="241" t="s">
        <v>671</v>
      </c>
      <c r="G162" s="242" t="s">
        <v>342</v>
      </c>
      <c r="H162" s="243">
        <v>2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0.02</v>
      </c>
      <c r="T162" s="250">
        <f>S162*H162</f>
        <v>0.040000000000000001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672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673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296</v>
      </c>
      <c r="D164" s="239" t="s">
        <v>278</v>
      </c>
      <c r="E164" s="240" t="s">
        <v>674</v>
      </c>
      <c r="F164" s="241" t="s">
        <v>675</v>
      </c>
      <c r="G164" s="242" t="s">
        <v>416</v>
      </c>
      <c r="H164" s="243">
        <v>70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0.0080000000000000002</v>
      </c>
      <c r="T164" s="250">
        <f>S164*H164</f>
        <v>0.56000000000000005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676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677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24.15" customHeight="1">
      <c r="A166" s="35"/>
      <c r="B166" s="36"/>
      <c r="C166" s="239" t="s">
        <v>329</v>
      </c>
      <c r="D166" s="239" t="s">
        <v>278</v>
      </c>
      <c r="E166" s="240" t="s">
        <v>678</v>
      </c>
      <c r="F166" s="241" t="s">
        <v>679</v>
      </c>
      <c r="G166" s="242" t="s">
        <v>416</v>
      </c>
      <c r="H166" s="243">
        <v>8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0.045999999999999999</v>
      </c>
      <c r="T166" s="250">
        <f>S166*H166</f>
        <v>0.36799999999999999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680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681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24.15" customHeight="1">
      <c r="A168" s="35"/>
      <c r="B168" s="36"/>
      <c r="C168" s="239" t="s">
        <v>334</v>
      </c>
      <c r="D168" s="239" t="s">
        <v>278</v>
      </c>
      <c r="E168" s="240" t="s">
        <v>682</v>
      </c>
      <c r="F168" s="241" t="s">
        <v>683</v>
      </c>
      <c r="G168" s="242" t="s">
        <v>416</v>
      </c>
      <c r="H168" s="243">
        <v>30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0.002</v>
      </c>
      <c r="T168" s="250">
        <f>S168*H168</f>
        <v>0.059999999999999998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282</v>
      </c>
      <c r="AT168" s="251" t="s">
        <v>278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282</v>
      </c>
      <c r="BM168" s="251" t="s">
        <v>684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685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24.15" customHeight="1">
      <c r="A170" s="35"/>
      <c r="B170" s="36"/>
      <c r="C170" s="239" t="s">
        <v>8</v>
      </c>
      <c r="D170" s="239" t="s">
        <v>278</v>
      </c>
      <c r="E170" s="240" t="s">
        <v>686</v>
      </c>
      <c r="F170" s="241" t="s">
        <v>687</v>
      </c>
      <c r="G170" s="242" t="s">
        <v>416</v>
      </c>
      <c r="H170" s="243">
        <v>35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0.010999999999999999</v>
      </c>
      <c r="T170" s="250">
        <f>S170*H170</f>
        <v>0.38499999999999995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282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282</v>
      </c>
      <c r="BM170" s="251" t="s">
        <v>688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689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24.15" customHeight="1">
      <c r="A172" s="35"/>
      <c r="B172" s="36"/>
      <c r="C172" s="239" t="s">
        <v>349</v>
      </c>
      <c r="D172" s="239" t="s">
        <v>278</v>
      </c>
      <c r="E172" s="240" t="s">
        <v>690</v>
      </c>
      <c r="F172" s="241" t="s">
        <v>691</v>
      </c>
      <c r="G172" s="242" t="s">
        <v>342</v>
      </c>
      <c r="H172" s="243">
        <v>9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0.017000000000000001</v>
      </c>
      <c r="T172" s="250">
        <f>S172*H172</f>
        <v>0.15300000000000003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282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282</v>
      </c>
      <c r="BM172" s="251" t="s">
        <v>692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693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33" customHeight="1">
      <c r="A174" s="35"/>
      <c r="B174" s="36"/>
      <c r="C174" s="239" t="s">
        <v>355</v>
      </c>
      <c r="D174" s="239" t="s">
        <v>278</v>
      </c>
      <c r="E174" s="240" t="s">
        <v>694</v>
      </c>
      <c r="F174" s="241" t="s">
        <v>695</v>
      </c>
      <c r="G174" s="242" t="s">
        <v>696</v>
      </c>
      <c r="H174" s="243">
        <v>100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282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282</v>
      </c>
      <c r="BM174" s="251" t="s">
        <v>697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695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322</v>
      </c>
      <c r="F176" s="237" t="s">
        <v>323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SUM(P177:P184)</f>
        <v>0</v>
      </c>
      <c r="Q176" s="231"/>
      <c r="R176" s="232">
        <f>SUM(R177:R184)</f>
        <v>0</v>
      </c>
      <c r="S176" s="231"/>
      <c r="T176" s="233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81</v>
      </c>
      <c r="AT176" s="235" t="s">
        <v>73</v>
      </c>
      <c r="AU176" s="235" t="s">
        <v>81</v>
      </c>
      <c r="AY176" s="234" t="s">
        <v>275</v>
      </c>
      <c r="BK176" s="236">
        <f>SUM(BK177:BK184)</f>
        <v>0</v>
      </c>
    </row>
    <row r="177" s="2" customFormat="1" ht="24.15" customHeight="1">
      <c r="A177" s="35"/>
      <c r="B177" s="36"/>
      <c r="C177" s="239" t="s">
        <v>360</v>
      </c>
      <c r="D177" s="239" t="s">
        <v>278</v>
      </c>
      <c r="E177" s="240" t="s">
        <v>324</v>
      </c>
      <c r="F177" s="241" t="s">
        <v>325</v>
      </c>
      <c r="G177" s="242" t="s">
        <v>326</v>
      </c>
      <c r="H177" s="243">
        <v>1.752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282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282</v>
      </c>
      <c r="BM177" s="251" t="s">
        <v>698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328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352</v>
      </c>
      <c r="D179" s="239" t="s">
        <v>278</v>
      </c>
      <c r="E179" s="240" t="s">
        <v>330</v>
      </c>
      <c r="F179" s="241" t="s">
        <v>331</v>
      </c>
      <c r="G179" s="242" t="s">
        <v>326</v>
      </c>
      <c r="H179" s="243">
        <v>1.752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282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282</v>
      </c>
      <c r="BM179" s="251" t="s">
        <v>699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333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700</v>
      </c>
      <c r="F181" s="241" t="s">
        <v>701</v>
      </c>
      <c r="G181" s="242" t="s">
        <v>326</v>
      </c>
      <c r="H181" s="243">
        <v>40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282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282</v>
      </c>
      <c r="BM181" s="251" t="s">
        <v>702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703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49.05" customHeight="1">
      <c r="A183" s="35"/>
      <c r="B183" s="36"/>
      <c r="C183" s="239" t="s">
        <v>374</v>
      </c>
      <c r="D183" s="239" t="s">
        <v>278</v>
      </c>
      <c r="E183" s="240" t="s">
        <v>704</v>
      </c>
      <c r="F183" s="241" t="s">
        <v>705</v>
      </c>
      <c r="G183" s="242" t="s">
        <v>326</v>
      </c>
      <c r="H183" s="243">
        <v>1.752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282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282</v>
      </c>
      <c r="BM183" s="251" t="s">
        <v>706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707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12" customFormat="1" ht="25.92" customHeight="1">
      <c r="A185" s="12"/>
      <c r="B185" s="223"/>
      <c r="C185" s="224"/>
      <c r="D185" s="225" t="s">
        <v>73</v>
      </c>
      <c r="E185" s="226" t="s">
        <v>345</v>
      </c>
      <c r="F185" s="226" t="s">
        <v>346</v>
      </c>
      <c r="G185" s="224"/>
      <c r="H185" s="224"/>
      <c r="I185" s="227"/>
      <c r="J185" s="228">
        <f>BK185</f>
        <v>0</v>
      </c>
      <c r="K185" s="224"/>
      <c r="L185" s="229"/>
      <c r="M185" s="230"/>
      <c r="N185" s="231"/>
      <c r="O185" s="231"/>
      <c r="P185" s="232">
        <f>P186+P435+P554</f>
        <v>0</v>
      </c>
      <c r="Q185" s="231"/>
      <c r="R185" s="232">
        <f>R186+R435+R554</f>
        <v>0.25546000000000002</v>
      </c>
      <c r="S185" s="231"/>
      <c r="T185" s="233">
        <f>T186+T435+T554</f>
        <v>0.049750000000000003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83</v>
      </c>
      <c r="AT185" s="235" t="s">
        <v>73</v>
      </c>
      <c r="AU185" s="235" t="s">
        <v>74</v>
      </c>
      <c r="AY185" s="234" t="s">
        <v>275</v>
      </c>
      <c r="BK185" s="236">
        <f>BK186+BK435+BK554</f>
        <v>0</v>
      </c>
    </row>
    <row r="186" s="12" customFormat="1" ht="22.8" customHeight="1">
      <c r="A186" s="12"/>
      <c r="B186" s="223"/>
      <c r="C186" s="224"/>
      <c r="D186" s="225" t="s">
        <v>73</v>
      </c>
      <c r="E186" s="237" t="s">
        <v>708</v>
      </c>
      <c r="F186" s="237" t="s">
        <v>709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P187+P334+P373+P410</f>
        <v>0</v>
      </c>
      <c r="Q186" s="231"/>
      <c r="R186" s="232">
        <f>R187+R334+R373+R410</f>
        <v>0.22486000000000003</v>
      </c>
      <c r="S186" s="231"/>
      <c r="T186" s="233">
        <f>T187+T334+T373+T410</f>
        <v>0.04215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83</v>
      </c>
      <c r="AT186" s="235" t="s">
        <v>73</v>
      </c>
      <c r="AU186" s="235" t="s">
        <v>81</v>
      </c>
      <c r="AY186" s="234" t="s">
        <v>275</v>
      </c>
      <c r="BK186" s="236">
        <f>BK187+BK334+BK373+BK410</f>
        <v>0</v>
      </c>
    </row>
    <row r="187" s="12" customFormat="1" ht="20.88" customHeight="1">
      <c r="A187" s="12"/>
      <c r="B187" s="223"/>
      <c r="C187" s="224"/>
      <c r="D187" s="225" t="s">
        <v>73</v>
      </c>
      <c r="E187" s="237" t="s">
        <v>710</v>
      </c>
      <c r="F187" s="237" t="s">
        <v>711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SUM(P188:P333)</f>
        <v>0</v>
      </c>
      <c r="Q187" s="231"/>
      <c r="R187" s="232">
        <f>SUM(R188:R333)</f>
        <v>0.10326000000000001</v>
      </c>
      <c r="S187" s="231"/>
      <c r="T187" s="233">
        <f>SUM(T188:T333)</f>
        <v>0.00015000000000000001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83</v>
      </c>
      <c r="AT187" s="235" t="s">
        <v>73</v>
      </c>
      <c r="AU187" s="235" t="s">
        <v>83</v>
      </c>
      <c r="AY187" s="234" t="s">
        <v>275</v>
      </c>
      <c r="BK187" s="236">
        <f>SUM(BK188:BK333)</f>
        <v>0</v>
      </c>
    </row>
    <row r="188" s="2" customFormat="1" ht="24.15" customHeight="1">
      <c r="A188" s="35"/>
      <c r="B188" s="36"/>
      <c r="C188" s="239" t="s">
        <v>380</v>
      </c>
      <c r="D188" s="239" t="s">
        <v>278</v>
      </c>
      <c r="E188" s="240" t="s">
        <v>712</v>
      </c>
      <c r="F188" s="241" t="s">
        <v>713</v>
      </c>
      <c r="G188" s="242" t="s">
        <v>342</v>
      </c>
      <c r="H188" s="243">
        <v>1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714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715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16.5" customHeight="1">
      <c r="A190" s="35"/>
      <c r="B190" s="36"/>
      <c r="C190" s="257" t="s">
        <v>385</v>
      </c>
      <c r="D190" s="257" t="s">
        <v>339</v>
      </c>
      <c r="E190" s="258" t="s">
        <v>716</v>
      </c>
      <c r="F190" s="259" t="s">
        <v>717</v>
      </c>
      <c r="G190" s="260" t="s">
        <v>342</v>
      </c>
      <c r="H190" s="261">
        <v>1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0.00023000000000000001</v>
      </c>
      <c r="R190" s="249">
        <f>Q190*H190</f>
        <v>0.00023000000000000001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718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717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39" t="s">
        <v>7</v>
      </c>
      <c r="D192" s="239" t="s">
        <v>278</v>
      </c>
      <c r="E192" s="240" t="s">
        <v>719</v>
      </c>
      <c r="F192" s="241" t="s">
        <v>720</v>
      </c>
      <c r="G192" s="242" t="s">
        <v>342</v>
      </c>
      <c r="H192" s="243">
        <v>1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721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722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57" t="s">
        <v>394</v>
      </c>
      <c r="D194" s="257" t="s">
        <v>339</v>
      </c>
      <c r="E194" s="258" t="s">
        <v>723</v>
      </c>
      <c r="F194" s="259" t="s">
        <v>724</v>
      </c>
      <c r="G194" s="260" t="s">
        <v>342</v>
      </c>
      <c r="H194" s="261">
        <v>1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0.0058700000000000002</v>
      </c>
      <c r="R194" s="249">
        <f>Q194*H194</f>
        <v>0.0058700000000000002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725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724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726</v>
      </c>
      <c r="F196" s="259" t="s">
        <v>727</v>
      </c>
      <c r="G196" s="260" t="s">
        <v>342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0.0050299999999999997</v>
      </c>
      <c r="R196" s="249">
        <f>Q196*H196</f>
        <v>0.0050299999999999997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728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727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39" t="s">
        <v>403</v>
      </c>
      <c r="D198" s="239" t="s">
        <v>278</v>
      </c>
      <c r="E198" s="240" t="s">
        <v>729</v>
      </c>
      <c r="F198" s="241" t="s">
        <v>730</v>
      </c>
      <c r="G198" s="242" t="s">
        <v>342</v>
      </c>
      <c r="H198" s="243">
        <v>9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731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730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732</v>
      </c>
      <c r="F200" s="259" t="s">
        <v>733</v>
      </c>
      <c r="G200" s="260" t="s">
        <v>342</v>
      </c>
      <c r="H200" s="261">
        <v>9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734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733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33" customHeight="1">
      <c r="A202" s="35"/>
      <c r="B202" s="36"/>
      <c r="C202" s="239" t="s">
        <v>413</v>
      </c>
      <c r="D202" s="239" t="s">
        <v>278</v>
      </c>
      <c r="E202" s="240" t="s">
        <v>735</v>
      </c>
      <c r="F202" s="241" t="s">
        <v>736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737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738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739</v>
      </c>
      <c r="F204" s="259" t="s">
        <v>740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741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740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742</v>
      </c>
      <c r="F206" s="241" t="s">
        <v>743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744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745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33" customHeight="1">
      <c r="A208" s="35"/>
      <c r="B208" s="36"/>
      <c r="C208" s="257" t="s">
        <v>427</v>
      </c>
      <c r="D208" s="257" t="s">
        <v>339</v>
      </c>
      <c r="E208" s="258" t="s">
        <v>746</v>
      </c>
      <c r="F208" s="259" t="s">
        <v>747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5.0000000000000002E-05</v>
      </c>
      <c r="R208" s="249">
        <f>Q208*H208</f>
        <v>5.0000000000000002E-05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748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747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432</v>
      </c>
      <c r="D210" s="239" t="s">
        <v>278</v>
      </c>
      <c r="E210" s="240" t="s">
        <v>749</v>
      </c>
      <c r="F210" s="241" t="s">
        <v>750</v>
      </c>
      <c r="G210" s="242" t="s">
        <v>416</v>
      </c>
      <c r="H210" s="243">
        <v>10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751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752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37.8" customHeight="1">
      <c r="A212" s="35"/>
      <c r="B212" s="36"/>
      <c r="C212" s="257" t="s">
        <v>436</v>
      </c>
      <c r="D212" s="257" t="s">
        <v>339</v>
      </c>
      <c r="E212" s="258" t="s">
        <v>753</v>
      </c>
      <c r="F212" s="259" t="s">
        <v>754</v>
      </c>
      <c r="G212" s="260" t="s">
        <v>416</v>
      </c>
      <c r="H212" s="261">
        <v>6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6.9999999999999994E-05</v>
      </c>
      <c r="R212" s="249">
        <f>Q212*H212</f>
        <v>0.00041999999999999996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755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754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33" customHeight="1">
      <c r="A214" s="35"/>
      <c r="B214" s="36"/>
      <c r="C214" s="257" t="s">
        <v>377</v>
      </c>
      <c r="D214" s="257" t="s">
        <v>339</v>
      </c>
      <c r="E214" s="258" t="s">
        <v>756</v>
      </c>
      <c r="F214" s="259" t="s">
        <v>757</v>
      </c>
      <c r="G214" s="260" t="s">
        <v>416</v>
      </c>
      <c r="H214" s="261">
        <v>2</v>
      </c>
      <c r="I214" s="262"/>
      <c r="J214" s="263">
        <f>ROUND(I214*H214,2)</f>
        <v>0</v>
      </c>
      <c r="K214" s="264"/>
      <c r="L214" s="265"/>
      <c r="M214" s="266" t="s">
        <v>1</v>
      </c>
      <c r="N214" s="267" t="s">
        <v>39</v>
      </c>
      <c r="O214" s="88"/>
      <c r="P214" s="249">
        <f>O214*H214</f>
        <v>0</v>
      </c>
      <c r="Q214" s="249">
        <v>6.9999999999999994E-05</v>
      </c>
      <c r="R214" s="249">
        <f>Q214*H214</f>
        <v>0.00013999999999999999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377</v>
      </c>
      <c r="AT214" s="251" t="s">
        <v>339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757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759</v>
      </c>
      <c r="F216" s="259" t="s">
        <v>760</v>
      </c>
      <c r="G216" s="260" t="s">
        <v>416</v>
      </c>
      <c r="H216" s="261">
        <v>2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0.00013999999999999999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761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760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24.15" customHeight="1">
      <c r="A218" s="35"/>
      <c r="B218" s="36"/>
      <c r="C218" s="239" t="s">
        <v>451</v>
      </c>
      <c r="D218" s="239" t="s">
        <v>278</v>
      </c>
      <c r="E218" s="240" t="s">
        <v>762</v>
      </c>
      <c r="F218" s="241" t="s">
        <v>763</v>
      </c>
      <c r="G218" s="242" t="s">
        <v>342</v>
      </c>
      <c r="H218" s="243">
        <v>1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764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765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16.5" customHeight="1">
      <c r="A220" s="35"/>
      <c r="B220" s="36"/>
      <c r="C220" s="257" t="s">
        <v>456</v>
      </c>
      <c r="D220" s="257" t="s">
        <v>339</v>
      </c>
      <c r="E220" s="258" t="s">
        <v>766</v>
      </c>
      <c r="F220" s="259" t="s">
        <v>767</v>
      </c>
      <c r="G220" s="260" t="s">
        <v>342</v>
      </c>
      <c r="H220" s="261">
        <v>1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5.0000000000000002E-05</v>
      </c>
      <c r="R220" s="249">
        <f>Q220*H220</f>
        <v>5.0000000000000002E-05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767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44.25" customHeight="1">
      <c r="A222" s="35"/>
      <c r="B222" s="36"/>
      <c r="C222" s="239" t="s">
        <v>461</v>
      </c>
      <c r="D222" s="239" t="s">
        <v>278</v>
      </c>
      <c r="E222" s="240" t="s">
        <v>769</v>
      </c>
      <c r="F222" s="241" t="s">
        <v>770</v>
      </c>
      <c r="G222" s="242" t="s">
        <v>342</v>
      </c>
      <c r="H222" s="243">
        <v>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771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770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55.5" customHeight="1">
      <c r="A224" s="35"/>
      <c r="B224" s="36"/>
      <c r="C224" s="257" t="s">
        <v>465</v>
      </c>
      <c r="D224" s="257" t="s">
        <v>339</v>
      </c>
      <c r="E224" s="258" t="s">
        <v>772</v>
      </c>
      <c r="F224" s="259" t="s">
        <v>773</v>
      </c>
      <c r="G224" s="260" t="s">
        <v>342</v>
      </c>
      <c r="H224" s="261">
        <v>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5.0000000000000002E-05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774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773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9.05" customHeight="1">
      <c r="A226" s="35"/>
      <c r="B226" s="36"/>
      <c r="C226" s="239" t="s">
        <v>470</v>
      </c>
      <c r="D226" s="239" t="s">
        <v>278</v>
      </c>
      <c r="E226" s="240" t="s">
        <v>775</v>
      </c>
      <c r="F226" s="241" t="s">
        <v>776</v>
      </c>
      <c r="G226" s="242" t="s">
        <v>342</v>
      </c>
      <c r="H226" s="243">
        <v>2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777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776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37.8" customHeight="1">
      <c r="A228" s="35"/>
      <c r="B228" s="36"/>
      <c r="C228" s="257" t="s">
        <v>475</v>
      </c>
      <c r="D228" s="257" t="s">
        <v>339</v>
      </c>
      <c r="E228" s="258" t="s">
        <v>778</v>
      </c>
      <c r="F228" s="259" t="s">
        <v>779</v>
      </c>
      <c r="G228" s="260" t="s">
        <v>342</v>
      </c>
      <c r="H228" s="261">
        <v>1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780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779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24.15" customHeight="1">
      <c r="A230" s="35"/>
      <c r="B230" s="36"/>
      <c r="C230" s="257" t="s">
        <v>480</v>
      </c>
      <c r="D230" s="257" t="s">
        <v>339</v>
      </c>
      <c r="E230" s="258" t="s">
        <v>781</v>
      </c>
      <c r="F230" s="259" t="s">
        <v>782</v>
      </c>
      <c r="G230" s="260" t="s">
        <v>342</v>
      </c>
      <c r="H230" s="261">
        <v>1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783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782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24.15" customHeight="1">
      <c r="A232" s="35"/>
      <c r="B232" s="36"/>
      <c r="C232" s="239" t="s">
        <v>484</v>
      </c>
      <c r="D232" s="239" t="s">
        <v>278</v>
      </c>
      <c r="E232" s="240" t="s">
        <v>1683</v>
      </c>
      <c r="F232" s="241" t="s">
        <v>1684</v>
      </c>
      <c r="G232" s="242" t="s">
        <v>416</v>
      </c>
      <c r="H232" s="243">
        <v>300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1685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1684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37.8" customHeight="1">
      <c r="A234" s="35"/>
      <c r="B234" s="36"/>
      <c r="C234" s="257" t="s">
        <v>489</v>
      </c>
      <c r="D234" s="257" t="s">
        <v>339</v>
      </c>
      <c r="E234" s="258" t="s">
        <v>1862</v>
      </c>
      <c r="F234" s="259" t="s">
        <v>1863</v>
      </c>
      <c r="G234" s="260" t="s">
        <v>416</v>
      </c>
      <c r="H234" s="261">
        <v>150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39</v>
      </c>
      <c r="O234" s="88"/>
      <c r="P234" s="249">
        <f>O234*H234</f>
        <v>0</v>
      </c>
      <c r="Q234" s="249">
        <v>4.0000000000000003E-05</v>
      </c>
      <c r="R234" s="249">
        <f>Q234*H234</f>
        <v>0.0060000000000000001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377</v>
      </c>
      <c r="AT234" s="251" t="s">
        <v>339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1864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1863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37.8" customHeight="1">
      <c r="A236" s="35"/>
      <c r="B236" s="36"/>
      <c r="C236" s="257" t="s">
        <v>494</v>
      </c>
      <c r="D236" s="257" t="s">
        <v>339</v>
      </c>
      <c r="E236" s="258" t="s">
        <v>1686</v>
      </c>
      <c r="F236" s="259" t="s">
        <v>1687</v>
      </c>
      <c r="G236" s="260" t="s">
        <v>416</v>
      </c>
      <c r="H236" s="261">
        <v>150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6.0000000000000002E-05</v>
      </c>
      <c r="R236" s="249">
        <f>Q236*H236</f>
        <v>0.0090000000000000011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1688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1687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39" t="s">
        <v>498</v>
      </c>
      <c r="D238" s="239" t="s">
        <v>278</v>
      </c>
      <c r="E238" s="240" t="s">
        <v>1865</v>
      </c>
      <c r="F238" s="241" t="s">
        <v>1866</v>
      </c>
      <c r="G238" s="242" t="s">
        <v>342</v>
      </c>
      <c r="H238" s="243">
        <v>10</v>
      </c>
      <c r="I238" s="244"/>
      <c r="J238" s="245">
        <f>ROUND(I238*H238,2)</f>
        <v>0</v>
      </c>
      <c r="K238" s="246"/>
      <c r="L238" s="41"/>
      <c r="M238" s="247" t="s">
        <v>1</v>
      </c>
      <c r="N238" s="248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352</v>
      </c>
      <c r="AT238" s="251" t="s">
        <v>278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1867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1866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24.15" customHeight="1">
      <c r="A240" s="35"/>
      <c r="B240" s="36"/>
      <c r="C240" s="257" t="s">
        <v>503</v>
      </c>
      <c r="D240" s="257" t="s">
        <v>339</v>
      </c>
      <c r="E240" s="258" t="s">
        <v>1868</v>
      </c>
      <c r="F240" s="259" t="s">
        <v>1869</v>
      </c>
      <c r="G240" s="260" t="s">
        <v>342</v>
      </c>
      <c r="H240" s="261">
        <v>20</v>
      </c>
      <c r="I240" s="262"/>
      <c r="J240" s="263">
        <f>ROUND(I240*H240,2)</f>
        <v>0</v>
      </c>
      <c r="K240" s="264"/>
      <c r="L240" s="265"/>
      <c r="M240" s="266" t="s">
        <v>1</v>
      </c>
      <c r="N240" s="267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377</v>
      </c>
      <c r="AT240" s="251" t="s">
        <v>339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1870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1869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37.8" customHeight="1">
      <c r="A242" s="35"/>
      <c r="B242" s="36"/>
      <c r="C242" s="239" t="s">
        <v>508</v>
      </c>
      <c r="D242" s="239" t="s">
        <v>278</v>
      </c>
      <c r="E242" s="240" t="s">
        <v>1689</v>
      </c>
      <c r="F242" s="241" t="s">
        <v>1690</v>
      </c>
      <c r="G242" s="242" t="s">
        <v>342</v>
      </c>
      <c r="H242" s="243">
        <v>22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1691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1690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16.5" customHeight="1">
      <c r="A244" s="35"/>
      <c r="B244" s="36"/>
      <c r="C244" s="257" t="s">
        <v>515</v>
      </c>
      <c r="D244" s="257" t="s">
        <v>339</v>
      </c>
      <c r="E244" s="258" t="s">
        <v>1692</v>
      </c>
      <c r="F244" s="259" t="s">
        <v>1693</v>
      </c>
      <c r="G244" s="260" t="s">
        <v>342</v>
      </c>
      <c r="H244" s="261">
        <v>22</v>
      </c>
      <c r="I244" s="262"/>
      <c r="J244" s="263">
        <f>ROUND(I244*H244,2)</f>
        <v>0</v>
      </c>
      <c r="K244" s="264"/>
      <c r="L244" s="265"/>
      <c r="M244" s="266" t="s">
        <v>1</v>
      </c>
      <c r="N244" s="267" t="s">
        <v>39</v>
      </c>
      <c r="O244" s="88"/>
      <c r="P244" s="249">
        <f>O244*H244</f>
        <v>0</v>
      </c>
      <c r="Q244" s="249">
        <v>1.0000000000000001E-05</v>
      </c>
      <c r="R244" s="249">
        <f>Q244*H244</f>
        <v>0.00022000000000000001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377</v>
      </c>
      <c r="AT244" s="251" t="s">
        <v>339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1694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1693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37.8" customHeight="1">
      <c r="A246" s="35"/>
      <c r="B246" s="36"/>
      <c r="C246" s="239" t="s">
        <v>520</v>
      </c>
      <c r="D246" s="239" t="s">
        <v>278</v>
      </c>
      <c r="E246" s="240" t="s">
        <v>1695</v>
      </c>
      <c r="F246" s="241" t="s">
        <v>1696</v>
      </c>
      <c r="G246" s="242" t="s">
        <v>342</v>
      </c>
      <c r="H246" s="243">
        <v>11</v>
      </c>
      <c r="I246" s="244"/>
      <c r="J246" s="245">
        <f>ROUND(I246*H246,2)</f>
        <v>0</v>
      </c>
      <c r="K246" s="246"/>
      <c r="L246" s="41"/>
      <c r="M246" s="247" t="s">
        <v>1</v>
      </c>
      <c r="N246" s="248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352</v>
      </c>
      <c r="AT246" s="251" t="s">
        <v>278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1697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1696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49.05" customHeight="1">
      <c r="A248" s="35"/>
      <c r="B248" s="36"/>
      <c r="C248" s="257" t="s">
        <v>525</v>
      </c>
      <c r="D248" s="257" t="s">
        <v>339</v>
      </c>
      <c r="E248" s="258" t="s">
        <v>1698</v>
      </c>
      <c r="F248" s="259" t="s">
        <v>1699</v>
      </c>
      <c r="G248" s="260" t="s">
        <v>342</v>
      </c>
      <c r="H248" s="261">
        <v>11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377</v>
      </c>
      <c r="AT248" s="251" t="s">
        <v>339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1700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1699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3" customHeight="1">
      <c r="A250" s="35"/>
      <c r="B250" s="36"/>
      <c r="C250" s="239" t="s">
        <v>530</v>
      </c>
      <c r="D250" s="239" t="s">
        <v>278</v>
      </c>
      <c r="E250" s="240" t="s">
        <v>1701</v>
      </c>
      <c r="F250" s="241" t="s">
        <v>1702</v>
      </c>
      <c r="G250" s="242" t="s">
        <v>342</v>
      </c>
      <c r="H250" s="243">
        <v>11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0</v>
      </c>
      <c r="R250" s="249">
        <f>Q250*H250</f>
        <v>0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1703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1702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37.8" customHeight="1">
      <c r="A252" s="35"/>
      <c r="B252" s="36"/>
      <c r="C252" s="239" t="s">
        <v>534</v>
      </c>
      <c r="D252" s="239" t="s">
        <v>278</v>
      </c>
      <c r="E252" s="240" t="s">
        <v>784</v>
      </c>
      <c r="F252" s="241" t="s">
        <v>785</v>
      </c>
      <c r="G252" s="242" t="s">
        <v>342</v>
      </c>
      <c r="H252" s="243">
        <v>5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352</v>
      </c>
      <c r="AT252" s="251" t="s">
        <v>278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786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785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55.5" customHeight="1">
      <c r="A254" s="35"/>
      <c r="B254" s="36"/>
      <c r="C254" s="239" t="s">
        <v>539</v>
      </c>
      <c r="D254" s="239" t="s">
        <v>278</v>
      </c>
      <c r="E254" s="240" t="s">
        <v>787</v>
      </c>
      <c r="F254" s="241" t="s">
        <v>788</v>
      </c>
      <c r="G254" s="242" t="s">
        <v>342</v>
      </c>
      <c r="H254" s="243">
        <v>13</v>
      </c>
      <c r="I254" s="244"/>
      <c r="J254" s="245">
        <f>ROUND(I254*H254,2)</f>
        <v>0</v>
      </c>
      <c r="K254" s="246"/>
      <c r="L254" s="41"/>
      <c r="M254" s="247" t="s">
        <v>1</v>
      </c>
      <c r="N254" s="248" t="s">
        <v>39</v>
      </c>
      <c r="O254" s="88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352</v>
      </c>
      <c r="AT254" s="251" t="s">
        <v>278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789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788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4.15" customHeight="1">
      <c r="A256" s="35"/>
      <c r="B256" s="36"/>
      <c r="C256" s="257" t="s">
        <v>545</v>
      </c>
      <c r="D256" s="257" t="s">
        <v>339</v>
      </c>
      <c r="E256" s="258" t="s">
        <v>790</v>
      </c>
      <c r="F256" s="259" t="s">
        <v>791</v>
      </c>
      <c r="G256" s="260" t="s">
        <v>342</v>
      </c>
      <c r="H256" s="261">
        <v>5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0.00010000000000000001</v>
      </c>
      <c r="R256" s="249">
        <f>Q256*H256</f>
        <v>0.00050000000000000001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792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791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37.8" customHeight="1">
      <c r="A258" s="35"/>
      <c r="B258" s="36"/>
      <c r="C258" s="257" t="s">
        <v>550</v>
      </c>
      <c r="D258" s="257" t="s">
        <v>339</v>
      </c>
      <c r="E258" s="258" t="s">
        <v>793</v>
      </c>
      <c r="F258" s="259" t="s">
        <v>794</v>
      </c>
      <c r="G258" s="260" t="s">
        <v>342</v>
      </c>
      <c r="H258" s="261">
        <v>13</v>
      </c>
      <c r="I258" s="262"/>
      <c r="J258" s="263">
        <f>ROUND(I258*H258,2)</f>
        <v>0</v>
      </c>
      <c r="K258" s="264"/>
      <c r="L258" s="265"/>
      <c r="M258" s="266" t="s">
        <v>1</v>
      </c>
      <c r="N258" s="267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377</v>
      </c>
      <c r="AT258" s="251" t="s">
        <v>339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795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794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33" customHeight="1">
      <c r="A260" s="35"/>
      <c r="B260" s="36"/>
      <c r="C260" s="239" t="s">
        <v>555</v>
      </c>
      <c r="D260" s="239" t="s">
        <v>278</v>
      </c>
      <c r="E260" s="240" t="s">
        <v>796</v>
      </c>
      <c r="F260" s="241" t="s">
        <v>797</v>
      </c>
      <c r="G260" s="242" t="s">
        <v>342</v>
      </c>
      <c r="H260" s="243">
        <v>2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798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799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55.5" customHeight="1">
      <c r="A262" s="35"/>
      <c r="B262" s="36"/>
      <c r="C262" s="239" t="s">
        <v>560</v>
      </c>
      <c r="D262" s="239" t="s">
        <v>278</v>
      </c>
      <c r="E262" s="240" t="s">
        <v>800</v>
      </c>
      <c r="F262" s="241" t="s">
        <v>801</v>
      </c>
      <c r="G262" s="242" t="s">
        <v>342</v>
      </c>
      <c r="H262" s="243">
        <v>2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802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803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33" customHeight="1">
      <c r="A264" s="35"/>
      <c r="B264" s="36"/>
      <c r="C264" s="257" t="s">
        <v>565</v>
      </c>
      <c r="D264" s="257" t="s">
        <v>339</v>
      </c>
      <c r="E264" s="258" t="s">
        <v>804</v>
      </c>
      <c r="F264" s="259" t="s">
        <v>805</v>
      </c>
      <c r="G264" s="260" t="s">
        <v>342</v>
      </c>
      <c r="H264" s="261">
        <v>2</v>
      </c>
      <c r="I264" s="262"/>
      <c r="J264" s="263">
        <f>ROUND(I264*H264,2)</f>
        <v>0</v>
      </c>
      <c r="K264" s="264"/>
      <c r="L264" s="265"/>
      <c r="M264" s="266" t="s">
        <v>1</v>
      </c>
      <c r="N264" s="267" t="s">
        <v>39</v>
      </c>
      <c r="O264" s="88"/>
      <c r="P264" s="249">
        <f>O264*H264</f>
        <v>0</v>
      </c>
      <c r="Q264" s="249">
        <v>6.9999999999999994E-05</v>
      </c>
      <c r="R264" s="249">
        <f>Q264*H264</f>
        <v>0.00013999999999999999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377</v>
      </c>
      <c r="AT264" s="251" t="s">
        <v>339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806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805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33" customHeight="1">
      <c r="A266" s="35"/>
      <c r="B266" s="36"/>
      <c r="C266" s="257" t="s">
        <v>570</v>
      </c>
      <c r="D266" s="257" t="s">
        <v>339</v>
      </c>
      <c r="E266" s="258" t="s">
        <v>807</v>
      </c>
      <c r="F266" s="259" t="s">
        <v>808</v>
      </c>
      <c r="G266" s="260" t="s">
        <v>342</v>
      </c>
      <c r="H266" s="261">
        <v>2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0</v>
      </c>
      <c r="R266" s="249">
        <f>Q266*H266</f>
        <v>0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809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808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49.05" customHeight="1">
      <c r="A268" s="35"/>
      <c r="B268" s="36"/>
      <c r="C268" s="239" t="s">
        <v>575</v>
      </c>
      <c r="D268" s="239" t="s">
        <v>278</v>
      </c>
      <c r="E268" s="240" t="s">
        <v>810</v>
      </c>
      <c r="F268" s="241" t="s">
        <v>811</v>
      </c>
      <c r="G268" s="242" t="s">
        <v>342</v>
      </c>
      <c r="H268" s="243">
        <v>14</v>
      </c>
      <c r="I268" s="244"/>
      <c r="J268" s="245">
        <f>ROUND(I268*H268,2)</f>
        <v>0</v>
      </c>
      <c r="K268" s="246"/>
      <c r="L268" s="41"/>
      <c r="M268" s="247" t="s">
        <v>1</v>
      </c>
      <c r="N268" s="248" t="s">
        <v>39</v>
      </c>
      <c r="O268" s="88"/>
      <c r="P268" s="249">
        <f>O268*H268</f>
        <v>0</v>
      </c>
      <c r="Q268" s="249">
        <v>0</v>
      </c>
      <c r="R268" s="249">
        <f>Q268*H268</f>
        <v>0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352</v>
      </c>
      <c r="AT268" s="251" t="s">
        <v>278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812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811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37.8" customHeight="1">
      <c r="A270" s="35"/>
      <c r="B270" s="36"/>
      <c r="C270" s="257" t="s">
        <v>580</v>
      </c>
      <c r="D270" s="257" t="s">
        <v>339</v>
      </c>
      <c r="E270" s="258" t="s">
        <v>813</v>
      </c>
      <c r="F270" s="259" t="s">
        <v>814</v>
      </c>
      <c r="G270" s="260" t="s">
        <v>342</v>
      </c>
      <c r="H270" s="261">
        <v>2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6.9999999999999994E-05</v>
      </c>
      <c r="R270" s="249">
        <f>Q270*H270</f>
        <v>0.00013999999999999999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815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814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33" customHeight="1">
      <c r="A272" s="35"/>
      <c r="B272" s="36"/>
      <c r="C272" s="257" t="s">
        <v>14</v>
      </c>
      <c r="D272" s="257" t="s">
        <v>339</v>
      </c>
      <c r="E272" s="258" t="s">
        <v>816</v>
      </c>
      <c r="F272" s="259" t="s">
        <v>817</v>
      </c>
      <c r="G272" s="260" t="s">
        <v>342</v>
      </c>
      <c r="H272" s="261">
        <v>11</v>
      </c>
      <c r="I272" s="262"/>
      <c r="J272" s="263">
        <f>ROUND(I272*H272,2)</f>
        <v>0</v>
      </c>
      <c r="K272" s="264"/>
      <c r="L272" s="265"/>
      <c r="M272" s="266" t="s">
        <v>1</v>
      </c>
      <c r="N272" s="267" t="s">
        <v>39</v>
      </c>
      <c r="O272" s="8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377</v>
      </c>
      <c r="AT272" s="251" t="s">
        <v>339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818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817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37.8" customHeight="1">
      <c r="A274" s="35"/>
      <c r="B274" s="36"/>
      <c r="C274" s="257" t="s">
        <v>590</v>
      </c>
      <c r="D274" s="257" t="s">
        <v>339</v>
      </c>
      <c r="E274" s="258" t="s">
        <v>819</v>
      </c>
      <c r="F274" s="259" t="s">
        <v>820</v>
      </c>
      <c r="G274" s="260" t="s">
        <v>342</v>
      </c>
      <c r="H274" s="261">
        <v>1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39</v>
      </c>
      <c r="O274" s="88"/>
      <c r="P274" s="249">
        <f>O274*H274</f>
        <v>0</v>
      </c>
      <c r="Q274" s="249">
        <v>0.00010000000000000001</v>
      </c>
      <c r="R274" s="249">
        <f>Q274*H274</f>
        <v>0.00010000000000000001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377</v>
      </c>
      <c r="AT274" s="251" t="s">
        <v>339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821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820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1.75" customHeight="1">
      <c r="A276" s="35"/>
      <c r="B276" s="36"/>
      <c r="C276" s="257" t="s">
        <v>595</v>
      </c>
      <c r="D276" s="257" t="s">
        <v>339</v>
      </c>
      <c r="E276" s="258" t="s">
        <v>1532</v>
      </c>
      <c r="F276" s="259" t="s">
        <v>1533</v>
      </c>
      <c r="G276" s="260" t="s">
        <v>342</v>
      </c>
      <c r="H276" s="261">
        <v>1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3.0000000000000001E-05</v>
      </c>
      <c r="R276" s="249">
        <f>Q276*H276</f>
        <v>3.0000000000000001E-05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1534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1533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21.75" customHeight="1">
      <c r="A278" s="35"/>
      <c r="B278" s="36"/>
      <c r="C278" s="257" t="s">
        <v>600</v>
      </c>
      <c r="D278" s="257" t="s">
        <v>339</v>
      </c>
      <c r="E278" s="258" t="s">
        <v>822</v>
      </c>
      <c r="F278" s="259" t="s">
        <v>823</v>
      </c>
      <c r="G278" s="260" t="s">
        <v>342</v>
      </c>
      <c r="H278" s="261">
        <v>1</v>
      </c>
      <c r="I278" s="262"/>
      <c r="J278" s="263">
        <f>ROUND(I278*H278,2)</f>
        <v>0</v>
      </c>
      <c r="K278" s="264"/>
      <c r="L278" s="265"/>
      <c r="M278" s="266" t="s">
        <v>1</v>
      </c>
      <c r="N278" s="267" t="s">
        <v>39</v>
      </c>
      <c r="O278" s="88"/>
      <c r="P278" s="249">
        <f>O278*H278</f>
        <v>0</v>
      </c>
      <c r="Q278" s="249">
        <v>6.0000000000000002E-05</v>
      </c>
      <c r="R278" s="249">
        <f>Q278*H278</f>
        <v>6.0000000000000002E-05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377</v>
      </c>
      <c r="AT278" s="251" t="s">
        <v>339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824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823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16.5" customHeight="1">
      <c r="A280" s="35"/>
      <c r="B280" s="36"/>
      <c r="C280" s="239" t="s">
        <v>605</v>
      </c>
      <c r="D280" s="239" t="s">
        <v>278</v>
      </c>
      <c r="E280" s="240" t="s">
        <v>862</v>
      </c>
      <c r="F280" s="241" t="s">
        <v>863</v>
      </c>
      <c r="G280" s="242" t="s">
        <v>342</v>
      </c>
      <c r="H280" s="243">
        <v>16</v>
      </c>
      <c r="I280" s="244"/>
      <c r="J280" s="245">
        <f>ROUND(I280*H280,2)</f>
        <v>0</v>
      </c>
      <c r="K280" s="246"/>
      <c r="L280" s="41"/>
      <c r="M280" s="247" t="s">
        <v>1</v>
      </c>
      <c r="N280" s="248" t="s">
        <v>39</v>
      </c>
      <c r="O280" s="88"/>
      <c r="P280" s="249">
        <f>O280*H280</f>
        <v>0</v>
      </c>
      <c r="Q280" s="249">
        <v>0</v>
      </c>
      <c r="R280" s="249">
        <f>Q280*H280</f>
        <v>0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352</v>
      </c>
      <c r="AT280" s="251" t="s">
        <v>278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864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865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21.75" customHeight="1">
      <c r="A282" s="35"/>
      <c r="B282" s="36"/>
      <c r="C282" s="257" t="s">
        <v>609</v>
      </c>
      <c r="D282" s="257" t="s">
        <v>339</v>
      </c>
      <c r="E282" s="258" t="s">
        <v>866</v>
      </c>
      <c r="F282" s="259" t="s">
        <v>867</v>
      </c>
      <c r="G282" s="260" t="s">
        <v>342</v>
      </c>
      <c r="H282" s="261">
        <v>5</v>
      </c>
      <c r="I282" s="262"/>
      <c r="J282" s="263">
        <f>ROUND(I282*H282,2)</f>
        <v>0</v>
      </c>
      <c r="K282" s="264"/>
      <c r="L282" s="265"/>
      <c r="M282" s="266" t="s">
        <v>1</v>
      </c>
      <c r="N282" s="267" t="s">
        <v>39</v>
      </c>
      <c r="O282" s="88"/>
      <c r="P282" s="249">
        <f>O282*H282</f>
        <v>0</v>
      </c>
      <c r="Q282" s="249">
        <v>4.0000000000000003E-05</v>
      </c>
      <c r="R282" s="249">
        <f>Q282*H282</f>
        <v>0.00020000000000000001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377</v>
      </c>
      <c r="AT282" s="251" t="s">
        <v>339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868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867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4.15" customHeight="1">
      <c r="A284" s="35"/>
      <c r="B284" s="36"/>
      <c r="C284" s="257" t="s">
        <v>611</v>
      </c>
      <c r="D284" s="257" t="s">
        <v>339</v>
      </c>
      <c r="E284" s="258" t="s">
        <v>869</v>
      </c>
      <c r="F284" s="259" t="s">
        <v>870</v>
      </c>
      <c r="G284" s="260" t="s">
        <v>342</v>
      </c>
      <c r="H284" s="261">
        <v>11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5.0000000000000002E-05</v>
      </c>
      <c r="R284" s="249">
        <f>Q284*H284</f>
        <v>0.00055000000000000003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871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870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33" customHeight="1">
      <c r="A286" s="35"/>
      <c r="B286" s="36"/>
      <c r="C286" s="239" t="s">
        <v>615</v>
      </c>
      <c r="D286" s="239" t="s">
        <v>278</v>
      </c>
      <c r="E286" s="240" t="s">
        <v>880</v>
      </c>
      <c r="F286" s="241" t="s">
        <v>881</v>
      </c>
      <c r="G286" s="242" t="s">
        <v>416</v>
      </c>
      <c r="H286" s="243">
        <v>4</v>
      </c>
      <c r="I286" s="244"/>
      <c r="J286" s="245">
        <f>ROUND(I286*H286,2)</f>
        <v>0</v>
      </c>
      <c r="K286" s="246"/>
      <c r="L286" s="41"/>
      <c r="M286" s="247" t="s">
        <v>1</v>
      </c>
      <c r="N286" s="248" t="s">
        <v>39</v>
      </c>
      <c r="O286" s="88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352</v>
      </c>
      <c r="AT286" s="251" t="s">
        <v>278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882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881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24.15" customHeight="1">
      <c r="A288" s="35"/>
      <c r="B288" s="36"/>
      <c r="C288" s="257" t="s">
        <v>619</v>
      </c>
      <c r="D288" s="257" t="s">
        <v>339</v>
      </c>
      <c r="E288" s="258" t="s">
        <v>884</v>
      </c>
      <c r="F288" s="259" t="s">
        <v>885</v>
      </c>
      <c r="G288" s="260" t="s">
        <v>416</v>
      </c>
      <c r="H288" s="261">
        <v>4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39</v>
      </c>
      <c r="O288" s="88"/>
      <c r="P288" s="249">
        <f>O288*H288</f>
        <v>0</v>
      </c>
      <c r="Q288" s="249">
        <v>1.0000000000000001E-05</v>
      </c>
      <c r="R288" s="249">
        <f>Q288*H288</f>
        <v>4.0000000000000003E-05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377</v>
      </c>
      <c r="AT288" s="251" t="s">
        <v>339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886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885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4.15" customHeight="1">
      <c r="A290" s="35"/>
      <c r="B290" s="36"/>
      <c r="C290" s="257" t="s">
        <v>626</v>
      </c>
      <c r="D290" s="257" t="s">
        <v>339</v>
      </c>
      <c r="E290" s="258" t="s">
        <v>888</v>
      </c>
      <c r="F290" s="259" t="s">
        <v>889</v>
      </c>
      <c r="G290" s="260" t="s">
        <v>342</v>
      </c>
      <c r="H290" s="261">
        <v>1</v>
      </c>
      <c r="I290" s="262"/>
      <c r="J290" s="263">
        <f>ROUND(I290*H290,2)</f>
        <v>0</v>
      </c>
      <c r="K290" s="264"/>
      <c r="L290" s="265"/>
      <c r="M290" s="266" t="s">
        <v>1</v>
      </c>
      <c r="N290" s="267" t="s">
        <v>39</v>
      </c>
      <c r="O290" s="88"/>
      <c r="P290" s="249">
        <f>O290*H290</f>
        <v>0</v>
      </c>
      <c r="Q290" s="249">
        <v>1.0000000000000001E-05</v>
      </c>
      <c r="R290" s="249">
        <f>Q290*H290</f>
        <v>1.0000000000000001E-05</v>
      </c>
      <c r="S290" s="249">
        <v>0</v>
      </c>
      <c r="T290" s="250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377</v>
      </c>
      <c r="AT290" s="251" t="s">
        <v>339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890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889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24.15" customHeight="1">
      <c r="A292" s="35"/>
      <c r="B292" s="36"/>
      <c r="C292" s="257" t="s">
        <v>879</v>
      </c>
      <c r="D292" s="257" t="s">
        <v>339</v>
      </c>
      <c r="E292" s="258" t="s">
        <v>892</v>
      </c>
      <c r="F292" s="259" t="s">
        <v>893</v>
      </c>
      <c r="G292" s="260" t="s">
        <v>342</v>
      </c>
      <c r="H292" s="261">
        <v>1</v>
      </c>
      <c r="I292" s="262"/>
      <c r="J292" s="263">
        <f>ROUND(I292*H292,2)</f>
        <v>0</v>
      </c>
      <c r="K292" s="264"/>
      <c r="L292" s="265"/>
      <c r="M292" s="266" t="s">
        <v>1</v>
      </c>
      <c r="N292" s="267" t="s">
        <v>39</v>
      </c>
      <c r="O292" s="88"/>
      <c r="P292" s="249">
        <f>O292*H292</f>
        <v>0</v>
      </c>
      <c r="Q292" s="249">
        <v>1.0000000000000001E-05</v>
      </c>
      <c r="R292" s="249">
        <f>Q292*H292</f>
        <v>1.0000000000000001E-05</v>
      </c>
      <c r="S292" s="249">
        <v>0</v>
      </c>
      <c r="T292" s="25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377</v>
      </c>
      <c r="AT292" s="251" t="s">
        <v>339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894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893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24.15" customHeight="1">
      <c r="A294" s="35"/>
      <c r="B294" s="36"/>
      <c r="C294" s="257" t="s">
        <v>883</v>
      </c>
      <c r="D294" s="257" t="s">
        <v>339</v>
      </c>
      <c r="E294" s="258" t="s">
        <v>896</v>
      </c>
      <c r="F294" s="259" t="s">
        <v>897</v>
      </c>
      <c r="G294" s="260" t="s">
        <v>342</v>
      </c>
      <c r="H294" s="261">
        <v>2</v>
      </c>
      <c r="I294" s="262"/>
      <c r="J294" s="263">
        <f>ROUND(I294*H294,2)</f>
        <v>0</v>
      </c>
      <c r="K294" s="264"/>
      <c r="L294" s="265"/>
      <c r="M294" s="266" t="s">
        <v>1</v>
      </c>
      <c r="N294" s="267" t="s">
        <v>39</v>
      </c>
      <c r="O294" s="88"/>
      <c r="P294" s="249">
        <f>O294*H294</f>
        <v>0</v>
      </c>
      <c r="Q294" s="249">
        <v>1.0000000000000001E-05</v>
      </c>
      <c r="R294" s="249">
        <f>Q294*H294</f>
        <v>2.0000000000000002E-05</v>
      </c>
      <c r="S294" s="249">
        <v>0</v>
      </c>
      <c r="T294" s="25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377</v>
      </c>
      <c r="AT294" s="251" t="s">
        <v>339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898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897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24.15" customHeight="1">
      <c r="A296" s="35"/>
      <c r="B296" s="36"/>
      <c r="C296" s="257" t="s">
        <v>887</v>
      </c>
      <c r="D296" s="257" t="s">
        <v>339</v>
      </c>
      <c r="E296" s="258" t="s">
        <v>900</v>
      </c>
      <c r="F296" s="259" t="s">
        <v>901</v>
      </c>
      <c r="G296" s="260" t="s">
        <v>342</v>
      </c>
      <c r="H296" s="261">
        <v>4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39</v>
      </c>
      <c r="O296" s="88"/>
      <c r="P296" s="249">
        <f>O296*H296</f>
        <v>0</v>
      </c>
      <c r="Q296" s="249">
        <v>1.0000000000000001E-05</v>
      </c>
      <c r="R296" s="249">
        <f>Q296*H296</f>
        <v>4.0000000000000003E-05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377</v>
      </c>
      <c r="AT296" s="251" t="s">
        <v>339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902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901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33" customHeight="1">
      <c r="A298" s="35"/>
      <c r="B298" s="36"/>
      <c r="C298" s="239" t="s">
        <v>891</v>
      </c>
      <c r="D298" s="239" t="s">
        <v>278</v>
      </c>
      <c r="E298" s="240" t="s">
        <v>904</v>
      </c>
      <c r="F298" s="241" t="s">
        <v>905</v>
      </c>
      <c r="G298" s="242" t="s">
        <v>696</v>
      </c>
      <c r="H298" s="243">
        <v>1</v>
      </c>
      <c r="I298" s="244"/>
      <c r="J298" s="245">
        <f>ROUND(I298*H298,2)</f>
        <v>0</v>
      </c>
      <c r="K298" s="246"/>
      <c r="L298" s="41"/>
      <c r="M298" s="247" t="s">
        <v>1</v>
      </c>
      <c r="N298" s="248" t="s">
        <v>39</v>
      </c>
      <c r="O298" s="88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352</v>
      </c>
      <c r="AT298" s="251" t="s">
        <v>278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906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907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37.8" customHeight="1">
      <c r="A300" s="35"/>
      <c r="B300" s="36"/>
      <c r="C300" s="239" t="s">
        <v>895</v>
      </c>
      <c r="D300" s="239" t="s">
        <v>278</v>
      </c>
      <c r="E300" s="240" t="s">
        <v>1878</v>
      </c>
      <c r="F300" s="241" t="s">
        <v>1879</v>
      </c>
      <c r="G300" s="242" t="s">
        <v>696</v>
      </c>
      <c r="H300" s="243">
        <v>1</v>
      </c>
      <c r="I300" s="244"/>
      <c r="J300" s="245">
        <f>ROUND(I300*H300,2)</f>
        <v>0</v>
      </c>
      <c r="K300" s="246"/>
      <c r="L300" s="41"/>
      <c r="M300" s="247" t="s">
        <v>1</v>
      </c>
      <c r="N300" s="248" t="s">
        <v>39</v>
      </c>
      <c r="O300" s="88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352</v>
      </c>
      <c r="AT300" s="251" t="s">
        <v>278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1880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1879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33" customHeight="1">
      <c r="A302" s="35"/>
      <c r="B302" s="36"/>
      <c r="C302" s="239" t="s">
        <v>899</v>
      </c>
      <c r="D302" s="239" t="s">
        <v>278</v>
      </c>
      <c r="E302" s="240" t="s">
        <v>909</v>
      </c>
      <c r="F302" s="241" t="s">
        <v>910</v>
      </c>
      <c r="G302" s="242" t="s">
        <v>416</v>
      </c>
      <c r="H302" s="243">
        <v>320</v>
      </c>
      <c r="I302" s="244"/>
      <c r="J302" s="245">
        <f>ROUND(I302*H302,2)</f>
        <v>0</v>
      </c>
      <c r="K302" s="246"/>
      <c r="L302" s="41"/>
      <c r="M302" s="247" t="s">
        <v>1</v>
      </c>
      <c r="N302" s="248" t="s">
        <v>39</v>
      </c>
      <c r="O302" s="88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352</v>
      </c>
      <c r="AT302" s="251" t="s">
        <v>278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911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912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24.15" customHeight="1">
      <c r="A304" s="35"/>
      <c r="B304" s="36"/>
      <c r="C304" s="257" t="s">
        <v>903</v>
      </c>
      <c r="D304" s="257" t="s">
        <v>339</v>
      </c>
      <c r="E304" s="258" t="s">
        <v>914</v>
      </c>
      <c r="F304" s="259" t="s">
        <v>915</v>
      </c>
      <c r="G304" s="260" t="s">
        <v>416</v>
      </c>
      <c r="H304" s="261">
        <v>320</v>
      </c>
      <c r="I304" s="262"/>
      <c r="J304" s="263">
        <f>ROUND(I304*H304,2)</f>
        <v>0</v>
      </c>
      <c r="K304" s="264"/>
      <c r="L304" s="265"/>
      <c r="M304" s="266" t="s">
        <v>1</v>
      </c>
      <c r="N304" s="267" t="s">
        <v>39</v>
      </c>
      <c r="O304" s="88"/>
      <c r="P304" s="249">
        <f>O304*H304</f>
        <v>0</v>
      </c>
      <c r="Q304" s="249">
        <v>0.00017000000000000001</v>
      </c>
      <c r="R304" s="249">
        <f>Q304*H304</f>
        <v>0.054400000000000004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377</v>
      </c>
      <c r="AT304" s="251" t="s">
        <v>339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916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915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33" customHeight="1">
      <c r="A306" s="35"/>
      <c r="B306" s="36"/>
      <c r="C306" s="239" t="s">
        <v>908</v>
      </c>
      <c r="D306" s="239" t="s">
        <v>278</v>
      </c>
      <c r="E306" s="240" t="s">
        <v>918</v>
      </c>
      <c r="F306" s="241" t="s">
        <v>919</v>
      </c>
      <c r="G306" s="242" t="s">
        <v>416</v>
      </c>
      <c r="H306" s="243">
        <v>40</v>
      </c>
      <c r="I306" s="244"/>
      <c r="J306" s="245">
        <f>ROUND(I306*H306,2)</f>
        <v>0</v>
      </c>
      <c r="K306" s="246"/>
      <c r="L306" s="41"/>
      <c r="M306" s="247" t="s">
        <v>1</v>
      </c>
      <c r="N306" s="248" t="s">
        <v>39</v>
      </c>
      <c r="O306" s="88"/>
      <c r="P306" s="249">
        <f>O306*H306</f>
        <v>0</v>
      </c>
      <c r="Q306" s="249">
        <v>0</v>
      </c>
      <c r="R306" s="249">
        <f>Q306*H306</f>
        <v>0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352</v>
      </c>
      <c r="AT306" s="251" t="s">
        <v>278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920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921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24.15" customHeight="1">
      <c r="A308" s="35"/>
      <c r="B308" s="36"/>
      <c r="C308" s="257" t="s">
        <v>913</v>
      </c>
      <c r="D308" s="257" t="s">
        <v>339</v>
      </c>
      <c r="E308" s="258" t="s">
        <v>923</v>
      </c>
      <c r="F308" s="259" t="s">
        <v>924</v>
      </c>
      <c r="G308" s="260" t="s">
        <v>416</v>
      </c>
      <c r="H308" s="261">
        <v>40</v>
      </c>
      <c r="I308" s="262"/>
      <c r="J308" s="263">
        <f>ROUND(I308*H308,2)</f>
        <v>0</v>
      </c>
      <c r="K308" s="264"/>
      <c r="L308" s="265"/>
      <c r="M308" s="266" t="s">
        <v>1</v>
      </c>
      <c r="N308" s="267" t="s">
        <v>39</v>
      </c>
      <c r="O308" s="88"/>
      <c r="P308" s="249">
        <f>O308*H308</f>
        <v>0</v>
      </c>
      <c r="Q308" s="249">
        <v>6.9999999999999994E-05</v>
      </c>
      <c r="R308" s="249">
        <f>Q308*H308</f>
        <v>0.0027999999999999995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377</v>
      </c>
      <c r="AT308" s="251" t="s">
        <v>339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925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924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33" customHeight="1">
      <c r="A310" s="35"/>
      <c r="B310" s="36"/>
      <c r="C310" s="239" t="s">
        <v>917</v>
      </c>
      <c r="D310" s="239" t="s">
        <v>278</v>
      </c>
      <c r="E310" s="240" t="s">
        <v>927</v>
      </c>
      <c r="F310" s="241" t="s">
        <v>928</v>
      </c>
      <c r="G310" s="242" t="s">
        <v>416</v>
      </c>
      <c r="H310" s="243">
        <v>190</v>
      </c>
      <c r="I310" s="244"/>
      <c r="J310" s="245">
        <f>ROUND(I310*H310,2)</f>
        <v>0</v>
      </c>
      <c r="K310" s="246"/>
      <c r="L310" s="41"/>
      <c r="M310" s="247" t="s">
        <v>1</v>
      </c>
      <c r="N310" s="248" t="s">
        <v>39</v>
      </c>
      <c r="O310" s="88"/>
      <c r="P310" s="249">
        <f>O310*H310</f>
        <v>0</v>
      </c>
      <c r="Q310" s="249">
        <v>0</v>
      </c>
      <c r="R310" s="249">
        <f>Q310*H310</f>
        <v>0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352</v>
      </c>
      <c r="AT310" s="251" t="s">
        <v>278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929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928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57" t="s">
        <v>922</v>
      </c>
      <c r="D312" s="257" t="s">
        <v>339</v>
      </c>
      <c r="E312" s="258" t="s">
        <v>1263</v>
      </c>
      <c r="F312" s="259" t="s">
        <v>1264</v>
      </c>
      <c r="G312" s="260" t="s">
        <v>416</v>
      </c>
      <c r="H312" s="261">
        <v>90</v>
      </c>
      <c r="I312" s="262"/>
      <c r="J312" s="263">
        <f>ROUND(I312*H312,2)</f>
        <v>0</v>
      </c>
      <c r="K312" s="264"/>
      <c r="L312" s="265"/>
      <c r="M312" s="266" t="s">
        <v>1</v>
      </c>
      <c r="N312" s="267" t="s">
        <v>39</v>
      </c>
      <c r="O312" s="88"/>
      <c r="P312" s="249">
        <f>O312*H312</f>
        <v>0</v>
      </c>
      <c r="Q312" s="249">
        <v>6.9999999999999994E-05</v>
      </c>
      <c r="R312" s="249">
        <f>Q312*H312</f>
        <v>0.0062999999999999992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377</v>
      </c>
      <c r="AT312" s="251" t="s">
        <v>339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1943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1264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24.15" customHeight="1">
      <c r="A314" s="35"/>
      <c r="B314" s="36"/>
      <c r="C314" s="257" t="s">
        <v>926</v>
      </c>
      <c r="D314" s="257" t="s">
        <v>339</v>
      </c>
      <c r="E314" s="258" t="s">
        <v>931</v>
      </c>
      <c r="F314" s="259" t="s">
        <v>932</v>
      </c>
      <c r="G314" s="260" t="s">
        <v>416</v>
      </c>
      <c r="H314" s="261">
        <v>30</v>
      </c>
      <c r="I314" s="262"/>
      <c r="J314" s="263">
        <f>ROUND(I314*H314,2)</f>
        <v>0</v>
      </c>
      <c r="K314" s="264"/>
      <c r="L314" s="265"/>
      <c r="M314" s="266" t="s">
        <v>1</v>
      </c>
      <c r="N314" s="267" t="s">
        <v>39</v>
      </c>
      <c r="O314" s="88"/>
      <c r="P314" s="249">
        <f>O314*H314</f>
        <v>0</v>
      </c>
      <c r="Q314" s="249">
        <v>6.9999999999999994E-05</v>
      </c>
      <c r="R314" s="249">
        <f>Q314*H314</f>
        <v>0.0020999999999999999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377</v>
      </c>
      <c r="AT314" s="251" t="s">
        <v>339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933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932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37.8" customHeight="1">
      <c r="A316" s="35"/>
      <c r="B316" s="36"/>
      <c r="C316" s="257" t="s">
        <v>930</v>
      </c>
      <c r="D316" s="257" t="s">
        <v>339</v>
      </c>
      <c r="E316" s="258" t="s">
        <v>1944</v>
      </c>
      <c r="F316" s="259" t="s">
        <v>1945</v>
      </c>
      <c r="G316" s="260" t="s">
        <v>416</v>
      </c>
      <c r="H316" s="261">
        <v>90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6.9999999999999994E-05</v>
      </c>
      <c r="R316" s="249">
        <f>Q316*H316</f>
        <v>0.0062999999999999992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1946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1945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24.15" customHeight="1">
      <c r="A318" s="35"/>
      <c r="B318" s="36"/>
      <c r="C318" s="239" t="s">
        <v>934</v>
      </c>
      <c r="D318" s="239" t="s">
        <v>278</v>
      </c>
      <c r="E318" s="240" t="s">
        <v>939</v>
      </c>
      <c r="F318" s="241" t="s">
        <v>940</v>
      </c>
      <c r="G318" s="242" t="s">
        <v>342</v>
      </c>
      <c r="H318" s="243">
        <v>1</v>
      </c>
      <c r="I318" s="244"/>
      <c r="J318" s="245">
        <f>ROUND(I318*H318,2)</f>
        <v>0</v>
      </c>
      <c r="K318" s="246"/>
      <c r="L318" s="41"/>
      <c r="M318" s="247" t="s">
        <v>1</v>
      </c>
      <c r="N318" s="248" t="s">
        <v>39</v>
      </c>
      <c r="O318" s="88"/>
      <c r="P318" s="249">
        <f>O318*H318</f>
        <v>0</v>
      </c>
      <c r="Q318" s="249">
        <v>0</v>
      </c>
      <c r="R318" s="249">
        <f>Q318*H318</f>
        <v>0</v>
      </c>
      <c r="S318" s="249">
        <v>5.0000000000000002E-05</v>
      </c>
      <c r="T318" s="250">
        <f>S318*H318</f>
        <v>5.0000000000000002E-05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352</v>
      </c>
      <c r="AT318" s="251" t="s">
        <v>278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941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942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37.8" customHeight="1">
      <c r="A320" s="35"/>
      <c r="B320" s="36"/>
      <c r="C320" s="239" t="s">
        <v>938</v>
      </c>
      <c r="D320" s="239" t="s">
        <v>278</v>
      </c>
      <c r="E320" s="240" t="s">
        <v>944</v>
      </c>
      <c r="F320" s="241" t="s">
        <v>945</v>
      </c>
      <c r="G320" s="242" t="s">
        <v>342</v>
      </c>
      <c r="H320" s="243">
        <v>1</v>
      </c>
      <c r="I320" s="244"/>
      <c r="J320" s="245">
        <f>ROUND(I320*H320,2)</f>
        <v>0</v>
      </c>
      <c r="K320" s="246"/>
      <c r="L320" s="41"/>
      <c r="M320" s="247" t="s">
        <v>1</v>
      </c>
      <c r="N320" s="248" t="s">
        <v>39</v>
      </c>
      <c r="O320" s="88"/>
      <c r="P320" s="249">
        <f>O320*H320</f>
        <v>0</v>
      </c>
      <c r="Q320" s="249">
        <v>0</v>
      </c>
      <c r="R320" s="249">
        <f>Q320*H320</f>
        <v>0</v>
      </c>
      <c r="S320" s="249">
        <v>5.0000000000000002E-05</v>
      </c>
      <c r="T320" s="250">
        <f>S320*H320</f>
        <v>5.0000000000000002E-05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352</v>
      </c>
      <c r="AT320" s="251" t="s">
        <v>278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946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947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21.75" customHeight="1">
      <c r="A322" s="35"/>
      <c r="B322" s="36"/>
      <c r="C322" s="239" t="s">
        <v>943</v>
      </c>
      <c r="D322" s="239" t="s">
        <v>278</v>
      </c>
      <c r="E322" s="240" t="s">
        <v>949</v>
      </c>
      <c r="F322" s="241" t="s">
        <v>950</v>
      </c>
      <c r="G322" s="242" t="s">
        <v>342</v>
      </c>
      <c r="H322" s="243">
        <v>1</v>
      </c>
      <c r="I322" s="244"/>
      <c r="J322" s="245">
        <f>ROUND(I322*H322,2)</f>
        <v>0</v>
      </c>
      <c r="K322" s="246"/>
      <c r="L322" s="41"/>
      <c r="M322" s="247" t="s">
        <v>1</v>
      </c>
      <c r="N322" s="248" t="s">
        <v>39</v>
      </c>
      <c r="O322" s="88"/>
      <c r="P322" s="249">
        <f>O322*H322</f>
        <v>0</v>
      </c>
      <c r="Q322" s="249">
        <v>0</v>
      </c>
      <c r="R322" s="249">
        <f>Q322*H322</f>
        <v>0</v>
      </c>
      <c r="S322" s="249">
        <v>5.0000000000000002E-05</v>
      </c>
      <c r="T322" s="250">
        <f>S322*H322</f>
        <v>5.0000000000000002E-05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352</v>
      </c>
      <c r="AT322" s="251" t="s">
        <v>278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951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950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16.5" customHeight="1">
      <c r="A324" s="35"/>
      <c r="B324" s="36"/>
      <c r="C324" s="257" t="s">
        <v>948</v>
      </c>
      <c r="D324" s="257" t="s">
        <v>339</v>
      </c>
      <c r="E324" s="258" t="s">
        <v>953</v>
      </c>
      <c r="F324" s="259" t="s">
        <v>954</v>
      </c>
      <c r="G324" s="260" t="s">
        <v>416</v>
      </c>
      <c r="H324" s="261">
        <v>1</v>
      </c>
      <c r="I324" s="262"/>
      <c r="J324" s="263">
        <f>ROUND(I324*H324,2)</f>
        <v>0</v>
      </c>
      <c r="K324" s="264"/>
      <c r="L324" s="265"/>
      <c r="M324" s="266" t="s">
        <v>1</v>
      </c>
      <c r="N324" s="267" t="s">
        <v>39</v>
      </c>
      <c r="O324" s="88"/>
      <c r="P324" s="249">
        <f>O324*H324</f>
        <v>0</v>
      </c>
      <c r="Q324" s="249">
        <v>6.9999999999999994E-05</v>
      </c>
      <c r="R324" s="249">
        <f>Q324*H324</f>
        <v>6.9999999999999994E-05</v>
      </c>
      <c r="S324" s="249">
        <v>0</v>
      </c>
      <c r="T324" s="250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377</v>
      </c>
      <c r="AT324" s="251" t="s">
        <v>339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955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954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24.15" customHeight="1">
      <c r="A326" s="35"/>
      <c r="B326" s="36"/>
      <c r="C326" s="239" t="s">
        <v>952</v>
      </c>
      <c r="D326" s="239" t="s">
        <v>278</v>
      </c>
      <c r="E326" s="240" t="s">
        <v>957</v>
      </c>
      <c r="F326" s="241" t="s">
        <v>958</v>
      </c>
      <c r="G326" s="242" t="s">
        <v>342</v>
      </c>
      <c r="H326" s="243">
        <v>25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0</v>
      </c>
      <c r="T326" s="250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959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960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2" customFormat="1" ht="16.5" customHeight="1">
      <c r="A328" s="35"/>
      <c r="B328" s="36"/>
      <c r="C328" s="257" t="s">
        <v>956</v>
      </c>
      <c r="D328" s="257" t="s">
        <v>339</v>
      </c>
      <c r="E328" s="258" t="s">
        <v>962</v>
      </c>
      <c r="F328" s="259" t="s">
        <v>963</v>
      </c>
      <c r="G328" s="260" t="s">
        <v>342</v>
      </c>
      <c r="H328" s="261">
        <v>25</v>
      </c>
      <c r="I328" s="262"/>
      <c r="J328" s="263">
        <f>ROUND(I328*H328,2)</f>
        <v>0</v>
      </c>
      <c r="K328" s="264"/>
      <c r="L328" s="265"/>
      <c r="M328" s="266" t="s">
        <v>1</v>
      </c>
      <c r="N328" s="267" t="s">
        <v>39</v>
      </c>
      <c r="O328" s="88"/>
      <c r="P328" s="249">
        <f>O328*H328</f>
        <v>0</v>
      </c>
      <c r="Q328" s="249">
        <v>9.0000000000000006E-05</v>
      </c>
      <c r="R328" s="249">
        <f>Q328*H328</f>
        <v>0.0022500000000000003</v>
      </c>
      <c r="S328" s="249">
        <v>0</v>
      </c>
      <c r="T328" s="250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51" t="s">
        <v>377</v>
      </c>
      <c r="AT328" s="251" t="s">
        <v>339</v>
      </c>
      <c r="AU328" s="251" t="s">
        <v>276</v>
      </c>
      <c r="AY328" s="14" t="s">
        <v>275</v>
      </c>
      <c r="BE328" s="252">
        <f>IF(N328="základní",J328,0)</f>
        <v>0</v>
      </c>
      <c r="BF328" s="252">
        <f>IF(N328="snížená",J328,0)</f>
        <v>0</v>
      </c>
      <c r="BG328" s="252">
        <f>IF(N328="zákl. přenesená",J328,0)</f>
        <v>0</v>
      </c>
      <c r="BH328" s="252">
        <f>IF(N328="sníž. přenesená",J328,0)</f>
        <v>0</v>
      </c>
      <c r="BI328" s="252">
        <f>IF(N328="nulová",J328,0)</f>
        <v>0</v>
      </c>
      <c r="BJ328" s="14" t="s">
        <v>81</v>
      </c>
      <c r="BK328" s="252">
        <f>ROUND(I328*H328,2)</f>
        <v>0</v>
      </c>
      <c r="BL328" s="14" t="s">
        <v>352</v>
      </c>
      <c r="BM328" s="251" t="s">
        <v>964</v>
      </c>
    </row>
    <row r="329" s="2" customFormat="1">
      <c r="A329" s="35"/>
      <c r="B329" s="36"/>
      <c r="C329" s="37"/>
      <c r="D329" s="253" t="s">
        <v>284</v>
      </c>
      <c r="E329" s="37"/>
      <c r="F329" s="254" t="s">
        <v>963</v>
      </c>
      <c r="G329" s="37"/>
      <c r="H329" s="37"/>
      <c r="I329" s="206"/>
      <c r="J329" s="37"/>
      <c r="K329" s="37"/>
      <c r="L329" s="41"/>
      <c r="M329" s="255"/>
      <c r="N329" s="256"/>
      <c r="O329" s="88"/>
      <c r="P329" s="88"/>
      <c r="Q329" s="88"/>
      <c r="R329" s="88"/>
      <c r="S329" s="88"/>
      <c r="T329" s="89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4" t="s">
        <v>284</v>
      </c>
      <c r="AU329" s="14" t="s">
        <v>276</v>
      </c>
    </row>
    <row r="330" s="2" customFormat="1" ht="21.75" customHeight="1">
      <c r="A330" s="35"/>
      <c r="B330" s="36"/>
      <c r="C330" s="239" t="s">
        <v>961</v>
      </c>
      <c r="D330" s="239" t="s">
        <v>278</v>
      </c>
      <c r="E330" s="240" t="s">
        <v>966</v>
      </c>
      <c r="F330" s="241" t="s">
        <v>967</v>
      </c>
      <c r="G330" s="242" t="s">
        <v>342</v>
      </c>
      <c r="H330" s="243">
        <v>1</v>
      </c>
      <c r="I330" s="244"/>
      <c r="J330" s="245">
        <f>ROUND(I330*H330,2)</f>
        <v>0</v>
      </c>
      <c r="K330" s="246"/>
      <c r="L330" s="41"/>
      <c r="M330" s="247" t="s">
        <v>1</v>
      </c>
      <c r="N330" s="248" t="s">
        <v>39</v>
      </c>
      <c r="O330" s="88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352</v>
      </c>
      <c r="AT330" s="251" t="s">
        <v>278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968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969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16.5" customHeight="1">
      <c r="A332" s="35"/>
      <c r="B332" s="36"/>
      <c r="C332" s="239" t="s">
        <v>965</v>
      </c>
      <c r="D332" s="239" t="s">
        <v>278</v>
      </c>
      <c r="E332" s="240" t="s">
        <v>971</v>
      </c>
      <c r="F332" s="241" t="s">
        <v>972</v>
      </c>
      <c r="G332" s="242" t="s">
        <v>973</v>
      </c>
      <c r="H332" s="243">
        <v>1</v>
      </c>
      <c r="I332" s="244"/>
      <c r="J332" s="245">
        <f>ROUND(I332*H332,2)</f>
        <v>0</v>
      </c>
      <c r="K332" s="246"/>
      <c r="L332" s="41"/>
      <c r="M332" s="247" t="s">
        <v>1</v>
      </c>
      <c r="N332" s="248" t="s">
        <v>39</v>
      </c>
      <c r="O332" s="88"/>
      <c r="P332" s="249">
        <f>O332*H332</f>
        <v>0</v>
      </c>
      <c r="Q332" s="249">
        <v>0</v>
      </c>
      <c r="R332" s="249">
        <f>Q332*H332</f>
        <v>0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352</v>
      </c>
      <c r="AT332" s="251" t="s">
        <v>278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974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972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12" customFormat="1" ht="20.88" customHeight="1">
      <c r="A334" s="12"/>
      <c r="B334" s="223"/>
      <c r="C334" s="224"/>
      <c r="D334" s="225" t="s">
        <v>73</v>
      </c>
      <c r="E334" s="237" t="s">
        <v>975</v>
      </c>
      <c r="F334" s="237" t="s">
        <v>976</v>
      </c>
      <c r="G334" s="224"/>
      <c r="H334" s="224"/>
      <c r="I334" s="227"/>
      <c r="J334" s="238">
        <f>BK334</f>
        <v>0</v>
      </c>
      <c r="K334" s="224"/>
      <c r="L334" s="229"/>
      <c r="M334" s="230"/>
      <c r="N334" s="231"/>
      <c r="O334" s="231"/>
      <c r="P334" s="232">
        <f>SUM(P335:P372)</f>
        <v>0</v>
      </c>
      <c r="Q334" s="231"/>
      <c r="R334" s="232">
        <f>SUM(R335:R372)</f>
        <v>0.04272999999999999</v>
      </c>
      <c r="S334" s="231"/>
      <c r="T334" s="233">
        <f>SUM(T335:T372)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34" t="s">
        <v>83</v>
      </c>
      <c r="AT334" s="235" t="s">
        <v>73</v>
      </c>
      <c r="AU334" s="235" t="s">
        <v>83</v>
      </c>
      <c r="AY334" s="234" t="s">
        <v>275</v>
      </c>
      <c r="BK334" s="236">
        <f>SUM(BK335:BK372)</f>
        <v>0</v>
      </c>
    </row>
    <row r="335" s="2" customFormat="1" ht="33" customHeight="1">
      <c r="A335" s="35"/>
      <c r="B335" s="36"/>
      <c r="C335" s="239" t="s">
        <v>970</v>
      </c>
      <c r="D335" s="239" t="s">
        <v>278</v>
      </c>
      <c r="E335" s="240" t="s">
        <v>978</v>
      </c>
      <c r="F335" s="241" t="s">
        <v>979</v>
      </c>
      <c r="G335" s="242" t="s">
        <v>416</v>
      </c>
      <c r="H335" s="243">
        <v>55</v>
      </c>
      <c r="I335" s="244"/>
      <c r="J335" s="245">
        <f>ROUND(I335*H335,2)</f>
        <v>0</v>
      </c>
      <c r="K335" s="246"/>
      <c r="L335" s="41"/>
      <c r="M335" s="247" t="s">
        <v>1</v>
      </c>
      <c r="N335" s="248" t="s">
        <v>39</v>
      </c>
      <c r="O335" s="88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51" t="s">
        <v>352</v>
      </c>
      <c r="AT335" s="251" t="s">
        <v>278</v>
      </c>
      <c r="AU335" s="251" t="s">
        <v>276</v>
      </c>
      <c r="AY335" s="14" t="s">
        <v>275</v>
      </c>
      <c r="BE335" s="252">
        <f>IF(N335="základní",J335,0)</f>
        <v>0</v>
      </c>
      <c r="BF335" s="252">
        <f>IF(N335="snížená",J335,0)</f>
        <v>0</v>
      </c>
      <c r="BG335" s="252">
        <f>IF(N335="zákl. přenesená",J335,0)</f>
        <v>0</v>
      </c>
      <c r="BH335" s="252">
        <f>IF(N335="sníž. přenesená",J335,0)</f>
        <v>0</v>
      </c>
      <c r="BI335" s="252">
        <f>IF(N335="nulová",J335,0)</f>
        <v>0</v>
      </c>
      <c r="BJ335" s="14" t="s">
        <v>81</v>
      </c>
      <c r="BK335" s="252">
        <f>ROUND(I335*H335,2)</f>
        <v>0</v>
      </c>
      <c r="BL335" s="14" t="s">
        <v>352</v>
      </c>
      <c r="BM335" s="251" t="s">
        <v>980</v>
      </c>
    </row>
    <row r="336" s="2" customFormat="1">
      <c r="A336" s="35"/>
      <c r="B336" s="36"/>
      <c r="C336" s="37"/>
      <c r="D336" s="253" t="s">
        <v>284</v>
      </c>
      <c r="E336" s="37"/>
      <c r="F336" s="254" t="s">
        <v>981</v>
      </c>
      <c r="G336" s="37"/>
      <c r="H336" s="37"/>
      <c r="I336" s="206"/>
      <c r="J336" s="37"/>
      <c r="K336" s="37"/>
      <c r="L336" s="41"/>
      <c r="M336" s="255"/>
      <c r="N336" s="256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284</v>
      </c>
      <c r="AU336" s="14" t="s">
        <v>276</v>
      </c>
    </row>
    <row r="337" s="2" customFormat="1" ht="33" customHeight="1">
      <c r="A337" s="35"/>
      <c r="B337" s="36"/>
      <c r="C337" s="257" t="s">
        <v>977</v>
      </c>
      <c r="D337" s="257" t="s">
        <v>339</v>
      </c>
      <c r="E337" s="258" t="s">
        <v>983</v>
      </c>
      <c r="F337" s="259" t="s">
        <v>984</v>
      </c>
      <c r="G337" s="260" t="s">
        <v>416</v>
      </c>
      <c r="H337" s="261">
        <v>55</v>
      </c>
      <c r="I337" s="262"/>
      <c r="J337" s="263">
        <f>ROUND(I337*H337,2)</f>
        <v>0</v>
      </c>
      <c r="K337" s="264"/>
      <c r="L337" s="265"/>
      <c r="M337" s="266" t="s">
        <v>1</v>
      </c>
      <c r="N337" s="267" t="s">
        <v>39</v>
      </c>
      <c r="O337" s="88"/>
      <c r="P337" s="249">
        <f>O337*H337</f>
        <v>0</v>
      </c>
      <c r="Q337" s="249">
        <v>0.00052999999999999998</v>
      </c>
      <c r="R337" s="249">
        <f>Q337*H337</f>
        <v>0.029149999999999999</v>
      </c>
      <c r="S337" s="249">
        <v>0</v>
      </c>
      <c r="T337" s="250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51" t="s">
        <v>377</v>
      </c>
      <c r="AT337" s="251" t="s">
        <v>339</v>
      </c>
      <c r="AU337" s="251" t="s">
        <v>276</v>
      </c>
      <c r="AY337" s="14" t="s">
        <v>275</v>
      </c>
      <c r="BE337" s="252">
        <f>IF(N337="základní",J337,0)</f>
        <v>0</v>
      </c>
      <c r="BF337" s="252">
        <f>IF(N337="snížená",J337,0)</f>
        <v>0</v>
      </c>
      <c r="BG337" s="252">
        <f>IF(N337="zákl. přenesená",J337,0)</f>
        <v>0</v>
      </c>
      <c r="BH337" s="252">
        <f>IF(N337="sníž. přenesená",J337,0)</f>
        <v>0</v>
      </c>
      <c r="BI337" s="252">
        <f>IF(N337="nulová",J337,0)</f>
        <v>0</v>
      </c>
      <c r="BJ337" s="14" t="s">
        <v>81</v>
      </c>
      <c r="BK337" s="252">
        <f>ROUND(I337*H337,2)</f>
        <v>0</v>
      </c>
      <c r="BL337" s="14" t="s">
        <v>352</v>
      </c>
      <c r="BM337" s="251" t="s">
        <v>985</v>
      </c>
    </row>
    <row r="338" s="2" customFormat="1">
      <c r="A338" s="35"/>
      <c r="B338" s="36"/>
      <c r="C338" s="37"/>
      <c r="D338" s="253" t="s">
        <v>284</v>
      </c>
      <c r="E338" s="37"/>
      <c r="F338" s="254" t="s">
        <v>984</v>
      </c>
      <c r="G338" s="37"/>
      <c r="H338" s="37"/>
      <c r="I338" s="206"/>
      <c r="J338" s="37"/>
      <c r="K338" s="37"/>
      <c r="L338" s="41"/>
      <c r="M338" s="255"/>
      <c r="N338" s="256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284</v>
      </c>
      <c r="AU338" s="14" t="s">
        <v>276</v>
      </c>
    </row>
    <row r="339" s="2" customFormat="1" ht="37.8" customHeight="1">
      <c r="A339" s="35"/>
      <c r="B339" s="36"/>
      <c r="C339" s="239" t="s">
        <v>982</v>
      </c>
      <c r="D339" s="239" t="s">
        <v>278</v>
      </c>
      <c r="E339" s="240" t="s">
        <v>987</v>
      </c>
      <c r="F339" s="241" t="s">
        <v>988</v>
      </c>
      <c r="G339" s="242" t="s">
        <v>416</v>
      </c>
      <c r="H339" s="243">
        <v>55</v>
      </c>
      <c r="I339" s="244"/>
      <c r="J339" s="245">
        <f>ROUND(I339*H339,2)</f>
        <v>0</v>
      </c>
      <c r="K339" s="246"/>
      <c r="L339" s="41"/>
      <c r="M339" s="247" t="s">
        <v>1</v>
      </c>
      <c r="N339" s="248" t="s">
        <v>39</v>
      </c>
      <c r="O339" s="88"/>
      <c r="P339" s="249">
        <f>O339*H339</f>
        <v>0</v>
      </c>
      <c r="Q339" s="249">
        <v>0</v>
      </c>
      <c r="R339" s="249">
        <f>Q339*H339</f>
        <v>0</v>
      </c>
      <c r="S339" s="249">
        <v>0</v>
      </c>
      <c r="T339" s="250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51" t="s">
        <v>352</v>
      </c>
      <c r="AT339" s="251" t="s">
        <v>278</v>
      </c>
      <c r="AU339" s="251" t="s">
        <v>276</v>
      </c>
      <c r="AY339" s="14" t="s">
        <v>275</v>
      </c>
      <c r="BE339" s="252">
        <f>IF(N339="základní",J339,0)</f>
        <v>0</v>
      </c>
      <c r="BF339" s="252">
        <f>IF(N339="snížená",J339,0)</f>
        <v>0</v>
      </c>
      <c r="BG339" s="252">
        <f>IF(N339="zákl. přenesená",J339,0)</f>
        <v>0</v>
      </c>
      <c r="BH339" s="252">
        <f>IF(N339="sníž. přenesená",J339,0)</f>
        <v>0</v>
      </c>
      <c r="BI339" s="252">
        <f>IF(N339="nulová",J339,0)</f>
        <v>0</v>
      </c>
      <c r="BJ339" s="14" t="s">
        <v>81</v>
      </c>
      <c r="BK339" s="252">
        <f>ROUND(I339*H339,2)</f>
        <v>0</v>
      </c>
      <c r="BL339" s="14" t="s">
        <v>352</v>
      </c>
      <c r="BM339" s="251" t="s">
        <v>989</v>
      </c>
    </row>
    <row r="340" s="2" customFormat="1">
      <c r="A340" s="35"/>
      <c r="B340" s="36"/>
      <c r="C340" s="37"/>
      <c r="D340" s="253" t="s">
        <v>284</v>
      </c>
      <c r="E340" s="37"/>
      <c r="F340" s="254" t="s">
        <v>990</v>
      </c>
      <c r="G340" s="37"/>
      <c r="H340" s="37"/>
      <c r="I340" s="206"/>
      <c r="J340" s="37"/>
      <c r="K340" s="37"/>
      <c r="L340" s="41"/>
      <c r="M340" s="255"/>
      <c r="N340" s="256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284</v>
      </c>
      <c r="AU340" s="14" t="s">
        <v>276</v>
      </c>
    </row>
    <row r="341" s="2" customFormat="1" ht="33" customHeight="1">
      <c r="A341" s="35"/>
      <c r="B341" s="36"/>
      <c r="C341" s="257" t="s">
        <v>986</v>
      </c>
      <c r="D341" s="257" t="s">
        <v>339</v>
      </c>
      <c r="E341" s="258" t="s">
        <v>992</v>
      </c>
      <c r="F341" s="259" t="s">
        <v>993</v>
      </c>
      <c r="G341" s="260" t="s">
        <v>416</v>
      </c>
      <c r="H341" s="261">
        <v>55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39</v>
      </c>
      <c r="O341" s="88"/>
      <c r="P341" s="249">
        <f>O341*H341</f>
        <v>0</v>
      </c>
      <c r="Q341" s="249">
        <v>0.00011</v>
      </c>
      <c r="R341" s="249">
        <f>Q341*H341</f>
        <v>0.0060499999999999998</v>
      </c>
      <c r="S341" s="249">
        <v>0</v>
      </c>
      <c r="T341" s="25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1" t="s">
        <v>377</v>
      </c>
      <c r="AT341" s="251" t="s">
        <v>339</v>
      </c>
      <c r="AU341" s="251" t="s">
        <v>276</v>
      </c>
      <c r="AY341" s="14" t="s">
        <v>275</v>
      </c>
      <c r="BE341" s="252">
        <f>IF(N341="základní",J341,0)</f>
        <v>0</v>
      </c>
      <c r="BF341" s="252">
        <f>IF(N341="snížená",J341,0)</f>
        <v>0</v>
      </c>
      <c r="BG341" s="252">
        <f>IF(N341="zákl. přenesená",J341,0)</f>
        <v>0</v>
      </c>
      <c r="BH341" s="252">
        <f>IF(N341="sníž. přenesená",J341,0)</f>
        <v>0</v>
      </c>
      <c r="BI341" s="252">
        <f>IF(N341="nulová",J341,0)</f>
        <v>0</v>
      </c>
      <c r="BJ341" s="14" t="s">
        <v>81</v>
      </c>
      <c r="BK341" s="252">
        <f>ROUND(I341*H341,2)</f>
        <v>0</v>
      </c>
      <c r="BL341" s="14" t="s">
        <v>352</v>
      </c>
      <c r="BM341" s="251" t="s">
        <v>994</v>
      </c>
    </row>
    <row r="342" s="2" customFormat="1">
      <c r="A342" s="35"/>
      <c r="B342" s="36"/>
      <c r="C342" s="37"/>
      <c r="D342" s="253" t="s">
        <v>284</v>
      </c>
      <c r="E342" s="37"/>
      <c r="F342" s="254" t="s">
        <v>993</v>
      </c>
      <c r="G342" s="37"/>
      <c r="H342" s="37"/>
      <c r="I342" s="206"/>
      <c r="J342" s="37"/>
      <c r="K342" s="37"/>
      <c r="L342" s="41"/>
      <c r="M342" s="255"/>
      <c r="N342" s="25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284</v>
      </c>
      <c r="AU342" s="14" t="s">
        <v>276</v>
      </c>
    </row>
    <row r="343" s="2" customFormat="1" ht="24.15" customHeight="1">
      <c r="A343" s="35"/>
      <c r="B343" s="36"/>
      <c r="C343" s="239" t="s">
        <v>991</v>
      </c>
      <c r="D343" s="239" t="s">
        <v>278</v>
      </c>
      <c r="E343" s="240" t="s">
        <v>996</v>
      </c>
      <c r="F343" s="241" t="s">
        <v>997</v>
      </c>
      <c r="G343" s="242" t="s">
        <v>342</v>
      </c>
      <c r="H343" s="243">
        <v>1</v>
      </c>
      <c r="I343" s="244"/>
      <c r="J343" s="245">
        <f>ROUND(I343*H343,2)</f>
        <v>0</v>
      </c>
      <c r="K343" s="246"/>
      <c r="L343" s="41"/>
      <c r="M343" s="247" t="s">
        <v>1</v>
      </c>
      <c r="N343" s="248" t="s">
        <v>39</v>
      </c>
      <c r="O343" s="88"/>
      <c r="P343" s="249">
        <f>O343*H343</f>
        <v>0</v>
      </c>
      <c r="Q343" s="249">
        <v>0</v>
      </c>
      <c r="R343" s="249">
        <f>Q343*H343</f>
        <v>0</v>
      </c>
      <c r="S343" s="249">
        <v>0</v>
      </c>
      <c r="T343" s="250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51" t="s">
        <v>352</v>
      </c>
      <c r="AT343" s="251" t="s">
        <v>278</v>
      </c>
      <c r="AU343" s="251" t="s">
        <v>276</v>
      </c>
      <c r="AY343" s="14" t="s">
        <v>275</v>
      </c>
      <c r="BE343" s="252">
        <f>IF(N343="základní",J343,0)</f>
        <v>0</v>
      </c>
      <c r="BF343" s="252">
        <f>IF(N343="snížená",J343,0)</f>
        <v>0</v>
      </c>
      <c r="BG343" s="252">
        <f>IF(N343="zákl. přenesená",J343,0)</f>
        <v>0</v>
      </c>
      <c r="BH343" s="252">
        <f>IF(N343="sníž. přenesená",J343,0)</f>
        <v>0</v>
      </c>
      <c r="BI343" s="252">
        <f>IF(N343="nulová",J343,0)</f>
        <v>0</v>
      </c>
      <c r="BJ343" s="14" t="s">
        <v>81</v>
      </c>
      <c r="BK343" s="252">
        <f>ROUND(I343*H343,2)</f>
        <v>0</v>
      </c>
      <c r="BL343" s="14" t="s">
        <v>352</v>
      </c>
      <c r="BM343" s="251" t="s">
        <v>998</v>
      </c>
    </row>
    <row r="344" s="2" customFormat="1">
      <c r="A344" s="35"/>
      <c r="B344" s="36"/>
      <c r="C344" s="37"/>
      <c r="D344" s="253" t="s">
        <v>284</v>
      </c>
      <c r="E344" s="37"/>
      <c r="F344" s="254" t="s">
        <v>999</v>
      </c>
      <c r="G344" s="37"/>
      <c r="H344" s="37"/>
      <c r="I344" s="206"/>
      <c r="J344" s="37"/>
      <c r="K344" s="37"/>
      <c r="L344" s="41"/>
      <c r="M344" s="255"/>
      <c r="N344" s="256"/>
      <c r="O344" s="88"/>
      <c r="P344" s="88"/>
      <c r="Q344" s="88"/>
      <c r="R344" s="88"/>
      <c r="S344" s="88"/>
      <c r="T344" s="89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4" t="s">
        <v>284</v>
      </c>
      <c r="AU344" s="14" t="s">
        <v>276</v>
      </c>
    </row>
    <row r="345" s="2" customFormat="1" ht="24.15" customHeight="1">
      <c r="A345" s="35"/>
      <c r="B345" s="36"/>
      <c r="C345" s="257" t="s">
        <v>995</v>
      </c>
      <c r="D345" s="257" t="s">
        <v>339</v>
      </c>
      <c r="E345" s="258" t="s">
        <v>1001</v>
      </c>
      <c r="F345" s="259" t="s">
        <v>1002</v>
      </c>
      <c r="G345" s="260" t="s">
        <v>342</v>
      </c>
      <c r="H345" s="261">
        <v>1</v>
      </c>
      <c r="I345" s="262"/>
      <c r="J345" s="263">
        <f>ROUND(I345*H345,2)</f>
        <v>0</v>
      </c>
      <c r="K345" s="264"/>
      <c r="L345" s="265"/>
      <c r="M345" s="266" t="s">
        <v>1</v>
      </c>
      <c r="N345" s="267" t="s">
        <v>39</v>
      </c>
      <c r="O345" s="88"/>
      <c r="P345" s="249">
        <f>O345*H345</f>
        <v>0</v>
      </c>
      <c r="Q345" s="249">
        <v>0.0010499999999999999</v>
      </c>
      <c r="R345" s="249">
        <f>Q345*H345</f>
        <v>0.0010499999999999999</v>
      </c>
      <c r="S345" s="249">
        <v>0</v>
      </c>
      <c r="T345" s="25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51" t="s">
        <v>377</v>
      </c>
      <c r="AT345" s="251" t="s">
        <v>339</v>
      </c>
      <c r="AU345" s="251" t="s">
        <v>276</v>
      </c>
      <c r="AY345" s="14" t="s">
        <v>275</v>
      </c>
      <c r="BE345" s="252">
        <f>IF(N345="základní",J345,0)</f>
        <v>0</v>
      </c>
      <c r="BF345" s="252">
        <f>IF(N345="snížená",J345,0)</f>
        <v>0</v>
      </c>
      <c r="BG345" s="252">
        <f>IF(N345="zákl. přenesená",J345,0)</f>
        <v>0</v>
      </c>
      <c r="BH345" s="252">
        <f>IF(N345="sníž. přenesená",J345,0)</f>
        <v>0</v>
      </c>
      <c r="BI345" s="252">
        <f>IF(N345="nulová",J345,0)</f>
        <v>0</v>
      </c>
      <c r="BJ345" s="14" t="s">
        <v>81</v>
      </c>
      <c r="BK345" s="252">
        <f>ROUND(I345*H345,2)</f>
        <v>0</v>
      </c>
      <c r="BL345" s="14" t="s">
        <v>352</v>
      </c>
      <c r="BM345" s="251" t="s">
        <v>1003</v>
      </c>
    </row>
    <row r="346" s="2" customFormat="1">
      <c r="A346" s="35"/>
      <c r="B346" s="36"/>
      <c r="C346" s="37"/>
      <c r="D346" s="253" t="s">
        <v>284</v>
      </c>
      <c r="E346" s="37"/>
      <c r="F346" s="254" t="s">
        <v>1002</v>
      </c>
      <c r="G346" s="37"/>
      <c r="H346" s="37"/>
      <c r="I346" s="206"/>
      <c r="J346" s="37"/>
      <c r="K346" s="37"/>
      <c r="L346" s="41"/>
      <c r="M346" s="255"/>
      <c r="N346" s="256"/>
      <c r="O346" s="88"/>
      <c r="P346" s="88"/>
      <c r="Q346" s="88"/>
      <c r="R346" s="88"/>
      <c r="S346" s="88"/>
      <c r="T346" s="89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4" t="s">
        <v>284</v>
      </c>
      <c r="AU346" s="14" t="s">
        <v>276</v>
      </c>
    </row>
    <row r="347" s="2" customFormat="1" ht="33" customHeight="1">
      <c r="A347" s="35"/>
      <c r="B347" s="36"/>
      <c r="C347" s="239" t="s">
        <v>1000</v>
      </c>
      <c r="D347" s="239" t="s">
        <v>278</v>
      </c>
      <c r="E347" s="240" t="s">
        <v>1005</v>
      </c>
      <c r="F347" s="241" t="s">
        <v>1006</v>
      </c>
      <c r="G347" s="242" t="s">
        <v>342</v>
      </c>
      <c r="H347" s="243">
        <v>1</v>
      </c>
      <c r="I347" s="244"/>
      <c r="J347" s="245">
        <f>ROUND(I347*H347,2)</f>
        <v>0</v>
      </c>
      <c r="K347" s="246"/>
      <c r="L347" s="41"/>
      <c r="M347" s="247" t="s">
        <v>1</v>
      </c>
      <c r="N347" s="248" t="s">
        <v>39</v>
      </c>
      <c r="O347" s="88"/>
      <c r="P347" s="249">
        <f>O347*H347</f>
        <v>0</v>
      </c>
      <c r="Q347" s="249">
        <v>0</v>
      </c>
      <c r="R347" s="249">
        <f>Q347*H347</f>
        <v>0</v>
      </c>
      <c r="S347" s="249">
        <v>0</v>
      </c>
      <c r="T347" s="250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51" t="s">
        <v>352</v>
      </c>
      <c r="AT347" s="251" t="s">
        <v>278</v>
      </c>
      <c r="AU347" s="251" t="s">
        <v>276</v>
      </c>
      <c r="AY347" s="14" t="s">
        <v>275</v>
      </c>
      <c r="BE347" s="252">
        <f>IF(N347="základní",J347,0)</f>
        <v>0</v>
      </c>
      <c r="BF347" s="252">
        <f>IF(N347="snížená",J347,0)</f>
        <v>0</v>
      </c>
      <c r="BG347" s="252">
        <f>IF(N347="zákl. přenesená",J347,0)</f>
        <v>0</v>
      </c>
      <c r="BH347" s="252">
        <f>IF(N347="sníž. přenesená",J347,0)</f>
        <v>0</v>
      </c>
      <c r="BI347" s="252">
        <f>IF(N347="nulová",J347,0)</f>
        <v>0</v>
      </c>
      <c r="BJ347" s="14" t="s">
        <v>81</v>
      </c>
      <c r="BK347" s="252">
        <f>ROUND(I347*H347,2)</f>
        <v>0</v>
      </c>
      <c r="BL347" s="14" t="s">
        <v>352</v>
      </c>
      <c r="BM347" s="251" t="s">
        <v>1007</v>
      </c>
    </row>
    <row r="348" s="2" customFormat="1">
      <c r="A348" s="35"/>
      <c r="B348" s="36"/>
      <c r="C348" s="37"/>
      <c r="D348" s="253" t="s">
        <v>284</v>
      </c>
      <c r="E348" s="37"/>
      <c r="F348" s="254" t="s">
        <v>1008</v>
      </c>
      <c r="G348" s="37"/>
      <c r="H348" s="37"/>
      <c r="I348" s="206"/>
      <c r="J348" s="37"/>
      <c r="K348" s="37"/>
      <c r="L348" s="41"/>
      <c r="M348" s="255"/>
      <c r="N348" s="256"/>
      <c r="O348" s="88"/>
      <c r="P348" s="88"/>
      <c r="Q348" s="88"/>
      <c r="R348" s="88"/>
      <c r="S348" s="88"/>
      <c r="T348" s="89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4" t="s">
        <v>284</v>
      </c>
      <c r="AU348" s="14" t="s">
        <v>276</v>
      </c>
    </row>
    <row r="349" s="2" customFormat="1" ht="24.15" customHeight="1">
      <c r="A349" s="35"/>
      <c r="B349" s="36"/>
      <c r="C349" s="257" t="s">
        <v>1004</v>
      </c>
      <c r="D349" s="257" t="s">
        <v>339</v>
      </c>
      <c r="E349" s="258" t="s">
        <v>1010</v>
      </c>
      <c r="F349" s="259" t="s">
        <v>1011</v>
      </c>
      <c r="G349" s="260" t="s">
        <v>696</v>
      </c>
      <c r="H349" s="261">
        <v>1</v>
      </c>
      <c r="I349" s="262"/>
      <c r="J349" s="263">
        <f>ROUND(I349*H349,2)</f>
        <v>0</v>
      </c>
      <c r="K349" s="264"/>
      <c r="L349" s="265"/>
      <c r="M349" s="266" t="s">
        <v>1</v>
      </c>
      <c r="N349" s="267" t="s">
        <v>39</v>
      </c>
      <c r="O349" s="88"/>
      <c r="P349" s="249">
        <f>O349*H349</f>
        <v>0</v>
      </c>
      <c r="Q349" s="249">
        <v>0.00059999999999999995</v>
      </c>
      <c r="R349" s="249">
        <f>Q349*H349</f>
        <v>0.00059999999999999995</v>
      </c>
      <c r="S349" s="249">
        <v>0</v>
      </c>
      <c r="T349" s="25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51" t="s">
        <v>377</v>
      </c>
      <c r="AT349" s="251" t="s">
        <v>339</v>
      </c>
      <c r="AU349" s="251" t="s">
        <v>276</v>
      </c>
      <c r="AY349" s="14" t="s">
        <v>275</v>
      </c>
      <c r="BE349" s="252">
        <f>IF(N349="základní",J349,0)</f>
        <v>0</v>
      </c>
      <c r="BF349" s="252">
        <f>IF(N349="snížená",J349,0)</f>
        <v>0</v>
      </c>
      <c r="BG349" s="252">
        <f>IF(N349="zákl. přenesená",J349,0)</f>
        <v>0</v>
      </c>
      <c r="BH349" s="252">
        <f>IF(N349="sníž. přenesená",J349,0)</f>
        <v>0</v>
      </c>
      <c r="BI349" s="252">
        <f>IF(N349="nulová",J349,0)</f>
        <v>0</v>
      </c>
      <c r="BJ349" s="14" t="s">
        <v>81</v>
      </c>
      <c r="BK349" s="252">
        <f>ROUND(I349*H349,2)</f>
        <v>0</v>
      </c>
      <c r="BL349" s="14" t="s">
        <v>352</v>
      </c>
      <c r="BM349" s="251" t="s">
        <v>1012</v>
      </c>
    </row>
    <row r="350" s="2" customFormat="1">
      <c r="A350" s="35"/>
      <c r="B350" s="36"/>
      <c r="C350" s="37"/>
      <c r="D350" s="253" t="s">
        <v>284</v>
      </c>
      <c r="E350" s="37"/>
      <c r="F350" s="254" t="s">
        <v>1011</v>
      </c>
      <c r="G350" s="37"/>
      <c r="H350" s="37"/>
      <c r="I350" s="206"/>
      <c r="J350" s="37"/>
      <c r="K350" s="37"/>
      <c r="L350" s="41"/>
      <c r="M350" s="255"/>
      <c r="N350" s="256"/>
      <c r="O350" s="88"/>
      <c r="P350" s="88"/>
      <c r="Q350" s="88"/>
      <c r="R350" s="88"/>
      <c r="S350" s="88"/>
      <c r="T350" s="89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4" t="s">
        <v>284</v>
      </c>
      <c r="AU350" s="14" t="s">
        <v>276</v>
      </c>
    </row>
    <row r="351" s="2" customFormat="1" ht="21.75" customHeight="1">
      <c r="A351" s="35"/>
      <c r="B351" s="36"/>
      <c r="C351" s="239" t="s">
        <v>1009</v>
      </c>
      <c r="D351" s="239" t="s">
        <v>278</v>
      </c>
      <c r="E351" s="240" t="s">
        <v>1014</v>
      </c>
      <c r="F351" s="241" t="s">
        <v>1015</v>
      </c>
      <c r="G351" s="242" t="s">
        <v>342</v>
      </c>
      <c r="H351" s="243">
        <v>6</v>
      </c>
      <c r="I351" s="244"/>
      <c r="J351" s="245">
        <f>ROUND(I351*H351,2)</f>
        <v>0</v>
      </c>
      <c r="K351" s="246"/>
      <c r="L351" s="41"/>
      <c r="M351" s="247" t="s">
        <v>1</v>
      </c>
      <c r="N351" s="248" t="s">
        <v>39</v>
      </c>
      <c r="O351" s="88"/>
      <c r="P351" s="249">
        <f>O351*H351</f>
        <v>0</v>
      </c>
      <c r="Q351" s="249">
        <v>0</v>
      </c>
      <c r="R351" s="249">
        <f>Q351*H351</f>
        <v>0</v>
      </c>
      <c r="S351" s="249">
        <v>0</v>
      </c>
      <c r="T351" s="250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51" t="s">
        <v>352</v>
      </c>
      <c r="AT351" s="251" t="s">
        <v>278</v>
      </c>
      <c r="AU351" s="251" t="s">
        <v>276</v>
      </c>
      <c r="AY351" s="14" t="s">
        <v>275</v>
      </c>
      <c r="BE351" s="252">
        <f>IF(N351="základní",J351,0)</f>
        <v>0</v>
      </c>
      <c r="BF351" s="252">
        <f>IF(N351="snížená",J351,0)</f>
        <v>0</v>
      </c>
      <c r="BG351" s="252">
        <f>IF(N351="zákl. přenesená",J351,0)</f>
        <v>0</v>
      </c>
      <c r="BH351" s="252">
        <f>IF(N351="sníž. přenesená",J351,0)</f>
        <v>0</v>
      </c>
      <c r="BI351" s="252">
        <f>IF(N351="nulová",J351,0)</f>
        <v>0</v>
      </c>
      <c r="BJ351" s="14" t="s">
        <v>81</v>
      </c>
      <c r="BK351" s="252">
        <f>ROUND(I351*H351,2)</f>
        <v>0</v>
      </c>
      <c r="BL351" s="14" t="s">
        <v>352</v>
      </c>
      <c r="BM351" s="251" t="s">
        <v>1016</v>
      </c>
    </row>
    <row r="352" s="2" customFormat="1">
      <c r="A352" s="35"/>
      <c r="B352" s="36"/>
      <c r="C352" s="37"/>
      <c r="D352" s="253" t="s">
        <v>284</v>
      </c>
      <c r="E352" s="37"/>
      <c r="F352" s="254" t="s">
        <v>1017</v>
      </c>
      <c r="G352" s="37"/>
      <c r="H352" s="37"/>
      <c r="I352" s="206"/>
      <c r="J352" s="37"/>
      <c r="K352" s="37"/>
      <c r="L352" s="41"/>
      <c r="M352" s="255"/>
      <c r="N352" s="256"/>
      <c r="O352" s="88"/>
      <c r="P352" s="88"/>
      <c r="Q352" s="88"/>
      <c r="R352" s="88"/>
      <c r="S352" s="88"/>
      <c r="T352" s="89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4" t="s">
        <v>284</v>
      </c>
      <c r="AU352" s="14" t="s">
        <v>276</v>
      </c>
    </row>
    <row r="353" s="2" customFormat="1" ht="16.5" customHeight="1">
      <c r="A353" s="35"/>
      <c r="B353" s="36"/>
      <c r="C353" s="257" t="s">
        <v>1013</v>
      </c>
      <c r="D353" s="257" t="s">
        <v>339</v>
      </c>
      <c r="E353" s="258" t="s">
        <v>1019</v>
      </c>
      <c r="F353" s="259" t="s">
        <v>1020</v>
      </c>
      <c r="G353" s="260" t="s">
        <v>342</v>
      </c>
      <c r="H353" s="261">
        <v>6</v>
      </c>
      <c r="I353" s="262"/>
      <c r="J353" s="263">
        <f>ROUND(I353*H353,2)</f>
        <v>0</v>
      </c>
      <c r="K353" s="264"/>
      <c r="L353" s="265"/>
      <c r="M353" s="266" t="s">
        <v>1</v>
      </c>
      <c r="N353" s="267" t="s">
        <v>39</v>
      </c>
      <c r="O353" s="88"/>
      <c r="P353" s="249">
        <f>O353*H353</f>
        <v>0</v>
      </c>
      <c r="Q353" s="249">
        <v>1.0000000000000001E-05</v>
      </c>
      <c r="R353" s="249">
        <f>Q353*H353</f>
        <v>6.0000000000000008E-05</v>
      </c>
      <c r="S353" s="249">
        <v>0</v>
      </c>
      <c r="T353" s="25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51" t="s">
        <v>377</v>
      </c>
      <c r="AT353" s="251" t="s">
        <v>339</v>
      </c>
      <c r="AU353" s="251" t="s">
        <v>276</v>
      </c>
      <c r="AY353" s="14" t="s">
        <v>275</v>
      </c>
      <c r="BE353" s="252">
        <f>IF(N353="základní",J353,0)</f>
        <v>0</v>
      </c>
      <c r="BF353" s="252">
        <f>IF(N353="snížená",J353,0)</f>
        <v>0</v>
      </c>
      <c r="BG353" s="252">
        <f>IF(N353="zákl. přenesená",J353,0)</f>
        <v>0</v>
      </c>
      <c r="BH353" s="252">
        <f>IF(N353="sníž. přenesená",J353,0)</f>
        <v>0</v>
      </c>
      <c r="BI353" s="252">
        <f>IF(N353="nulová",J353,0)</f>
        <v>0</v>
      </c>
      <c r="BJ353" s="14" t="s">
        <v>81</v>
      </c>
      <c r="BK353" s="252">
        <f>ROUND(I353*H353,2)</f>
        <v>0</v>
      </c>
      <c r="BL353" s="14" t="s">
        <v>352</v>
      </c>
      <c r="BM353" s="251" t="s">
        <v>1021</v>
      </c>
    </row>
    <row r="354" s="2" customFormat="1">
      <c r="A354" s="35"/>
      <c r="B354" s="36"/>
      <c r="C354" s="37"/>
      <c r="D354" s="253" t="s">
        <v>284</v>
      </c>
      <c r="E354" s="37"/>
      <c r="F354" s="254" t="s">
        <v>1020</v>
      </c>
      <c r="G354" s="37"/>
      <c r="H354" s="37"/>
      <c r="I354" s="206"/>
      <c r="J354" s="37"/>
      <c r="K354" s="37"/>
      <c r="L354" s="41"/>
      <c r="M354" s="255"/>
      <c r="N354" s="256"/>
      <c r="O354" s="88"/>
      <c r="P354" s="88"/>
      <c r="Q354" s="88"/>
      <c r="R354" s="88"/>
      <c r="S354" s="88"/>
      <c r="T354" s="89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4" t="s">
        <v>284</v>
      </c>
      <c r="AU354" s="14" t="s">
        <v>276</v>
      </c>
    </row>
    <row r="355" s="2" customFormat="1" ht="24.15" customHeight="1">
      <c r="A355" s="35"/>
      <c r="B355" s="36"/>
      <c r="C355" s="239" t="s">
        <v>1018</v>
      </c>
      <c r="D355" s="239" t="s">
        <v>278</v>
      </c>
      <c r="E355" s="240" t="s">
        <v>1023</v>
      </c>
      <c r="F355" s="241" t="s">
        <v>1024</v>
      </c>
      <c r="G355" s="242" t="s">
        <v>416</v>
      </c>
      <c r="H355" s="243">
        <v>4</v>
      </c>
      <c r="I355" s="244"/>
      <c r="J355" s="245">
        <f>ROUND(I355*H355,2)</f>
        <v>0</v>
      </c>
      <c r="K355" s="246"/>
      <c r="L355" s="41"/>
      <c r="M355" s="247" t="s">
        <v>1</v>
      </c>
      <c r="N355" s="248" t="s">
        <v>39</v>
      </c>
      <c r="O355" s="88"/>
      <c r="P355" s="249">
        <f>O355*H355</f>
        <v>0</v>
      </c>
      <c r="Q355" s="249">
        <v>0</v>
      </c>
      <c r="R355" s="249">
        <f>Q355*H355</f>
        <v>0</v>
      </c>
      <c r="S355" s="249">
        <v>0</v>
      </c>
      <c r="T355" s="250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51" t="s">
        <v>352</v>
      </c>
      <c r="AT355" s="251" t="s">
        <v>278</v>
      </c>
      <c r="AU355" s="251" t="s">
        <v>276</v>
      </c>
      <c r="AY355" s="14" t="s">
        <v>275</v>
      </c>
      <c r="BE355" s="252">
        <f>IF(N355="základní",J355,0)</f>
        <v>0</v>
      </c>
      <c r="BF355" s="252">
        <f>IF(N355="snížená",J355,0)</f>
        <v>0</v>
      </c>
      <c r="BG355" s="252">
        <f>IF(N355="zákl. přenesená",J355,0)</f>
        <v>0</v>
      </c>
      <c r="BH355" s="252">
        <f>IF(N355="sníž. přenesená",J355,0)</f>
        <v>0</v>
      </c>
      <c r="BI355" s="252">
        <f>IF(N355="nulová",J355,0)</f>
        <v>0</v>
      </c>
      <c r="BJ355" s="14" t="s">
        <v>81</v>
      </c>
      <c r="BK355" s="252">
        <f>ROUND(I355*H355,2)</f>
        <v>0</v>
      </c>
      <c r="BL355" s="14" t="s">
        <v>352</v>
      </c>
      <c r="BM355" s="251" t="s">
        <v>1025</v>
      </c>
    </row>
    <row r="356" s="2" customFormat="1">
      <c r="A356" s="35"/>
      <c r="B356" s="36"/>
      <c r="C356" s="37"/>
      <c r="D356" s="253" t="s">
        <v>284</v>
      </c>
      <c r="E356" s="37"/>
      <c r="F356" s="254" t="s">
        <v>1026</v>
      </c>
      <c r="G356" s="37"/>
      <c r="H356" s="37"/>
      <c r="I356" s="206"/>
      <c r="J356" s="37"/>
      <c r="K356" s="37"/>
      <c r="L356" s="41"/>
      <c r="M356" s="255"/>
      <c r="N356" s="256"/>
      <c r="O356" s="88"/>
      <c r="P356" s="88"/>
      <c r="Q356" s="88"/>
      <c r="R356" s="88"/>
      <c r="S356" s="88"/>
      <c r="T356" s="89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4" t="s">
        <v>284</v>
      </c>
      <c r="AU356" s="14" t="s">
        <v>276</v>
      </c>
    </row>
    <row r="357" s="2" customFormat="1" ht="16.5" customHeight="1">
      <c r="A357" s="35"/>
      <c r="B357" s="36"/>
      <c r="C357" s="257" t="s">
        <v>1022</v>
      </c>
      <c r="D357" s="257" t="s">
        <v>339</v>
      </c>
      <c r="E357" s="258" t="s">
        <v>1028</v>
      </c>
      <c r="F357" s="259" t="s">
        <v>1029</v>
      </c>
      <c r="G357" s="260" t="s">
        <v>416</v>
      </c>
      <c r="H357" s="261">
        <v>4</v>
      </c>
      <c r="I357" s="262"/>
      <c r="J357" s="263">
        <f>ROUND(I357*H357,2)</f>
        <v>0</v>
      </c>
      <c r="K357" s="264"/>
      <c r="L357" s="265"/>
      <c r="M357" s="266" t="s">
        <v>1</v>
      </c>
      <c r="N357" s="267" t="s">
        <v>39</v>
      </c>
      <c r="O357" s="88"/>
      <c r="P357" s="249">
        <f>O357*H357</f>
        <v>0</v>
      </c>
      <c r="Q357" s="249">
        <v>0.00054000000000000001</v>
      </c>
      <c r="R357" s="249">
        <f>Q357*H357</f>
        <v>0.00216</v>
      </c>
      <c r="S357" s="249">
        <v>0</v>
      </c>
      <c r="T357" s="25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51" t="s">
        <v>377</v>
      </c>
      <c r="AT357" s="251" t="s">
        <v>339</v>
      </c>
      <c r="AU357" s="251" t="s">
        <v>276</v>
      </c>
      <c r="AY357" s="14" t="s">
        <v>275</v>
      </c>
      <c r="BE357" s="252">
        <f>IF(N357="základní",J357,0)</f>
        <v>0</v>
      </c>
      <c r="BF357" s="252">
        <f>IF(N357="snížená",J357,0)</f>
        <v>0</v>
      </c>
      <c r="BG357" s="252">
        <f>IF(N357="zákl. přenesená",J357,0)</f>
        <v>0</v>
      </c>
      <c r="BH357" s="252">
        <f>IF(N357="sníž. přenesená",J357,0)</f>
        <v>0</v>
      </c>
      <c r="BI357" s="252">
        <f>IF(N357="nulová",J357,0)</f>
        <v>0</v>
      </c>
      <c r="BJ357" s="14" t="s">
        <v>81</v>
      </c>
      <c r="BK357" s="252">
        <f>ROUND(I357*H357,2)</f>
        <v>0</v>
      </c>
      <c r="BL357" s="14" t="s">
        <v>352</v>
      </c>
      <c r="BM357" s="251" t="s">
        <v>1030</v>
      </c>
    </row>
    <row r="358" s="2" customFormat="1">
      <c r="A358" s="35"/>
      <c r="B358" s="36"/>
      <c r="C358" s="37"/>
      <c r="D358" s="253" t="s">
        <v>284</v>
      </c>
      <c r="E358" s="37"/>
      <c r="F358" s="254" t="s">
        <v>1029</v>
      </c>
      <c r="G358" s="37"/>
      <c r="H358" s="37"/>
      <c r="I358" s="206"/>
      <c r="J358" s="37"/>
      <c r="K358" s="37"/>
      <c r="L358" s="41"/>
      <c r="M358" s="255"/>
      <c r="N358" s="256"/>
      <c r="O358" s="88"/>
      <c r="P358" s="88"/>
      <c r="Q358" s="88"/>
      <c r="R358" s="88"/>
      <c r="S358" s="88"/>
      <c r="T358" s="89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4" t="s">
        <v>284</v>
      </c>
      <c r="AU358" s="14" t="s">
        <v>276</v>
      </c>
    </row>
    <row r="359" s="2" customFormat="1" ht="24.15" customHeight="1">
      <c r="A359" s="35"/>
      <c r="B359" s="36"/>
      <c r="C359" s="257" t="s">
        <v>1027</v>
      </c>
      <c r="D359" s="257" t="s">
        <v>339</v>
      </c>
      <c r="E359" s="258" t="s">
        <v>1032</v>
      </c>
      <c r="F359" s="259" t="s">
        <v>1033</v>
      </c>
      <c r="G359" s="260" t="s">
        <v>342</v>
      </c>
      <c r="H359" s="261">
        <v>2</v>
      </c>
      <c r="I359" s="262"/>
      <c r="J359" s="263">
        <f>ROUND(I359*H359,2)</f>
        <v>0</v>
      </c>
      <c r="K359" s="264"/>
      <c r="L359" s="265"/>
      <c r="M359" s="266" t="s">
        <v>1</v>
      </c>
      <c r="N359" s="267" t="s">
        <v>39</v>
      </c>
      <c r="O359" s="88"/>
      <c r="P359" s="249">
        <f>O359*H359</f>
        <v>0</v>
      </c>
      <c r="Q359" s="249">
        <v>1.0000000000000001E-05</v>
      </c>
      <c r="R359" s="249">
        <f>Q359*H359</f>
        <v>2.0000000000000002E-05</v>
      </c>
      <c r="S359" s="249">
        <v>0</v>
      </c>
      <c r="T359" s="25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51" t="s">
        <v>377</v>
      </c>
      <c r="AT359" s="251" t="s">
        <v>339</v>
      </c>
      <c r="AU359" s="251" t="s">
        <v>276</v>
      </c>
      <c r="AY359" s="14" t="s">
        <v>275</v>
      </c>
      <c r="BE359" s="252">
        <f>IF(N359="základní",J359,0)</f>
        <v>0</v>
      </c>
      <c r="BF359" s="252">
        <f>IF(N359="snížená",J359,0)</f>
        <v>0</v>
      </c>
      <c r="BG359" s="252">
        <f>IF(N359="zákl. přenesená",J359,0)</f>
        <v>0</v>
      </c>
      <c r="BH359" s="252">
        <f>IF(N359="sníž. přenesená",J359,0)</f>
        <v>0</v>
      </c>
      <c r="BI359" s="252">
        <f>IF(N359="nulová",J359,0)</f>
        <v>0</v>
      </c>
      <c r="BJ359" s="14" t="s">
        <v>81</v>
      </c>
      <c r="BK359" s="252">
        <f>ROUND(I359*H359,2)</f>
        <v>0</v>
      </c>
      <c r="BL359" s="14" t="s">
        <v>352</v>
      </c>
      <c r="BM359" s="251" t="s">
        <v>1034</v>
      </c>
    </row>
    <row r="360" s="2" customFormat="1">
      <c r="A360" s="35"/>
      <c r="B360" s="36"/>
      <c r="C360" s="37"/>
      <c r="D360" s="253" t="s">
        <v>284</v>
      </c>
      <c r="E360" s="37"/>
      <c r="F360" s="254" t="s">
        <v>1033</v>
      </c>
      <c r="G360" s="37"/>
      <c r="H360" s="37"/>
      <c r="I360" s="206"/>
      <c r="J360" s="37"/>
      <c r="K360" s="37"/>
      <c r="L360" s="41"/>
      <c r="M360" s="255"/>
      <c r="N360" s="256"/>
      <c r="O360" s="88"/>
      <c r="P360" s="88"/>
      <c r="Q360" s="88"/>
      <c r="R360" s="88"/>
      <c r="S360" s="88"/>
      <c r="T360" s="89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4" t="s">
        <v>284</v>
      </c>
      <c r="AU360" s="14" t="s">
        <v>276</v>
      </c>
    </row>
    <row r="361" s="2" customFormat="1" ht="24.15" customHeight="1">
      <c r="A361" s="35"/>
      <c r="B361" s="36"/>
      <c r="C361" s="257" t="s">
        <v>1031</v>
      </c>
      <c r="D361" s="257" t="s">
        <v>339</v>
      </c>
      <c r="E361" s="258" t="s">
        <v>1036</v>
      </c>
      <c r="F361" s="259" t="s">
        <v>1037</v>
      </c>
      <c r="G361" s="260" t="s">
        <v>342</v>
      </c>
      <c r="H361" s="261">
        <v>2</v>
      </c>
      <c r="I361" s="262"/>
      <c r="J361" s="263">
        <f>ROUND(I361*H361,2)</f>
        <v>0</v>
      </c>
      <c r="K361" s="264"/>
      <c r="L361" s="265"/>
      <c r="M361" s="266" t="s">
        <v>1</v>
      </c>
      <c r="N361" s="267" t="s">
        <v>39</v>
      </c>
      <c r="O361" s="88"/>
      <c r="P361" s="249">
        <f>O361*H361</f>
        <v>0</v>
      </c>
      <c r="Q361" s="249">
        <v>1.0000000000000001E-05</v>
      </c>
      <c r="R361" s="249">
        <f>Q361*H361</f>
        <v>2.0000000000000002E-05</v>
      </c>
      <c r="S361" s="249">
        <v>0</v>
      </c>
      <c r="T361" s="250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51" t="s">
        <v>377</v>
      </c>
      <c r="AT361" s="251" t="s">
        <v>339</v>
      </c>
      <c r="AU361" s="251" t="s">
        <v>276</v>
      </c>
      <c r="AY361" s="14" t="s">
        <v>275</v>
      </c>
      <c r="BE361" s="252">
        <f>IF(N361="základní",J361,0)</f>
        <v>0</v>
      </c>
      <c r="BF361" s="252">
        <f>IF(N361="snížená",J361,0)</f>
        <v>0</v>
      </c>
      <c r="BG361" s="252">
        <f>IF(N361="zákl. přenesená",J361,0)</f>
        <v>0</v>
      </c>
      <c r="BH361" s="252">
        <f>IF(N361="sníž. přenesená",J361,0)</f>
        <v>0</v>
      </c>
      <c r="BI361" s="252">
        <f>IF(N361="nulová",J361,0)</f>
        <v>0</v>
      </c>
      <c r="BJ361" s="14" t="s">
        <v>81</v>
      </c>
      <c r="BK361" s="252">
        <f>ROUND(I361*H361,2)</f>
        <v>0</v>
      </c>
      <c r="BL361" s="14" t="s">
        <v>352</v>
      </c>
      <c r="BM361" s="251" t="s">
        <v>1038</v>
      </c>
    </row>
    <row r="362" s="2" customFormat="1">
      <c r="A362" s="35"/>
      <c r="B362" s="36"/>
      <c r="C362" s="37"/>
      <c r="D362" s="253" t="s">
        <v>284</v>
      </c>
      <c r="E362" s="37"/>
      <c r="F362" s="254" t="s">
        <v>1037</v>
      </c>
      <c r="G362" s="37"/>
      <c r="H362" s="37"/>
      <c r="I362" s="206"/>
      <c r="J362" s="37"/>
      <c r="K362" s="37"/>
      <c r="L362" s="41"/>
      <c r="M362" s="255"/>
      <c r="N362" s="256"/>
      <c r="O362" s="88"/>
      <c r="P362" s="88"/>
      <c r="Q362" s="88"/>
      <c r="R362" s="88"/>
      <c r="S362" s="88"/>
      <c r="T362" s="89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4" t="s">
        <v>284</v>
      </c>
      <c r="AU362" s="14" t="s">
        <v>276</v>
      </c>
    </row>
    <row r="363" s="2" customFormat="1" ht="21.75" customHeight="1">
      <c r="A363" s="35"/>
      <c r="B363" s="36"/>
      <c r="C363" s="239" t="s">
        <v>1035</v>
      </c>
      <c r="D363" s="239" t="s">
        <v>278</v>
      </c>
      <c r="E363" s="240" t="s">
        <v>1040</v>
      </c>
      <c r="F363" s="241" t="s">
        <v>1041</v>
      </c>
      <c r="G363" s="242" t="s">
        <v>416</v>
      </c>
      <c r="H363" s="243">
        <v>2</v>
      </c>
      <c r="I363" s="244"/>
      <c r="J363" s="245">
        <f>ROUND(I363*H363,2)</f>
        <v>0</v>
      </c>
      <c r="K363" s="246"/>
      <c r="L363" s="41"/>
      <c r="M363" s="247" t="s">
        <v>1</v>
      </c>
      <c r="N363" s="248" t="s">
        <v>39</v>
      </c>
      <c r="O363" s="88"/>
      <c r="P363" s="249">
        <f>O363*H363</f>
        <v>0</v>
      </c>
      <c r="Q363" s="249">
        <v>0</v>
      </c>
      <c r="R363" s="249">
        <f>Q363*H363</f>
        <v>0</v>
      </c>
      <c r="S363" s="249">
        <v>0</v>
      </c>
      <c r="T363" s="250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51" t="s">
        <v>352</v>
      </c>
      <c r="AT363" s="251" t="s">
        <v>278</v>
      </c>
      <c r="AU363" s="251" t="s">
        <v>276</v>
      </c>
      <c r="AY363" s="14" t="s">
        <v>275</v>
      </c>
      <c r="BE363" s="252">
        <f>IF(N363="základní",J363,0)</f>
        <v>0</v>
      </c>
      <c r="BF363" s="252">
        <f>IF(N363="snížená",J363,0)</f>
        <v>0</v>
      </c>
      <c r="BG363" s="252">
        <f>IF(N363="zákl. přenesená",J363,0)</f>
        <v>0</v>
      </c>
      <c r="BH363" s="252">
        <f>IF(N363="sníž. přenesená",J363,0)</f>
        <v>0</v>
      </c>
      <c r="BI363" s="252">
        <f>IF(N363="nulová",J363,0)</f>
        <v>0</v>
      </c>
      <c r="BJ363" s="14" t="s">
        <v>81</v>
      </c>
      <c r="BK363" s="252">
        <f>ROUND(I363*H363,2)</f>
        <v>0</v>
      </c>
      <c r="BL363" s="14" t="s">
        <v>352</v>
      </c>
      <c r="BM363" s="251" t="s">
        <v>1042</v>
      </c>
    </row>
    <row r="364" s="2" customFormat="1">
      <c r="A364" s="35"/>
      <c r="B364" s="36"/>
      <c r="C364" s="37"/>
      <c r="D364" s="253" t="s">
        <v>284</v>
      </c>
      <c r="E364" s="37"/>
      <c r="F364" s="254" t="s">
        <v>1043</v>
      </c>
      <c r="G364" s="37"/>
      <c r="H364" s="37"/>
      <c r="I364" s="206"/>
      <c r="J364" s="37"/>
      <c r="K364" s="37"/>
      <c r="L364" s="41"/>
      <c r="M364" s="255"/>
      <c r="N364" s="256"/>
      <c r="O364" s="88"/>
      <c r="P364" s="88"/>
      <c r="Q364" s="88"/>
      <c r="R364" s="88"/>
      <c r="S364" s="88"/>
      <c r="T364" s="89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4" t="s">
        <v>284</v>
      </c>
      <c r="AU364" s="14" t="s">
        <v>276</v>
      </c>
    </row>
    <row r="365" s="2" customFormat="1" ht="24.15" customHeight="1">
      <c r="A365" s="35"/>
      <c r="B365" s="36"/>
      <c r="C365" s="257" t="s">
        <v>1039</v>
      </c>
      <c r="D365" s="257" t="s">
        <v>339</v>
      </c>
      <c r="E365" s="258" t="s">
        <v>1045</v>
      </c>
      <c r="F365" s="259" t="s">
        <v>1046</v>
      </c>
      <c r="G365" s="260" t="s">
        <v>342</v>
      </c>
      <c r="H365" s="261">
        <v>2</v>
      </c>
      <c r="I365" s="262"/>
      <c r="J365" s="263">
        <f>ROUND(I365*H365,2)</f>
        <v>0</v>
      </c>
      <c r="K365" s="264"/>
      <c r="L365" s="265"/>
      <c r="M365" s="266" t="s">
        <v>1</v>
      </c>
      <c r="N365" s="267" t="s">
        <v>39</v>
      </c>
      <c r="O365" s="88"/>
      <c r="P365" s="249">
        <f>O365*H365</f>
        <v>0</v>
      </c>
      <c r="Q365" s="249">
        <v>1.0000000000000001E-05</v>
      </c>
      <c r="R365" s="249">
        <f>Q365*H365</f>
        <v>2.0000000000000002E-05</v>
      </c>
      <c r="S365" s="249">
        <v>0</v>
      </c>
      <c r="T365" s="25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51" t="s">
        <v>377</v>
      </c>
      <c r="AT365" s="251" t="s">
        <v>339</v>
      </c>
      <c r="AU365" s="251" t="s">
        <v>276</v>
      </c>
      <c r="AY365" s="14" t="s">
        <v>275</v>
      </c>
      <c r="BE365" s="252">
        <f>IF(N365="základní",J365,0)</f>
        <v>0</v>
      </c>
      <c r="BF365" s="252">
        <f>IF(N365="snížená",J365,0)</f>
        <v>0</v>
      </c>
      <c r="BG365" s="252">
        <f>IF(N365="zákl. přenesená",J365,0)</f>
        <v>0</v>
      </c>
      <c r="BH365" s="252">
        <f>IF(N365="sníž. přenesená",J365,0)</f>
        <v>0</v>
      </c>
      <c r="BI365" s="252">
        <f>IF(N365="nulová",J365,0)</f>
        <v>0</v>
      </c>
      <c r="BJ365" s="14" t="s">
        <v>81</v>
      </c>
      <c r="BK365" s="252">
        <f>ROUND(I365*H365,2)</f>
        <v>0</v>
      </c>
      <c r="BL365" s="14" t="s">
        <v>352</v>
      </c>
      <c r="BM365" s="251" t="s">
        <v>1047</v>
      </c>
    </row>
    <row r="366" s="2" customFormat="1">
      <c r="A366" s="35"/>
      <c r="B366" s="36"/>
      <c r="C366" s="37"/>
      <c r="D366" s="253" t="s">
        <v>284</v>
      </c>
      <c r="E366" s="37"/>
      <c r="F366" s="254" t="s">
        <v>1046</v>
      </c>
      <c r="G366" s="37"/>
      <c r="H366" s="37"/>
      <c r="I366" s="206"/>
      <c r="J366" s="37"/>
      <c r="K366" s="37"/>
      <c r="L366" s="41"/>
      <c r="M366" s="255"/>
      <c r="N366" s="256"/>
      <c r="O366" s="88"/>
      <c r="P366" s="88"/>
      <c r="Q366" s="88"/>
      <c r="R366" s="88"/>
      <c r="S366" s="88"/>
      <c r="T366" s="89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4" t="s">
        <v>284</v>
      </c>
      <c r="AU366" s="14" t="s">
        <v>276</v>
      </c>
    </row>
    <row r="367" s="2" customFormat="1" ht="24.15" customHeight="1">
      <c r="A367" s="35"/>
      <c r="B367" s="36"/>
      <c r="C367" s="239" t="s">
        <v>1044</v>
      </c>
      <c r="D367" s="239" t="s">
        <v>278</v>
      </c>
      <c r="E367" s="240" t="s">
        <v>957</v>
      </c>
      <c r="F367" s="241" t="s">
        <v>958</v>
      </c>
      <c r="G367" s="242" t="s">
        <v>342</v>
      </c>
      <c r="H367" s="243">
        <v>40</v>
      </c>
      <c r="I367" s="244"/>
      <c r="J367" s="245">
        <f>ROUND(I367*H367,2)</f>
        <v>0</v>
      </c>
      <c r="K367" s="246"/>
      <c r="L367" s="41"/>
      <c r="M367" s="247" t="s">
        <v>1</v>
      </c>
      <c r="N367" s="248" t="s">
        <v>39</v>
      </c>
      <c r="O367" s="88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352</v>
      </c>
      <c r="AT367" s="251" t="s">
        <v>278</v>
      </c>
      <c r="AU367" s="251" t="s">
        <v>276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1049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960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276</v>
      </c>
    </row>
    <row r="369" s="2" customFormat="1" ht="16.5" customHeight="1">
      <c r="A369" s="35"/>
      <c r="B369" s="36"/>
      <c r="C369" s="257" t="s">
        <v>1048</v>
      </c>
      <c r="D369" s="257" t="s">
        <v>339</v>
      </c>
      <c r="E369" s="258" t="s">
        <v>962</v>
      </c>
      <c r="F369" s="259" t="s">
        <v>963</v>
      </c>
      <c r="G369" s="260" t="s">
        <v>342</v>
      </c>
      <c r="H369" s="261">
        <v>40</v>
      </c>
      <c r="I369" s="262"/>
      <c r="J369" s="263">
        <f>ROUND(I369*H369,2)</f>
        <v>0</v>
      </c>
      <c r="K369" s="264"/>
      <c r="L369" s="265"/>
      <c r="M369" s="266" t="s">
        <v>1</v>
      </c>
      <c r="N369" s="267" t="s">
        <v>39</v>
      </c>
      <c r="O369" s="88"/>
      <c r="P369" s="249">
        <f>O369*H369</f>
        <v>0</v>
      </c>
      <c r="Q369" s="249">
        <v>9.0000000000000006E-05</v>
      </c>
      <c r="R369" s="249">
        <f>Q369*H369</f>
        <v>0.0036000000000000003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377</v>
      </c>
      <c r="AT369" s="251" t="s">
        <v>339</v>
      </c>
      <c r="AU369" s="251" t="s">
        <v>276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1542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963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276</v>
      </c>
    </row>
    <row r="371" s="2" customFormat="1" ht="44.25" customHeight="1">
      <c r="A371" s="35"/>
      <c r="B371" s="36"/>
      <c r="C371" s="239" t="s">
        <v>1050</v>
      </c>
      <c r="D371" s="239" t="s">
        <v>278</v>
      </c>
      <c r="E371" s="240" t="s">
        <v>1055</v>
      </c>
      <c r="F371" s="241" t="s">
        <v>1056</v>
      </c>
      <c r="G371" s="242" t="s">
        <v>416</v>
      </c>
      <c r="H371" s="243">
        <v>40</v>
      </c>
      <c r="I371" s="244"/>
      <c r="J371" s="245">
        <f>ROUND(I371*H371,2)</f>
        <v>0</v>
      </c>
      <c r="K371" s="246"/>
      <c r="L371" s="41"/>
      <c r="M371" s="247" t="s">
        <v>1</v>
      </c>
      <c r="N371" s="248" t="s">
        <v>39</v>
      </c>
      <c r="O371" s="88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352</v>
      </c>
      <c r="AT371" s="251" t="s">
        <v>278</v>
      </c>
      <c r="AU371" s="251" t="s">
        <v>276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1057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1058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276</v>
      </c>
    </row>
    <row r="373" s="12" customFormat="1" ht="20.88" customHeight="1">
      <c r="A373" s="12"/>
      <c r="B373" s="223"/>
      <c r="C373" s="224"/>
      <c r="D373" s="225" t="s">
        <v>73</v>
      </c>
      <c r="E373" s="237" t="s">
        <v>1067</v>
      </c>
      <c r="F373" s="237" t="s">
        <v>1068</v>
      </c>
      <c r="G373" s="224"/>
      <c r="H373" s="224"/>
      <c r="I373" s="227"/>
      <c r="J373" s="238">
        <f>BK373</f>
        <v>0</v>
      </c>
      <c r="K373" s="224"/>
      <c r="L373" s="229"/>
      <c r="M373" s="230"/>
      <c r="N373" s="231"/>
      <c r="O373" s="231"/>
      <c r="P373" s="232">
        <f>SUM(P374:P409)</f>
        <v>0</v>
      </c>
      <c r="Q373" s="231"/>
      <c r="R373" s="232">
        <f>SUM(R374:R409)</f>
        <v>0.054860000000000006</v>
      </c>
      <c r="S373" s="231"/>
      <c r="T373" s="233">
        <f>SUM(T374:T409)</f>
        <v>0.042000000000000003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4" t="s">
        <v>83</v>
      </c>
      <c r="AT373" s="235" t="s">
        <v>73</v>
      </c>
      <c r="AU373" s="235" t="s">
        <v>83</v>
      </c>
      <c r="AY373" s="234" t="s">
        <v>275</v>
      </c>
      <c r="BK373" s="236">
        <f>SUM(BK374:BK409)</f>
        <v>0</v>
      </c>
    </row>
    <row r="374" s="2" customFormat="1" ht="24.15" customHeight="1">
      <c r="A374" s="35"/>
      <c r="B374" s="36"/>
      <c r="C374" s="257" t="s">
        <v>1054</v>
      </c>
      <c r="D374" s="257" t="s">
        <v>339</v>
      </c>
      <c r="E374" s="258" t="s">
        <v>1070</v>
      </c>
      <c r="F374" s="259" t="s">
        <v>1071</v>
      </c>
      <c r="G374" s="260" t="s">
        <v>342</v>
      </c>
      <c r="H374" s="261">
        <v>1</v>
      </c>
      <c r="I374" s="262"/>
      <c r="J374" s="263">
        <f>ROUND(I374*H374,2)</f>
        <v>0</v>
      </c>
      <c r="K374" s="264"/>
      <c r="L374" s="265"/>
      <c r="M374" s="266" t="s">
        <v>1</v>
      </c>
      <c r="N374" s="267" t="s">
        <v>39</v>
      </c>
      <c r="O374" s="88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51" t="s">
        <v>377</v>
      </c>
      <c r="AT374" s="251" t="s">
        <v>339</v>
      </c>
      <c r="AU374" s="251" t="s">
        <v>276</v>
      </c>
      <c r="AY374" s="14" t="s">
        <v>275</v>
      </c>
      <c r="BE374" s="252">
        <f>IF(N374="základní",J374,0)</f>
        <v>0</v>
      </c>
      <c r="BF374" s="252">
        <f>IF(N374="snížená",J374,0)</f>
        <v>0</v>
      </c>
      <c r="BG374" s="252">
        <f>IF(N374="zákl. přenesená",J374,0)</f>
        <v>0</v>
      </c>
      <c r="BH374" s="252">
        <f>IF(N374="sníž. přenesená",J374,0)</f>
        <v>0</v>
      </c>
      <c r="BI374" s="252">
        <f>IF(N374="nulová",J374,0)</f>
        <v>0</v>
      </c>
      <c r="BJ374" s="14" t="s">
        <v>81</v>
      </c>
      <c r="BK374" s="252">
        <f>ROUND(I374*H374,2)</f>
        <v>0</v>
      </c>
      <c r="BL374" s="14" t="s">
        <v>352</v>
      </c>
      <c r="BM374" s="251" t="s">
        <v>1072</v>
      </c>
    </row>
    <row r="375" s="2" customFormat="1">
      <c r="A375" s="35"/>
      <c r="B375" s="36"/>
      <c r="C375" s="37"/>
      <c r="D375" s="253" t="s">
        <v>284</v>
      </c>
      <c r="E375" s="37"/>
      <c r="F375" s="254" t="s">
        <v>1071</v>
      </c>
      <c r="G375" s="37"/>
      <c r="H375" s="37"/>
      <c r="I375" s="206"/>
      <c r="J375" s="37"/>
      <c r="K375" s="37"/>
      <c r="L375" s="41"/>
      <c r="M375" s="255"/>
      <c r="N375" s="256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284</v>
      </c>
      <c r="AU375" s="14" t="s">
        <v>276</v>
      </c>
    </row>
    <row r="376" s="2" customFormat="1" ht="33" customHeight="1">
      <c r="A376" s="35"/>
      <c r="B376" s="36"/>
      <c r="C376" s="239" t="s">
        <v>1059</v>
      </c>
      <c r="D376" s="239" t="s">
        <v>278</v>
      </c>
      <c r="E376" s="240" t="s">
        <v>729</v>
      </c>
      <c r="F376" s="241" t="s">
        <v>730</v>
      </c>
      <c r="G376" s="242" t="s">
        <v>342</v>
      </c>
      <c r="H376" s="243">
        <v>1</v>
      </c>
      <c r="I376" s="244"/>
      <c r="J376" s="245">
        <f>ROUND(I376*H376,2)</f>
        <v>0</v>
      </c>
      <c r="K376" s="246"/>
      <c r="L376" s="41"/>
      <c r="M376" s="247" t="s">
        <v>1</v>
      </c>
      <c r="N376" s="248" t="s">
        <v>39</v>
      </c>
      <c r="O376" s="88"/>
      <c r="P376" s="249">
        <f>O376*H376</f>
        <v>0</v>
      </c>
      <c r="Q376" s="249">
        <v>0</v>
      </c>
      <c r="R376" s="249">
        <f>Q376*H376</f>
        <v>0</v>
      </c>
      <c r="S376" s="249">
        <v>0</v>
      </c>
      <c r="T376" s="250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51" t="s">
        <v>352</v>
      </c>
      <c r="AT376" s="251" t="s">
        <v>278</v>
      </c>
      <c r="AU376" s="251" t="s">
        <v>276</v>
      </c>
      <c r="AY376" s="14" t="s">
        <v>275</v>
      </c>
      <c r="BE376" s="252">
        <f>IF(N376="základní",J376,0)</f>
        <v>0</v>
      </c>
      <c r="BF376" s="252">
        <f>IF(N376="snížená",J376,0)</f>
        <v>0</v>
      </c>
      <c r="BG376" s="252">
        <f>IF(N376="zákl. přenesená",J376,0)</f>
        <v>0</v>
      </c>
      <c r="BH376" s="252">
        <f>IF(N376="sníž. přenesená",J376,0)</f>
        <v>0</v>
      </c>
      <c r="BI376" s="252">
        <f>IF(N376="nulová",J376,0)</f>
        <v>0</v>
      </c>
      <c r="BJ376" s="14" t="s">
        <v>81</v>
      </c>
      <c r="BK376" s="252">
        <f>ROUND(I376*H376,2)</f>
        <v>0</v>
      </c>
      <c r="BL376" s="14" t="s">
        <v>352</v>
      </c>
      <c r="BM376" s="251" t="s">
        <v>1074</v>
      </c>
    </row>
    <row r="377" s="2" customFormat="1">
      <c r="A377" s="35"/>
      <c r="B377" s="36"/>
      <c r="C377" s="37"/>
      <c r="D377" s="253" t="s">
        <v>284</v>
      </c>
      <c r="E377" s="37"/>
      <c r="F377" s="254" t="s">
        <v>730</v>
      </c>
      <c r="G377" s="37"/>
      <c r="H377" s="37"/>
      <c r="I377" s="206"/>
      <c r="J377" s="37"/>
      <c r="K377" s="37"/>
      <c r="L377" s="41"/>
      <c r="M377" s="255"/>
      <c r="N377" s="256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284</v>
      </c>
      <c r="AU377" s="14" t="s">
        <v>276</v>
      </c>
    </row>
    <row r="378" s="2" customFormat="1" ht="33" customHeight="1">
      <c r="A378" s="35"/>
      <c r="B378" s="36"/>
      <c r="C378" s="239" t="s">
        <v>1063</v>
      </c>
      <c r="D378" s="239" t="s">
        <v>278</v>
      </c>
      <c r="E378" s="240" t="s">
        <v>1076</v>
      </c>
      <c r="F378" s="241" t="s">
        <v>1077</v>
      </c>
      <c r="G378" s="242" t="s">
        <v>342</v>
      </c>
      <c r="H378" s="243">
        <v>14</v>
      </c>
      <c r="I378" s="244"/>
      <c r="J378" s="245">
        <f>ROUND(I378*H378,2)</f>
        <v>0</v>
      </c>
      <c r="K378" s="246"/>
      <c r="L378" s="41"/>
      <c r="M378" s="247" t="s">
        <v>1</v>
      </c>
      <c r="N378" s="248" t="s">
        <v>39</v>
      </c>
      <c r="O378" s="88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51" t="s">
        <v>352</v>
      </c>
      <c r="AT378" s="251" t="s">
        <v>278</v>
      </c>
      <c r="AU378" s="251" t="s">
        <v>276</v>
      </c>
      <c r="AY378" s="14" t="s">
        <v>275</v>
      </c>
      <c r="BE378" s="252">
        <f>IF(N378="základní",J378,0)</f>
        <v>0</v>
      </c>
      <c r="BF378" s="252">
        <f>IF(N378="snížená",J378,0)</f>
        <v>0</v>
      </c>
      <c r="BG378" s="252">
        <f>IF(N378="zákl. přenesená",J378,0)</f>
        <v>0</v>
      </c>
      <c r="BH378" s="252">
        <f>IF(N378="sníž. přenesená",J378,0)</f>
        <v>0</v>
      </c>
      <c r="BI378" s="252">
        <f>IF(N378="nulová",J378,0)</f>
        <v>0</v>
      </c>
      <c r="BJ378" s="14" t="s">
        <v>81</v>
      </c>
      <c r="BK378" s="252">
        <f>ROUND(I378*H378,2)</f>
        <v>0</v>
      </c>
      <c r="BL378" s="14" t="s">
        <v>352</v>
      </c>
      <c r="BM378" s="251" t="s">
        <v>1078</v>
      </c>
    </row>
    <row r="379" s="2" customFormat="1">
      <c r="A379" s="35"/>
      <c r="B379" s="36"/>
      <c r="C379" s="37"/>
      <c r="D379" s="253" t="s">
        <v>284</v>
      </c>
      <c r="E379" s="37"/>
      <c r="F379" s="254" t="s">
        <v>1079</v>
      </c>
      <c r="G379" s="37"/>
      <c r="H379" s="37"/>
      <c r="I379" s="206"/>
      <c r="J379" s="37"/>
      <c r="K379" s="37"/>
      <c r="L379" s="41"/>
      <c r="M379" s="255"/>
      <c r="N379" s="256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284</v>
      </c>
      <c r="AU379" s="14" t="s">
        <v>276</v>
      </c>
    </row>
    <row r="380" s="2" customFormat="1" ht="76.35" customHeight="1">
      <c r="A380" s="35"/>
      <c r="B380" s="36"/>
      <c r="C380" s="257" t="s">
        <v>1069</v>
      </c>
      <c r="D380" s="257" t="s">
        <v>339</v>
      </c>
      <c r="E380" s="258" t="s">
        <v>1543</v>
      </c>
      <c r="F380" s="259" t="s">
        <v>1544</v>
      </c>
      <c r="G380" s="260" t="s">
        <v>342</v>
      </c>
      <c r="H380" s="261">
        <v>2</v>
      </c>
      <c r="I380" s="262"/>
      <c r="J380" s="263">
        <f>ROUND(I380*H380,2)</f>
        <v>0</v>
      </c>
      <c r="K380" s="264"/>
      <c r="L380" s="265"/>
      <c r="M380" s="266" t="s">
        <v>1</v>
      </c>
      <c r="N380" s="267" t="s">
        <v>39</v>
      </c>
      <c r="O380" s="88"/>
      <c r="P380" s="249">
        <f>O380*H380</f>
        <v>0</v>
      </c>
      <c r="Q380" s="249">
        <v>0.0025500000000000002</v>
      </c>
      <c r="R380" s="249">
        <f>Q380*H380</f>
        <v>0.0051000000000000004</v>
      </c>
      <c r="S380" s="249">
        <v>0</v>
      </c>
      <c r="T380" s="25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51" t="s">
        <v>377</v>
      </c>
      <c r="AT380" s="251" t="s">
        <v>339</v>
      </c>
      <c r="AU380" s="251" t="s">
        <v>276</v>
      </c>
      <c r="AY380" s="14" t="s">
        <v>275</v>
      </c>
      <c r="BE380" s="252">
        <f>IF(N380="základní",J380,0)</f>
        <v>0</v>
      </c>
      <c r="BF380" s="252">
        <f>IF(N380="snížená",J380,0)</f>
        <v>0</v>
      </c>
      <c r="BG380" s="252">
        <f>IF(N380="zákl. přenesená",J380,0)</f>
        <v>0</v>
      </c>
      <c r="BH380" s="252">
        <f>IF(N380="sníž. přenesená",J380,0)</f>
        <v>0</v>
      </c>
      <c r="BI380" s="252">
        <f>IF(N380="nulová",J380,0)</f>
        <v>0</v>
      </c>
      <c r="BJ380" s="14" t="s">
        <v>81</v>
      </c>
      <c r="BK380" s="252">
        <f>ROUND(I380*H380,2)</f>
        <v>0</v>
      </c>
      <c r="BL380" s="14" t="s">
        <v>352</v>
      </c>
      <c r="BM380" s="251" t="s">
        <v>1545</v>
      </c>
    </row>
    <row r="381" s="2" customFormat="1">
      <c r="A381" s="35"/>
      <c r="B381" s="36"/>
      <c r="C381" s="37"/>
      <c r="D381" s="253" t="s">
        <v>284</v>
      </c>
      <c r="E381" s="37"/>
      <c r="F381" s="254" t="s">
        <v>1546</v>
      </c>
      <c r="G381" s="37"/>
      <c r="H381" s="37"/>
      <c r="I381" s="206"/>
      <c r="J381" s="37"/>
      <c r="K381" s="37"/>
      <c r="L381" s="41"/>
      <c r="M381" s="255"/>
      <c r="N381" s="25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284</v>
      </c>
      <c r="AU381" s="14" t="s">
        <v>276</v>
      </c>
    </row>
    <row r="382" s="2" customFormat="1" ht="66.75" customHeight="1">
      <c r="A382" s="35"/>
      <c r="B382" s="36"/>
      <c r="C382" s="257" t="s">
        <v>1073</v>
      </c>
      <c r="D382" s="257" t="s">
        <v>339</v>
      </c>
      <c r="E382" s="258" t="s">
        <v>1081</v>
      </c>
      <c r="F382" s="259" t="s">
        <v>1082</v>
      </c>
      <c r="G382" s="260" t="s">
        <v>342</v>
      </c>
      <c r="H382" s="261">
        <v>12</v>
      </c>
      <c r="I382" s="262"/>
      <c r="J382" s="263">
        <f>ROUND(I382*H382,2)</f>
        <v>0</v>
      </c>
      <c r="K382" s="264"/>
      <c r="L382" s="265"/>
      <c r="M382" s="266" t="s">
        <v>1</v>
      </c>
      <c r="N382" s="267" t="s">
        <v>39</v>
      </c>
      <c r="O382" s="88"/>
      <c r="P382" s="249">
        <f>O382*H382</f>
        <v>0</v>
      </c>
      <c r="Q382" s="249">
        <v>0.0025500000000000002</v>
      </c>
      <c r="R382" s="249">
        <f>Q382*H382</f>
        <v>0.030600000000000002</v>
      </c>
      <c r="S382" s="249">
        <v>0</v>
      </c>
      <c r="T382" s="25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1" t="s">
        <v>377</v>
      </c>
      <c r="AT382" s="251" t="s">
        <v>339</v>
      </c>
      <c r="AU382" s="251" t="s">
        <v>276</v>
      </c>
      <c r="AY382" s="14" t="s">
        <v>275</v>
      </c>
      <c r="BE382" s="252">
        <f>IF(N382="základní",J382,0)</f>
        <v>0</v>
      </c>
      <c r="BF382" s="252">
        <f>IF(N382="snížená",J382,0)</f>
        <v>0</v>
      </c>
      <c r="BG382" s="252">
        <f>IF(N382="zákl. přenesená",J382,0)</f>
        <v>0</v>
      </c>
      <c r="BH382" s="252">
        <f>IF(N382="sníž. přenesená",J382,0)</f>
        <v>0</v>
      </c>
      <c r="BI382" s="252">
        <f>IF(N382="nulová",J382,0)</f>
        <v>0</v>
      </c>
      <c r="BJ382" s="14" t="s">
        <v>81</v>
      </c>
      <c r="BK382" s="252">
        <f>ROUND(I382*H382,2)</f>
        <v>0</v>
      </c>
      <c r="BL382" s="14" t="s">
        <v>352</v>
      </c>
      <c r="BM382" s="251" t="s">
        <v>1083</v>
      </c>
    </row>
    <row r="383" s="2" customFormat="1">
      <c r="A383" s="35"/>
      <c r="B383" s="36"/>
      <c r="C383" s="37"/>
      <c r="D383" s="253" t="s">
        <v>284</v>
      </c>
      <c r="E383" s="37"/>
      <c r="F383" s="254" t="s">
        <v>1084</v>
      </c>
      <c r="G383" s="37"/>
      <c r="H383" s="37"/>
      <c r="I383" s="206"/>
      <c r="J383" s="37"/>
      <c r="K383" s="37"/>
      <c r="L383" s="41"/>
      <c r="M383" s="255"/>
      <c r="N383" s="25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284</v>
      </c>
      <c r="AU383" s="14" t="s">
        <v>276</v>
      </c>
    </row>
    <row r="384" s="2" customFormat="1" ht="24.15" customHeight="1">
      <c r="A384" s="35"/>
      <c r="B384" s="36"/>
      <c r="C384" s="239" t="s">
        <v>1075</v>
      </c>
      <c r="D384" s="239" t="s">
        <v>278</v>
      </c>
      <c r="E384" s="240" t="s">
        <v>1086</v>
      </c>
      <c r="F384" s="241" t="s">
        <v>1087</v>
      </c>
      <c r="G384" s="242" t="s">
        <v>342</v>
      </c>
      <c r="H384" s="243">
        <v>14</v>
      </c>
      <c r="I384" s="244"/>
      <c r="J384" s="245">
        <f>ROUND(I384*H384,2)</f>
        <v>0</v>
      </c>
      <c r="K384" s="246"/>
      <c r="L384" s="41"/>
      <c r="M384" s="247" t="s">
        <v>1</v>
      </c>
      <c r="N384" s="248" t="s">
        <v>39</v>
      </c>
      <c r="O384" s="88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352</v>
      </c>
      <c r="AT384" s="251" t="s">
        <v>278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1088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1089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24.15" customHeight="1">
      <c r="A386" s="35"/>
      <c r="B386" s="36"/>
      <c r="C386" s="257" t="s">
        <v>1080</v>
      </c>
      <c r="D386" s="257" t="s">
        <v>339</v>
      </c>
      <c r="E386" s="258" t="s">
        <v>1091</v>
      </c>
      <c r="F386" s="259" t="s">
        <v>1092</v>
      </c>
      <c r="G386" s="260" t="s">
        <v>342</v>
      </c>
      <c r="H386" s="261">
        <v>14</v>
      </c>
      <c r="I386" s="262"/>
      <c r="J386" s="263">
        <f>ROUND(I386*H386,2)</f>
        <v>0</v>
      </c>
      <c r="K386" s="264"/>
      <c r="L386" s="265"/>
      <c r="M386" s="266" t="s">
        <v>1</v>
      </c>
      <c r="N386" s="267" t="s">
        <v>39</v>
      </c>
      <c r="O386" s="88"/>
      <c r="P386" s="249">
        <f>O386*H386</f>
        <v>0</v>
      </c>
      <c r="Q386" s="249">
        <v>0.00014999999999999999</v>
      </c>
      <c r="R386" s="249">
        <f>Q386*H386</f>
        <v>0.0020999999999999999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377</v>
      </c>
      <c r="AT386" s="251" t="s">
        <v>339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1093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1092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24.15" customHeight="1">
      <c r="A388" s="35"/>
      <c r="B388" s="36"/>
      <c r="C388" s="239" t="s">
        <v>1085</v>
      </c>
      <c r="D388" s="239" t="s">
        <v>278</v>
      </c>
      <c r="E388" s="240" t="s">
        <v>1095</v>
      </c>
      <c r="F388" s="241" t="s">
        <v>1096</v>
      </c>
      <c r="G388" s="242" t="s">
        <v>342</v>
      </c>
      <c r="H388" s="243">
        <v>1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1097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1098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21.75" customHeight="1">
      <c r="A390" s="35"/>
      <c r="B390" s="36"/>
      <c r="C390" s="257" t="s">
        <v>1090</v>
      </c>
      <c r="D390" s="257" t="s">
        <v>339</v>
      </c>
      <c r="E390" s="258" t="s">
        <v>1100</v>
      </c>
      <c r="F390" s="259" t="s">
        <v>1101</v>
      </c>
      <c r="G390" s="260" t="s">
        <v>342</v>
      </c>
      <c r="H390" s="261">
        <v>1</v>
      </c>
      <c r="I390" s="262"/>
      <c r="J390" s="263">
        <f>ROUND(I390*H390,2)</f>
        <v>0</v>
      </c>
      <c r="K390" s="264"/>
      <c r="L390" s="265"/>
      <c r="M390" s="266" t="s">
        <v>1</v>
      </c>
      <c r="N390" s="267" t="s">
        <v>39</v>
      </c>
      <c r="O390" s="88"/>
      <c r="P390" s="249">
        <f>O390*H390</f>
        <v>0</v>
      </c>
      <c r="Q390" s="249">
        <v>4.0000000000000003E-05</v>
      </c>
      <c r="R390" s="249">
        <f>Q390*H390</f>
        <v>4.0000000000000003E-05</v>
      </c>
      <c r="S390" s="249">
        <v>0</v>
      </c>
      <c r="T390" s="25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377</v>
      </c>
      <c r="AT390" s="251" t="s">
        <v>339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1102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1101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24.15" customHeight="1">
      <c r="A392" s="35"/>
      <c r="B392" s="36"/>
      <c r="C392" s="239" t="s">
        <v>1094</v>
      </c>
      <c r="D392" s="239" t="s">
        <v>278</v>
      </c>
      <c r="E392" s="240" t="s">
        <v>1547</v>
      </c>
      <c r="F392" s="241" t="s">
        <v>1548</v>
      </c>
      <c r="G392" s="242" t="s">
        <v>342</v>
      </c>
      <c r="H392" s="243">
        <v>3</v>
      </c>
      <c r="I392" s="244"/>
      <c r="J392" s="245">
        <f>ROUND(I392*H392,2)</f>
        <v>0</v>
      </c>
      <c r="K392" s="246"/>
      <c r="L392" s="41"/>
      <c r="M392" s="247" t="s">
        <v>1</v>
      </c>
      <c r="N392" s="248" t="s">
        <v>39</v>
      </c>
      <c r="O392" s="88"/>
      <c r="P392" s="249">
        <f>O392*H392</f>
        <v>0</v>
      </c>
      <c r="Q392" s="249">
        <v>0</v>
      </c>
      <c r="R392" s="249">
        <f>Q392*H392</f>
        <v>0</v>
      </c>
      <c r="S392" s="249">
        <v>0</v>
      </c>
      <c r="T392" s="250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352</v>
      </c>
      <c r="AT392" s="251" t="s">
        <v>278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1549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1550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21.75" customHeight="1">
      <c r="A394" s="35"/>
      <c r="B394" s="36"/>
      <c r="C394" s="257" t="s">
        <v>1099</v>
      </c>
      <c r="D394" s="257" t="s">
        <v>339</v>
      </c>
      <c r="E394" s="258" t="s">
        <v>1551</v>
      </c>
      <c r="F394" s="259" t="s">
        <v>1552</v>
      </c>
      <c r="G394" s="260" t="s">
        <v>342</v>
      </c>
      <c r="H394" s="261">
        <v>3</v>
      </c>
      <c r="I394" s="262"/>
      <c r="J394" s="263">
        <f>ROUND(I394*H394,2)</f>
        <v>0</v>
      </c>
      <c r="K394" s="264"/>
      <c r="L394" s="265"/>
      <c r="M394" s="266" t="s">
        <v>1</v>
      </c>
      <c r="N394" s="267" t="s">
        <v>39</v>
      </c>
      <c r="O394" s="88"/>
      <c r="P394" s="249">
        <f>O394*H394</f>
        <v>0</v>
      </c>
      <c r="Q394" s="249">
        <v>4.0000000000000003E-05</v>
      </c>
      <c r="R394" s="249">
        <f>Q394*H394</f>
        <v>0.00012000000000000002</v>
      </c>
      <c r="S394" s="249">
        <v>0</v>
      </c>
      <c r="T394" s="250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377</v>
      </c>
      <c r="AT394" s="251" t="s">
        <v>339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1553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1552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2" customFormat="1" ht="33" customHeight="1">
      <c r="A396" s="35"/>
      <c r="B396" s="36"/>
      <c r="C396" s="239" t="s">
        <v>1103</v>
      </c>
      <c r="D396" s="239" t="s">
        <v>278</v>
      </c>
      <c r="E396" s="240" t="s">
        <v>1717</v>
      </c>
      <c r="F396" s="241" t="s">
        <v>1718</v>
      </c>
      <c r="G396" s="242" t="s">
        <v>342</v>
      </c>
      <c r="H396" s="243">
        <v>1</v>
      </c>
      <c r="I396" s="244"/>
      <c r="J396" s="245">
        <f>ROUND(I396*H396,2)</f>
        <v>0</v>
      </c>
      <c r="K396" s="246"/>
      <c r="L396" s="41"/>
      <c r="M396" s="247" t="s">
        <v>1</v>
      </c>
      <c r="N396" s="248" t="s">
        <v>39</v>
      </c>
      <c r="O396" s="88"/>
      <c r="P396" s="249">
        <f>O396*H396</f>
        <v>0</v>
      </c>
      <c r="Q396" s="249">
        <v>0</v>
      </c>
      <c r="R396" s="249">
        <f>Q396*H396</f>
        <v>0</v>
      </c>
      <c r="S396" s="249">
        <v>0</v>
      </c>
      <c r="T396" s="250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51" t="s">
        <v>352</v>
      </c>
      <c r="AT396" s="251" t="s">
        <v>278</v>
      </c>
      <c r="AU396" s="251" t="s">
        <v>276</v>
      </c>
      <c r="AY396" s="14" t="s">
        <v>275</v>
      </c>
      <c r="BE396" s="252">
        <f>IF(N396="základní",J396,0)</f>
        <v>0</v>
      </c>
      <c r="BF396" s="252">
        <f>IF(N396="snížená",J396,0)</f>
        <v>0</v>
      </c>
      <c r="BG396" s="252">
        <f>IF(N396="zákl. přenesená",J396,0)</f>
        <v>0</v>
      </c>
      <c r="BH396" s="252">
        <f>IF(N396="sníž. přenesená",J396,0)</f>
        <v>0</v>
      </c>
      <c r="BI396" s="252">
        <f>IF(N396="nulová",J396,0)</f>
        <v>0</v>
      </c>
      <c r="BJ396" s="14" t="s">
        <v>81</v>
      </c>
      <c r="BK396" s="252">
        <f>ROUND(I396*H396,2)</f>
        <v>0</v>
      </c>
      <c r="BL396" s="14" t="s">
        <v>352</v>
      </c>
      <c r="BM396" s="251" t="s">
        <v>1719</v>
      </c>
    </row>
    <row r="397" s="2" customFormat="1">
      <c r="A397" s="35"/>
      <c r="B397" s="36"/>
      <c r="C397" s="37"/>
      <c r="D397" s="253" t="s">
        <v>284</v>
      </c>
      <c r="E397" s="37"/>
      <c r="F397" s="254" t="s">
        <v>1720</v>
      </c>
      <c r="G397" s="37"/>
      <c r="H397" s="37"/>
      <c r="I397" s="206"/>
      <c r="J397" s="37"/>
      <c r="K397" s="37"/>
      <c r="L397" s="41"/>
      <c r="M397" s="255"/>
      <c r="N397" s="256"/>
      <c r="O397" s="88"/>
      <c r="P397" s="88"/>
      <c r="Q397" s="88"/>
      <c r="R397" s="88"/>
      <c r="S397" s="88"/>
      <c r="T397" s="89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4" t="s">
        <v>284</v>
      </c>
      <c r="AU397" s="14" t="s">
        <v>276</v>
      </c>
    </row>
    <row r="398" s="2" customFormat="1" ht="24.15" customHeight="1">
      <c r="A398" s="35"/>
      <c r="B398" s="36"/>
      <c r="C398" s="257" t="s">
        <v>1107</v>
      </c>
      <c r="D398" s="257" t="s">
        <v>339</v>
      </c>
      <c r="E398" s="258" t="s">
        <v>1721</v>
      </c>
      <c r="F398" s="259" t="s">
        <v>1722</v>
      </c>
      <c r="G398" s="260" t="s">
        <v>342</v>
      </c>
      <c r="H398" s="261">
        <v>1</v>
      </c>
      <c r="I398" s="262"/>
      <c r="J398" s="263">
        <f>ROUND(I398*H398,2)</f>
        <v>0</v>
      </c>
      <c r="K398" s="264"/>
      <c r="L398" s="265"/>
      <c r="M398" s="266" t="s">
        <v>1</v>
      </c>
      <c r="N398" s="267" t="s">
        <v>39</v>
      </c>
      <c r="O398" s="88"/>
      <c r="P398" s="249">
        <f>O398*H398</f>
        <v>0</v>
      </c>
      <c r="Q398" s="249">
        <v>5.0000000000000002E-05</v>
      </c>
      <c r="R398" s="249">
        <f>Q398*H398</f>
        <v>5.0000000000000002E-05</v>
      </c>
      <c r="S398" s="249">
        <v>0</v>
      </c>
      <c r="T398" s="25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51" t="s">
        <v>377</v>
      </c>
      <c r="AT398" s="251" t="s">
        <v>339</v>
      </c>
      <c r="AU398" s="251" t="s">
        <v>276</v>
      </c>
      <c r="AY398" s="14" t="s">
        <v>275</v>
      </c>
      <c r="BE398" s="252">
        <f>IF(N398="základní",J398,0)</f>
        <v>0</v>
      </c>
      <c r="BF398" s="252">
        <f>IF(N398="snížená",J398,0)</f>
        <v>0</v>
      </c>
      <c r="BG398" s="252">
        <f>IF(N398="zákl. přenesená",J398,0)</f>
        <v>0</v>
      </c>
      <c r="BH398" s="252">
        <f>IF(N398="sníž. přenesená",J398,0)</f>
        <v>0</v>
      </c>
      <c r="BI398" s="252">
        <f>IF(N398="nulová",J398,0)</f>
        <v>0</v>
      </c>
      <c r="BJ398" s="14" t="s">
        <v>81</v>
      </c>
      <c r="BK398" s="252">
        <f>ROUND(I398*H398,2)</f>
        <v>0</v>
      </c>
      <c r="BL398" s="14" t="s">
        <v>352</v>
      </c>
      <c r="BM398" s="251" t="s">
        <v>1723</v>
      </c>
    </row>
    <row r="399" s="2" customFormat="1">
      <c r="A399" s="35"/>
      <c r="B399" s="36"/>
      <c r="C399" s="37"/>
      <c r="D399" s="253" t="s">
        <v>284</v>
      </c>
      <c r="E399" s="37"/>
      <c r="F399" s="254" t="s">
        <v>1722</v>
      </c>
      <c r="G399" s="37"/>
      <c r="H399" s="37"/>
      <c r="I399" s="206"/>
      <c r="J399" s="37"/>
      <c r="K399" s="37"/>
      <c r="L399" s="41"/>
      <c r="M399" s="255"/>
      <c r="N399" s="256"/>
      <c r="O399" s="88"/>
      <c r="P399" s="88"/>
      <c r="Q399" s="88"/>
      <c r="R399" s="88"/>
      <c r="S399" s="88"/>
      <c r="T399" s="89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4" t="s">
        <v>284</v>
      </c>
      <c r="AU399" s="14" t="s">
        <v>276</v>
      </c>
    </row>
    <row r="400" s="2" customFormat="1" ht="24.15" customHeight="1">
      <c r="A400" s="35"/>
      <c r="B400" s="36"/>
      <c r="C400" s="257" t="s">
        <v>1112</v>
      </c>
      <c r="D400" s="257" t="s">
        <v>339</v>
      </c>
      <c r="E400" s="258" t="s">
        <v>1315</v>
      </c>
      <c r="F400" s="259" t="s">
        <v>1316</v>
      </c>
      <c r="G400" s="260" t="s">
        <v>342</v>
      </c>
      <c r="H400" s="261">
        <v>3</v>
      </c>
      <c r="I400" s="262"/>
      <c r="J400" s="263">
        <f>ROUND(I400*H400,2)</f>
        <v>0</v>
      </c>
      <c r="K400" s="264"/>
      <c r="L400" s="265"/>
      <c r="M400" s="266" t="s">
        <v>1</v>
      </c>
      <c r="N400" s="267" t="s">
        <v>39</v>
      </c>
      <c r="O400" s="88"/>
      <c r="P400" s="249">
        <f>O400*H400</f>
        <v>0</v>
      </c>
      <c r="Q400" s="249">
        <v>1.0000000000000001E-05</v>
      </c>
      <c r="R400" s="249">
        <f>Q400*H400</f>
        <v>3.0000000000000004E-05</v>
      </c>
      <c r="S400" s="249">
        <v>0</v>
      </c>
      <c r="T400" s="250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51" t="s">
        <v>377</v>
      </c>
      <c r="AT400" s="251" t="s">
        <v>339</v>
      </c>
      <c r="AU400" s="251" t="s">
        <v>276</v>
      </c>
      <c r="AY400" s="14" t="s">
        <v>275</v>
      </c>
      <c r="BE400" s="252">
        <f>IF(N400="základní",J400,0)</f>
        <v>0</v>
      </c>
      <c r="BF400" s="252">
        <f>IF(N400="snížená",J400,0)</f>
        <v>0</v>
      </c>
      <c r="BG400" s="252">
        <f>IF(N400="zákl. přenesená",J400,0)</f>
        <v>0</v>
      </c>
      <c r="BH400" s="252">
        <f>IF(N400="sníž. přenesená",J400,0)</f>
        <v>0</v>
      </c>
      <c r="BI400" s="252">
        <f>IF(N400="nulová",J400,0)</f>
        <v>0</v>
      </c>
      <c r="BJ400" s="14" t="s">
        <v>81</v>
      </c>
      <c r="BK400" s="252">
        <f>ROUND(I400*H400,2)</f>
        <v>0</v>
      </c>
      <c r="BL400" s="14" t="s">
        <v>352</v>
      </c>
      <c r="BM400" s="251" t="s">
        <v>1554</v>
      </c>
    </row>
    <row r="401" s="2" customFormat="1">
      <c r="A401" s="35"/>
      <c r="B401" s="36"/>
      <c r="C401" s="37"/>
      <c r="D401" s="253" t="s">
        <v>284</v>
      </c>
      <c r="E401" s="37"/>
      <c r="F401" s="254" t="s">
        <v>1316</v>
      </c>
      <c r="G401" s="37"/>
      <c r="H401" s="37"/>
      <c r="I401" s="206"/>
      <c r="J401" s="37"/>
      <c r="K401" s="37"/>
      <c r="L401" s="41"/>
      <c r="M401" s="255"/>
      <c r="N401" s="256"/>
      <c r="O401" s="88"/>
      <c r="P401" s="88"/>
      <c r="Q401" s="88"/>
      <c r="R401" s="88"/>
      <c r="S401" s="88"/>
      <c r="T401" s="89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4" t="s">
        <v>284</v>
      </c>
      <c r="AU401" s="14" t="s">
        <v>276</v>
      </c>
    </row>
    <row r="402" s="2" customFormat="1" ht="24.15" customHeight="1">
      <c r="A402" s="35"/>
      <c r="B402" s="36"/>
      <c r="C402" s="257" t="s">
        <v>1116</v>
      </c>
      <c r="D402" s="257" t="s">
        <v>339</v>
      </c>
      <c r="E402" s="258" t="s">
        <v>1104</v>
      </c>
      <c r="F402" s="259" t="s">
        <v>1105</v>
      </c>
      <c r="G402" s="260" t="s">
        <v>342</v>
      </c>
      <c r="H402" s="261">
        <v>1</v>
      </c>
      <c r="I402" s="262"/>
      <c r="J402" s="263">
        <f>ROUND(I402*H402,2)</f>
        <v>0</v>
      </c>
      <c r="K402" s="264"/>
      <c r="L402" s="265"/>
      <c r="M402" s="266" t="s">
        <v>1</v>
      </c>
      <c r="N402" s="267" t="s">
        <v>39</v>
      </c>
      <c r="O402" s="88"/>
      <c r="P402" s="249">
        <f>O402*H402</f>
        <v>0</v>
      </c>
      <c r="Q402" s="249">
        <v>2.0000000000000002E-05</v>
      </c>
      <c r="R402" s="249">
        <f>Q402*H402</f>
        <v>2.0000000000000002E-05</v>
      </c>
      <c r="S402" s="249">
        <v>0</v>
      </c>
      <c r="T402" s="250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51" t="s">
        <v>377</v>
      </c>
      <c r="AT402" s="251" t="s">
        <v>339</v>
      </c>
      <c r="AU402" s="251" t="s">
        <v>276</v>
      </c>
      <c r="AY402" s="14" t="s">
        <v>275</v>
      </c>
      <c r="BE402" s="252">
        <f>IF(N402="základní",J402,0)</f>
        <v>0</v>
      </c>
      <c r="BF402" s="252">
        <f>IF(N402="snížená",J402,0)</f>
        <v>0</v>
      </c>
      <c r="BG402" s="252">
        <f>IF(N402="zákl. přenesená",J402,0)</f>
        <v>0</v>
      </c>
      <c r="BH402" s="252">
        <f>IF(N402="sníž. přenesená",J402,0)</f>
        <v>0</v>
      </c>
      <c r="BI402" s="252">
        <f>IF(N402="nulová",J402,0)</f>
        <v>0</v>
      </c>
      <c r="BJ402" s="14" t="s">
        <v>81</v>
      </c>
      <c r="BK402" s="252">
        <f>ROUND(I402*H402,2)</f>
        <v>0</v>
      </c>
      <c r="BL402" s="14" t="s">
        <v>352</v>
      </c>
      <c r="BM402" s="251" t="s">
        <v>1106</v>
      </c>
    </row>
    <row r="403" s="2" customFormat="1">
      <c r="A403" s="35"/>
      <c r="B403" s="36"/>
      <c r="C403" s="37"/>
      <c r="D403" s="253" t="s">
        <v>284</v>
      </c>
      <c r="E403" s="37"/>
      <c r="F403" s="254" t="s">
        <v>1105</v>
      </c>
      <c r="G403" s="37"/>
      <c r="H403" s="37"/>
      <c r="I403" s="206"/>
      <c r="J403" s="37"/>
      <c r="K403" s="37"/>
      <c r="L403" s="41"/>
      <c r="M403" s="255"/>
      <c r="N403" s="256"/>
      <c r="O403" s="88"/>
      <c r="P403" s="88"/>
      <c r="Q403" s="88"/>
      <c r="R403" s="88"/>
      <c r="S403" s="88"/>
      <c r="T403" s="89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4" t="s">
        <v>284</v>
      </c>
      <c r="AU403" s="14" t="s">
        <v>276</v>
      </c>
    </row>
    <row r="404" s="2" customFormat="1" ht="24.15" customHeight="1">
      <c r="A404" s="35"/>
      <c r="B404" s="36"/>
      <c r="C404" s="239" t="s">
        <v>1118</v>
      </c>
      <c r="D404" s="239" t="s">
        <v>278</v>
      </c>
      <c r="E404" s="240" t="s">
        <v>1108</v>
      </c>
      <c r="F404" s="241" t="s">
        <v>1109</v>
      </c>
      <c r="G404" s="242" t="s">
        <v>416</v>
      </c>
      <c r="H404" s="243">
        <v>140</v>
      </c>
      <c r="I404" s="244"/>
      <c r="J404" s="245">
        <f>ROUND(I404*H404,2)</f>
        <v>0</v>
      </c>
      <c r="K404" s="246"/>
      <c r="L404" s="41"/>
      <c r="M404" s="247" t="s">
        <v>1</v>
      </c>
      <c r="N404" s="248" t="s">
        <v>39</v>
      </c>
      <c r="O404" s="88"/>
      <c r="P404" s="249">
        <f>O404*H404</f>
        <v>0</v>
      </c>
      <c r="Q404" s="249">
        <v>0</v>
      </c>
      <c r="R404" s="249">
        <f>Q404*H404</f>
        <v>0</v>
      </c>
      <c r="S404" s="249">
        <v>0</v>
      </c>
      <c r="T404" s="250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51" t="s">
        <v>352</v>
      </c>
      <c r="AT404" s="251" t="s">
        <v>278</v>
      </c>
      <c r="AU404" s="251" t="s">
        <v>276</v>
      </c>
      <c r="AY404" s="14" t="s">
        <v>275</v>
      </c>
      <c r="BE404" s="252">
        <f>IF(N404="základní",J404,0)</f>
        <v>0</v>
      </c>
      <c r="BF404" s="252">
        <f>IF(N404="snížená",J404,0)</f>
        <v>0</v>
      </c>
      <c r="BG404" s="252">
        <f>IF(N404="zákl. přenesená",J404,0)</f>
        <v>0</v>
      </c>
      <c r="BH404" s="252">
        <f>IF(N404="sníž. přenesená",J404,0)</f>
        <v>0</v>
      </c>
      <c r="BI404" s="252">
        <f>IF(N404="nulová",J404,0)</f>
        <v>0</v>
      </c>
      <c r="BJ404" s="14" t="s">
        <v>81</v>
      </c>
      <c r="BK404" s="252">
        <f>ROUND(I404*H404,2)</f>
        <v>0</v>
      </c>
      <c r="BL404" s="14" t="s">
        <v>352</v>
      </c>
      <c r="BM404" s="251" t="s">
        <v>1110</v>
      </c>
    </row>
    <row r="405" s="2" customFormat="1">
      <c r="A405" s="35"/>
      <c r="B405" s="36"/>
      <c r="C405" s="37"/>
      <c r="D405" s="253" t="s">
        <v>284</v>
      </c>
      <c r="E405" s="37"/>
      <c r="F405" s="254" t="s">
        <v>1111</v>
      </c>
      <c r="G405" s="37"/>
      <c r="H405" s="37"/>
      <c r="I405" s="206"/>
      <c r="J405" s="37"/>
      <c r="K405" s="37"/>
      <c r="L405" s="41"/>
      <c r="M405" s="255"/>
      <c r="N405" s="256"/>
      <c r="O405" s="88"/>
      <c r="P405" s="88"/>
      <c r="Q405" s="88"/>
      <c r="R405" s="88"/>
      <c r="S405" s="88"/>
      <c r="T405" s="89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4" t="s">
        <v>284</v>
      </c>
      <c r="AU405" s="14" t="s">
        <v>276</v>
      </c>
    </row>
    <row r="406" s="2" customFormat="1" ht="24.15" customHeight="1">
      <c r="A406" s="35"/>
      <c r="B406" s="36"/>
      <c r="C406" s="257" t="s">
        <v>1120</v>
      </c>
      <c r="D406" s="257" t="s">
        <v>339</v>
      </c>
      <c r="E406" s="258" t="s">
        <v>1113</v>
      </c>
      <c r="F406" s="259" t="s">
        <v>1114</v>
      </c>
      <c r="G406" s="260" t="s">
        <v>416</v>
      </c>
      <c r="H406" s="261">
        <v>140</v>
      </c>
      <c r="I406" s="262"/>
      <c r="J406" s="263">
        <f>ROUND(I406*H406,2)</f>
        <v>0</v>
      </c>
      <c r="K406" s="264"/>
      <c r="L406" s="265"/>
      <c r="M406" s="266" t="s">
        <v>1</v>
      </c>
      <c r="N406" s="267" t="s">
        <v>39</v>
      </c>
      <c r="O406" s="88"/>
      <c r="P406" s="249">
        <f>O406*H406</f>
        <v>0</v>
      </c>
      <c r="Q406" s="249">
        <v>0.00012</v>
      </c>
      <c r="R406" s="249">
        <f>Q406*H406</f>
        <v>0.016799999999999999</v>
      </c>
      <c r="S406" s="249">
        <v>0</v>
      </c>
      <c r="T406" s="25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51" t="s">
        <v>377</v>
      </c>
      <c r="AT406" s="251" t="s">
        <v>339</v>
      </c>
      <c r="AU406" s="251" t="s">
        <v>276</v>
      </c>
      <c r="AY406" s="14" t="s">
        <v>275</v>
      </c>
      <c r="BE406" s="252">
        <f>IF(N406="základní",J406,0)</f>
        <v>0</v>
      </c>
      <c r="BF406" s="252">
        <f>IF(N406="snížená",J406,0)</f>
        <v>0</v>
      </c>
      <c r="BG406" s="252">
        <f>IF(N406="zákl. přenesená",J406,0)</f>
        <v>0</v>
      </c>
      <c r="BH406" s="252">
        <f>IF(N406="sníž. přenesená",J406,0)</f>
        <v>0</v>
      </c>
      <c r="BI406" s="252">
        <f>IF(N406="nulová",J406,0)</f>
        <v>0</v>
      </c>
      <c r="BJ406" s="14" t="s">
        <v>81</v>
      </c>
      <c r="BK406" s="252">
        <f>ROUND(I406*H406,2)</f>
        <v>0</v>
      </c>
      <c r="BL406" s="14" t="s">
        <v>352</v>
      </c>
      <c r="BM406" s="251" t="s">
        <v>1115</v>
      </c>
    </row>
    <row r="407" s="2" customFormat="1">
      <c r="A407" s="35"/>
      <c r="B407" s="36"/>
      <c r="C407" s="37"/>
      <c r="D407" s="253" t="s">
        <v>284</v>
      </c>
      <c r="E407" s="37"/>
      <c r="F407" s="254" t="s">
        <v>1114</v>
      </c>
      <c r="G407" s="37"/>
      <c r="H407" s="37"/>
      <c r="I407" s="206"/>
      <c r="J407" s="37"/>
      <c r="K407" s="37"/>
      <c r="L407" s="41"/>
      <c r="M407" s="255"/>
      <c r="N407" s="256"/>
      <c r="O407" s="88"/>
      <c r="P407" s="88"/>
      <c r="Q407" s="88"/>
      <c r="R407" s="88"/>
      <c r="S407" s="88"/>
      <c r="T407" s="89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4" t="s">
        <v>284</v>
      </c>
      <c r="AU407" s="14" t="s">
        <v>276</v>
      </c>
    </row>
    <row r="408" s="2" customFormat="1" ht="24.15" customHeight="1">
      <c r="A408" s="35"/>
      <c r="B408" s="36"/>
      <c r="C408" s="239" t="s">
        <v>1127</v>
      </c>
      <c r="D408" s="239" t="s">
        <v>278</v>
      </c>
      <c r="E408" s="240" t="s">
        <v>1121</v>
      </c>
      <c r="F408" s="241" t="s">
        <v>1122</v>
      </c>
      <c r="G408" s="242" t="s">
        <v>342</v>
      </c>
      <c r="H408" s="243">
        <v>14</v>
      </c>
      <c r="I408" s="244"/>
      <c r="J408" s="245">
        <f>ROUND(I408*H408,2)</f>
        <v>0</v>
      </c>
      <c r="K408" s="246"/>
      <c r="L408" s="41"/>
      <c r="M408" s="247" t="s">
        <v>1</v>
      </c>
      <c r="N408" s="248" t="s">
        <v>39</v>
      </c>
      <c r="O408" s="88"/>
      <c r="P408" s="249">
        <f>O408*H408</f>
        <v>0</v>
      </c>
      <c r="Q408" s="249">
        <v>0</v>
      </c>
      <c r="R408" s="249">
        <f>Q408*H408</f>
        <v>0</v>
      </c>
      <c r="S408" s="249">
        <v>0.0030000000000000001</v>
      </c>
      <c r="T408" s="250">
        <f>S408*H408</f>
        <v>0.042000000000000003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51" t="s">
        <v>352</v>
      </c>
      <c r="AT408" s="251" t="s">
        <v>278</v>
      </c>
      <c r="AU408" s="251" t="s">
        <v>276</v>
      </c>
      <c r="AY408" s="14" t="s">
        <v>275</v>
      </c>
      <c r="BE408" s="252">
        <f>IF(N408="základní",J408,0)</f>
        <v>0</v>
      </c>
      <c r="BF408" s="252">
        <f>IF(N408="snížená",J408,0)</f>
        <v>0</v>
      </c>
      <c r="BG408" s="252">
        <f>IF(N408="zákl. přenesená",J408,0)</f>
        <v>0</v>
      </c>
      <c r="BH408" s="252">
        <f>IF(N408="sníž. přenesená",J408,0)</f>
        <v>0</v>
      </c>
      <c r="BI408" s="252">
        <f>IF(N408="nulová",J408,0)</f>
        <v>0</v>
      </c>
      <c r="BJ408" s="14" t="s">
        <v>81</v>
      </c>
      <c r="BK408" s="252">
        <f>ROUND(I408*H408,2)</f>
        <v>0</v>
      </c>
      <c r="BL408" s="14" t="s">
        <v>352</v>
      </c>
      <c r="BM408" s="251" t="s">
        <v>1123</v>
      </c>
    </row>
    <row r="409" s="2" customFormat="1">
      <c r="A409" s="35"/>
      <c r="B409" s="36"/>
      <c r="C409" s="37"/>
      <c r="D409" s="253" t="s">
        <v>284</v>
      </c>
      <c r="E409" s="37"/>
      <c r="F409" s="254" t="s">
        <v>1124</v>
      </c>
      <c r="G409" s="37"/>
      <c r="H409" s="37"/>
      <c r="I409" s="206"/>
      <c r="J409" s="37"/>
      <c r="K409" s="37"/>
      <c r="L409" s="41"/>
      <c r="M409" s="255"/>
      <c r="N409" s="256"/>
      <c r="O409" s="88"/>
      <c r="P409" s="88"/>
      <c r="Q409" s="88"/>
      <c r="R409" s="88"/>
      <c r="S409" s="88"/>
      <c r="T409" s="89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4" t="s">
        <v>284</v>
      </c>
      <c r="AU409" s="14" t="s">
        <v>276</v>
      </c>
    </row>
    <row r="410" s="12" customFormat="1" ht="20.88" customHeight="1">
      <c r="A410" s="12"/>
      <c r="B410" s="223"/>
      <c r="C410" s="224"/>
      <c r="D410" s="225" t="s">
        <v>73</v>
      </c>
      <c r="E410" s="237" t="s">
        <v>1125</v>
      </c>
      <c r="F410" s="237" t="s">
        <v>1126</v>
      </c>
      <c r="G410" s="224"/>
      <c r="H410" s="224"/>
      <c r="I410" s="227"/>
      <c r="J410" s="238">
        <f>BK410</f>
        <v>0</v>
      </c>
      <c r="K410" s="224"/>
      <c r="L410" s="229"/>
      <c r="M410" s="230"/>
      <c r="N410" s="231"/>
      <c r="O410" s="231"/>
      <c r="P410" s="232">
        <f>SUM(P411:P434)</f>
        <v>0</v>
      </c>
      <c r="Q410" s="231"/>
      <c r="R410" s="232">
        <f>SUM(R411:R434)</f>
        <v>0.024009999999999997</v>
      </c>
      <c r="S410" s="231"/>
      <c r="T410" s="233">
        <f>SUM(T411:T434)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34" t="s">
        <v>83</v>
      </c>
      <c r="AT410" s="235" t="s">
        <v>73</v>
      </c>
      <c r="AU410" s="235" t="s">
        <v>83</v>
      </c>
      <c r="AY410" s="234" t="s">
        <v>275</v>
      </c>
      <c r="BK410" s="236">
        <f>SUM(BK411:BK434)</f>
        <v>0</v>
      </c>
    </row>
    <row r="411" s="2" customFormat="1" ht="33" customHeight="1">
      <c r="A411" s="35"/>
      <c r="B411" s="36"/>
      <c r="C411" s="239" t="s">
        <v>1129</v>
      </c>
      <c r="D411" s="239" t="s">
        <v>278</v>
      </c>
      <c r="E411" s="240" t="s">
        <v>729</v>
      </c>
      <c r="F411" s="241" t="s">
        <v>730</v>
      </c>
      <c r="G411" s="242" t="s">
        <v>342</v>
      </c>
      <c r="H411" s="243">
        <v>1</v>
      </c>
      <c r="I411" s="244"/>
      <c r="J411" s="245">
        <f>ROUND(I411*H411,2)</f>
        <v>0</v>
      </c>
      <c r="K411" s="246"/>
      <c r="L411" s="41"/>
      <c r="M411" s="247" t="s">
        <v>1</v>
      </c>
      <c r="N411" s="248" t="s">
        <v>39</v>
      </c>
      <c r="O411" s="88"/>
      <c r="P411" s="249">
        <f>O411*H411</f>
        <v>0</v>
      </c>
      <c r="Q411" s="249">
        <v>0</v>
      </c>
      <c r="R411" s="249">
        <f>Q411*H411</f>
        <v>0</v>
      </c>
      <c r="S411" s="249">
        <v>0</v>
      </c>
      <c r="T411" s="25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51" t="s">
        <v>352</v>
      </c>
      <c r="AT411" s="251" t="s">
        <v>278</v>
      </c>
      <c r="AU411" s="251" t="s">
        <v>276</v>
      </c>
      <c r="AY411" s="14" t="s">
        <v>275</v>
      </c>
      <c r="BE411" s="252">
        <f>IF(N411="základní",J411,0)</f>
        <v>0</v>
      </c>
      <c r="BF411" s="252">
        <f>IF(N411="snížená",J411,0)</f>
        <v>0</v>
      </c>
      <c r="BG411" s="252">
        <f>IF(N411="zákl. přenesená",J411,0)</f>
        <v>0</v>
      </c>
      <c r="BH411" s="252">
        <f>IF(N411="sníž. přenesená",J411,0)</f>
        <v>0</v>
      </c>
      <c r="BI411" s="252">
        <f>IF(N411="nulová",J411,0)</f>
        <v>0</v>
      </c>
      <c r="BJ411" s="14" t="s">
        <v>81</v>
      </c>
      <c r="BK411" s="252">
        <f>ROUND(I411*H411,2)</f>
        <v>0</v>
      </c>
      <c r="BL411" s="14" t="s">
        <v>352</v>
      </c>
      <c r="BM411" s="251" t="s">
        <v>1128</v>
      </c>
    </row>
    <row r="412" s="2" customFormat="1">
      <c r="A412" s="35"/>
      <c r="B412" s="36"/>
      <c r="C412" s="37"/>
      <c r="D412" s="253" t="s">
        <v>284</v>
      </c>
      <c r="E412" s="37"/>
      <c r="F412" s="254" t="s">
        <v>730</v>
      </c>
      <c r="G412" s="37"/>
      <c r="H412" s="37"/>
      <c r="I412" s="206"/>
      <c r="J412" s="37"/>
      <c r="K412" s="37"/>
      <c r="L412" s="41"/>
      <c r="M412" s="255"/>
      <c r="N412" s="256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284</v>
      </c>
      <c r="AU412" s="14" t="s">
        <v>276</v>
      </c>
    </row>
    <row r="413" s="2" customFormat="1" ht="24.15" customHeight="1">
      <c r="A413" s="35"/>
      <c r="B413" s="36"/>
      <c r="C413" s="257" t="s">
        <v>1131</v>
      </c>
      <c r="D413" s="257" t="s">
        <v>339</v>
      </c>
      <c r="E413" s="258" t="s">
        <v>1070</v>
      </c>
      <c r="F413" s="259" t="s">
        <v>1071</v>
      </c>
      <c r="G413" s="260" t="s">
        <v>342</v>
      </c>
      <c r="H413" s="261">
        <v>1</v>
      </c>
      <c r="I413" s="262"/>
      <c r="J413" s="263">
        <f>ROUND(I413*H413,2)</f>
        <v>0</v>
      </c>
      <c r="K413" s="264"/>
      <c r="L413" s="265"/>
      <c r="M413" s="266" t="s">
        <v>1</v>
      </c>
      <c r="N413" s="267" t="s">
        <v>39</v>
      </c>
      <c r="O413" s="88"/>
      <c r="P413" s="249">
        <f>O413*H413</f>
        <v>0</v>
      </c>
      <c r="Q413" s="249">
        <v>0</v>
      </c>
      <c r="R413" s="249">
        <f>Q413*H413</f>
        <v>0</v>
      </c>
      <c r="S413" s="249">
        <v>0</v>
      </c>
      <c r="T413" s="250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51" t="s">
        <v>377</v>
      </c>
      <c r="AT413" s="251" t="s">
        <v>339</v>
      </c>
      <c r="AU413" s="251" t="s">
        <v>276</v>
      </c>
      <c r="AY413" s="14" t="s">
        <v>275</v>
      </c>
      <c r="BE413" s="252">
        <f>IF(N413="základní",J413,0)</f>
        <v>0</v>
      </c>
      <c r="BF413" s="252">
        <f>IF(N413="snížená",J413,0)</f>
        <v>0</v>
      </c>
      <c r="BG413" s="252">
        <f>IF(N413="zákl. přenesená",J413,0)</f>
        <v>0</v>
      </c>
      <c r="BH413" s="252">
        <f>IF(N413="sníž. přenesená",J413,0)</f>
        <v>0</v>
      </c>
      <c r="BI413" s="252">
        <f>IF(N413="nulová",J413,0)</f>
        <v>0</v>
      </c>
      <c r="BJ413" s="14" t="s">
        <v>81</v>
      </c>
      <c r="BK413" s="252">
        <f>ROUND(I413*H413,2)</f>
        <v>0</v>
      </c>
      <c r="BL413" s="14" t="s">
        <v>352</v>
      </c>
      <c r="BM413" s="251" t="s">
        <v>1130</v>
      </c>
    </row>
    <row r="414" s="2" customFormat="1">
      <c r="A414" s="35"/>
      <c r="B414" s="36"/>
      <c r="C414" s="37"/>
      <c r="D414" s="253" t="s">
        <v>284</v>
      </c>
      <c r="E414" s="37"/>
      <c r="F414" s="254" t="s">
        <v>1071</v>
      </c>
      <c r="G414" s="37"/>
      <c r="H414" s="37"/>
      <c r="I414" s="206"/>
      <c r="J414" s="37"/>
      <c r="K414" s="37"/>
      <c r="L414" s="41"/>
      <c r="M414" s="255"/>
      <c r="N414" s="256"/>
      <c r="O414" s="88"/>
      <c r="P414" s="88"/>
      <c r="Q414" s="88"/>
      <c r="R414" s="88"/>
      <c r="S414" s="88"/>
      <c r="T414" s="89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4" t="s">
        <v>284</v>
      </c>
      <c r="AU414" s="14" t="s">
        <v>276</v>
      </c>
    </row>
    <row r="415" s="2" customFormat="1" ht="24.15" customHeight="1">
      <c r="A415" s="35"/>
      <c r="B415" s="36"/>
      <c r="C415" s="239" t="s">
        <v>1136</v>
      </c>
      <c r="D415" s="239" t="s">
        <v>278</v>
      </c>
      <c r="E415" s="240" t="s">
        <v>1132</v>
      </c>
      <c r="F415" s="241" t="s">
        <v>1133</v>
      </c>
      <c r="G415" s="242" t="s">
        <v>416</v>
      </c>
      <c r="H415" s="243">
        <v>100</v>
      </c>
      <c r="I415" s="244"/>
      <c r="J415" s="245">
        <f>ROUND(I415*H415,2)</f>
        <v>0</v>
      </c>
      <c r="K415" s="246"/>
      <c r="L415" s="41"/>
      <c r="M415" s="247" t="s">
        <v>1</v>
      </c>
      <c r="N415" s="248" t="s">
        <v>39</v>
      </c>
      <c r="O415" s="88"/>
      <c r="P415" s="249">
        <f>O415*H415</f>
        <v>0</v>
      </c>
      <c r="Q415" s="249">
        <v>0</v>
      </c>
      <c r="R415" s="249">
        <f>Q415*H415</f>
        <v>0</v>
      </c>
      <c r="S415" s="249">
        <v>0</v>
      </c>
      <c r="T415" s="250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51" t="s">
        <v>352</v>
      </c>
      <c r="AT415" s="251" t="s">
        <v>278</v>
      </c>
      <c r="AU415" s="251" t="s">
        <v>276</v>
      </c>
      <c r="AY415" s="14" t="s">
        <v>275</v>
      </c>
      <c r="BE415" s="252">
        <f>IF(N415="základní",J415,0)</f>
        <v>0</v>
      </c>
      <c r="BF415" s="252">
        <f>IF(N415="snížená",J415,0)</f>
        <v>0</v>
      </c>
      <c r="BG415" s="252">
        <f>IF(N415="zákl. přenesená",J415,0)</f>
        <v>0</v>
      </c>
      <c r="BH415" s="252">
        <f>IF(N415="sníž. přenesená",J415,0)</f>
        <v>0</v>
      </c>
      <c r="BI415" s="252">
        <f>IF(N415="nulová",J415,0)</f>
        <v>0</v>
      </c>
      <c r="BJ415" s="14" t="s">
        <v>81</v>
      </c>
      <c r="BK415" s="252">
        <f>ROUND(I415*H415,2)</f>
        <v>0</v>
      </c>
      <c r="BL415" s="14" t="s">
        <v>352</v>
      </c>
      <c r="BM415" s="251" t="s">
        <v>1134</v>
      </c>
    </row>
    <row r="416" s="2" customFormat="1">
      <c r="A416" s="35"/>
      <c r="B416" s="36"/>
      <c r="C416" s="37"/>
      <c r="D416" s="253" t="s">
        <v>284</v>
      </c>
      <c r="E416" s="37"/>
      <c r="F416" s="254" t="s">
        <v>1135</v>
      </c>
      <c r="G416" s="37"/>
      <c r="H416" s="37"/>
      <c r="I416" s="206"/>
      <c r="J416" s="37"/>
      <c r="K416" s="37"/>
      <c r="L416" s="41"/>
      <c r="M416" s="255"/>
      <c r="N416" s="256"/>
      <c r="O416" s="88"/>
      <c r="P416" s="88"/>
      <c r="Q416" s="88"/>
      <c r="R416" s="88"/>
      <c r="S416" s="88"/>
      <c r="T416" s="89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4" t="s">
        <v>284</v>
      </c>
      <c r="AU416" s="14" t="s">
        <v>276</v>
      </c>
    </row>
    <row r="417" s="2" customFormat="1" ht="33" customHeight="1">
      <c r="A417" s="35"/>
      <c r="B417" s="36"/>
      <c r="C417" s="257" t="s">
        <v>1140</v>
      </c>
      <c r="D417" s="257" t="s">
        <v>339</v>
      </c>
      <c r="E417" s="258" t="s">
        <v>1137</v>
      </c>
      <c r="F417" s="259" t="s">
        <v>1138</v>
      </c>
      <c r="G417" s="260" t="s">
        <v>416</v>
      </c>
      <c r="H417" s="261">
        <v>100</v>
      </c>
      <c r="I417" s="262"/>
      <c r="J417" s="263">
        <f>ROUND(I417*H417,2)</f>
        <v>0</v>
      </c>
      <c r="K417" s="264"/>
      <c r="L417" s="265"/>
      <c r="M417" s="266" t="s">
        <v>1</v>
      </c>
      <c r="N417" s="267" t="s">
        <v>39</v>
      </c>
      <c r="O417" s="88"/>
      <c r="P417" s="249">
        <f>O417*H417</f>
        <v>0</v>
      </c>
      <c r="Q417" s="249">
        <v>0.00016000000000000001</v>
      </c>
      <c r="R417" s="249">
        <f>Q417*H417</f>
        <v>0.016</v>
      </c>
      <c r="S417" s="249">
        <v>0</v>
      </c>
      <c r="T417" s="25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51" t="s">
        <v>377</v>
      </c>
      <c r="AT417" s="251" t="s">
        <v>339</v>
      </c>
      <c r="AU417" s="251" t="s">
        <v>276</v>
      </c>
      <c r="AY417" s="14" t="s">
        <v>275</v>
      </c>
      <c r="BE417" s="252">
        <f>IF(N417="základní",J417,0)</f>
        <v>0</v>
      </c>
      <c r="BF417" s="252">
        <f>IF(N417="snížená",J417,0)</f>
        <v>0</v>
      </c>
      <c r="BG417" s="252">
        <f>IF(N417="zákl. přenesená",J417,0)</f>
        <v>0</v>
      </c>
      <c r="BH417" s="252">
        <f>IF(N417="sníž. přenesená",J417,0)</f>
        <v>0</v>
      </c>
      <c r="BI417" s="252">
        <f>IF(N417="nulová",J417,0)</f>
        <v>0</v>
      </c>
      <c r="BJ417" s="14" t="s">
        <v>81</v>
      </c>
      <c r="BK417" s="252">
        <f>ROUND(I417*H417,2)</f>
        <v>0</v>
      </c>
      <c r="BL417" s="14" t="s">
        <v>352</v>
      </c>
      <c r="BM417" s="251" t="s">
        <v>1139</v>
      </c>
    </row>
    <row r="418" s="2" customFormat="1">
      <c r="A418" s="35"/>
      <c r="B418" s="36"/>
      <c r="C418" s="37"/>
      <c r="D418" s="253" t="s">
        <v>284</v>
      </c>
      <c r="E418" s="37"/>
      <c r="F418" s="254" t="s">
        <v>1138</v>
      </c>
      <c r="G418" s="37"/>
      <c r="H418" s="37"/>
      <c r="I418" s="206"/>
      <c r="J418" s="37"/>
      <c r="K418" s="37"/>
      <c r="L418" s="41"/>
      <c r="M418" s="255"/>
      <c r="N418" s="256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284</v>
      </c>
      <c r="AU418" s="14" t="s">
        <v>276</v>
      </c>
    </row>
    <row r="419" s="2" customFormat="1" ht="24.15" customHeight="1">
      <c r="A419" s="35"/>
      <c r="B419" s="36"/>
      <c r="C419" s="239" t="s">
        <v>1142</v>
      </c>
      <c r="D419" s="239" t="s">
        <v>278</v>
      </c>
      <c r="E419" s="240" t="s">
        <v>1108</v>
      </c>
      <c r="F419" s="241" t="s">
        <v>1109</v>
      </c>
      <c r="G419" s="242" t="s">
        <v>416</v>
      </c>
      <c r="H419" s="243">
        <v>60</v>
      </c>
      <c r="I419" s="244"/>
      <c r="J419" s="245">
        <f>ROUND(I419*H419,2)</f>
        <v>0</v>
      </c>
      <c r="K419" s="246"/>
      <c r="L419" s="41"/>
      <c r="M419" s="247" t="s">
        <v>1</v>
      </c>
      <c r="N419" s="248" t="s">
        <v>39</v>
      </c>
      <c r="O419" s="88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51" t="s">
        <v>352</v>
      </c>
      <c r="AT419" s="251" t="s">
        <v>278</v>
      </c>
      <c r="AU419" s="251" t="s">
        <v>276</v>
      </c>
      <c r="AY419" s="14" t="s">
        <v>275</v>
      </c>
      <c r="BE419" s="252">
        <f>IF(N419="základní",J419,0)</f>
        <v>0</v>
      </c>
      <c r="BF419" s="252">
        <f>IF(N419="snížená",J419,0)</f>
        <v>0</v>
      </c>
      <c r="BG419" s="252">
        <f>IF(N419="zákl. přenesená",J419,0)</f>
        <v>0</v>
      </c>
      <c r="BH419" s="252">
        <f>IF(N419="sníž. přenesená",J419,0)</f>
        <v>0</v>
      </c>
      <c r="BI419" s="252">
        <f>IF(N419="nulová",J419,0)</f>
        <v>0</v>
      </c>
      <c r="BJ419" s="14" t="s">
        <v>81</v>
      </c>
      <c r="BK419" s="252">
        <f>ROUND(I419*H419,2)</f>
        <v>0</v>
      </c>
      <c r="BL419" s="14" t="s">
        <v>352</v>
      </c>
      <c r="BM419" s="251" t="s">
        <v>1141</v>
      </c>
    </row>
    <row r="420" s="2" customFormat="1">
      <c r="A420" s="35"/>
      <c r="B420" s="36"/>
      <c r="C420" s="37"/>
      <c r="D420" s="253" t="s">
        <v>284</v>
      </c>
      <c r="E420" s="37"/>
      <c r="F420" s="254" t="s">
        <v>1111</v>
      </c>
      <c r="G420" s="37"/>
      <c r="H420" s="37"/>
      <c r="I420" s="206"/>
      <c r="J420" s="37"/>
      <c r="K420" s="37"/>
      <c r="L420" s="41"/>
      <c r="M420" s="255"/>
      <c r="N420" s="256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284</v>
      </c>
      <c r="AU420" s="14" t="s">
        <v>276</v>
      </c>
    </row>
    <row r="421" s="2" customFormat="1" ht="24.15" customHeight="1">
      <c r="A421" s="35"/>
      <c r="B421" s="36"/>
      <c r="C421" s="257" t="s">
        <v>1144</v>
      </c>
      <c r="D421" s="257" t="s">
        <v>339</v>
      </c>
      <c r="E421" s="258" t="s">
        <v>1113</v>
      </c>
      <c r="F421" s="259" t="s">
        <v>1114</v>
      </c>
      <c r="G421" s="260" t="s">
        <v>416</v>
      </c>
      <c r="H421" s="261">
        <v>60</v>
      </c>
      <c r="I421" s="262"/>
      <c r="J421" s="263">
        <f>ROUND(I421*H421,2)</f>
        <v>0</v>
      </c>
      <c r="K421" s="264"/>
      <c r="L421" s="265"/>
      <c r="M421" s="266" t="s">
        <v>1</v>
      </c>
      <c r="N421" s="267" t="s">
        <v>39</v>
      </c>
      <c r="O421" s="88"/>
      <c r="P421" s="249">
        <f>O421*H421</f>
        <v>0</v>
      </c>
      <c r="Q421" s="249">
        <v>0.00012</v>
      </c>
      <c r="R421" s="249">
        <f>Q421*H421</f>
        <v>0.0071999999999999998</v>
      </c>
      <c r="S421" s="249">
        <v>0</v>
      </c>
      <c r="T421" s="25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51" t="s">
        <v>377</v>
      </c>
      <c r="AT421" s="251" t="s">
        <v>339</v>
      </c>
      <c r="AU421" s="251" t="s">
        <v>276</v>
      </c>
      <c r="AY421" s="14" t="s">
        <v>275</v>
      </c>
      <c r="BE421" s="252">
        <f>IF(N421="základní",J421,0)</f>
        <v>0</v>
      </c>
      <c r="BF421" s="252">
        <f>IF(N421="snížená",J421,0)</f>
        <v>0</v>
      </c>
      <c r="BG421" s="252">
        <f>IF(N421="zákl. přenesená",J421,0)</f>
        <v>0</v>
      </c>
      <c r="BH421" s="252">
        <f>IF(N421="sníž. přenesená",J421,0)</f>
        <v>0</v>
      </c>
      <c r="BI421" s="252">
        <f>IF(N421="nulová",J421,0)</f>
        <v>0</v>
      </c>
      <c r="BJ421" s="14" t="s">
        <v>81</v>
      </c>
      <c r="BK421" s="252">
        <f>ROUND(I421*H421,2)</f>
        <v>0</v>
      </c>
      <c r="BL421" s="14" t="s">
        <v>352</v>
      </c>
      <c r="BM421" s="251" t="s">
        <v>1143</v>
      </c>
    </row>
    <row r="422" s="2" customFormat="1">
      <c r="A422" s="35"/>
      <c r="B422" s="36"/>
      <c r="C422" s="37"/>
      <c r="D422" s="253" t="s">
        <v>284</v>
      </c>
      <c r="E422" s="37"/>
      <c r="F422" s="254" t="s">
        <v>1114</v>
      </c>
      <c r="G422" s="37"/>
      <c r="H422" s="37"/>
      <c r="I422" s="206"/>
      <c r="J422" s="37"/>
      <c r="K422" s="37"/>
      <c r="L422" s="41"/>
      <c r="M422" s="255"/>
      <c r="N422" s="25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284</v>
      </c>
      <c r="AU422" s="14" t="s">
        <v>276</v>
      </c>
    </row>
    <row r="423" s="2" customFormat="1" ht="33" customHeight="1">
      <c r="A423" s="35"/>
      <c r="B423" s="36"/>
      <c r="C423" s="239" t="s">
        <v>1149</v>
      </c>
      <c r="D423" s="239" t="s">
        <v>278</v>
      </c>
      <c r="E423" s="240" t="s">
        <v>1145</v>
      </c>
      <c r="F423" s="241" t="s">
        <v>1146</v>
      </c>
      <c r="G423" s="242" t="s">
        <v>342</v>
      </c>
      <c r="H423" s="243">
        <v>4</v>
      </c>
      <c r="I423" s="244"/>
      <c r="J423" s="245">
        <f>ROUND(I423*H423,2)</f>
        <v>0</v>
      </c>
      <c r="K423" s="246"/>
      <c r="L423" s="41"/>
      <c r="M423" s="247" t="s">
        <v>1</v>
      </c>
      <c r="N423" s="248" t="s">
        <v>39</v>
      </c>
      <c r="O423" s="8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352</v>
      </c>
      <c r="AT423" s="251" t="s">
        <v>278</v>
      </c>
      <c r="AU423" s="251" t="s">
        <v>276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1147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1148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276</v>
      </c>
    </row>
    <row r="425" s="2" customFormat="1" ht="33" customHeight="1">
      <c r="A425" s="35"/>
      <c r="B425" s="36"/>
      <c r="C425" s="257" t="s">
        <v>1154</v>
      </c>
      <c r="D425" s="257" t="s">
        <v>339</v>
      </c>
      <c r="E425" s="258" t="s">
        <v>1150</v>
      </c>
      <c r="F425" s="259" t="s">
        <v>1151</v>
      </c>
      <c r="G425" s="260" t="s">
        <v>342</v>
      </c>
      <c r="H425" s="261">
        <v>4</v>
      </c>
      <c r="I425" s="262"/>
      <c r="J425" s="263">
        <f>ROUND(I425*H425,2)</f>
        <v>0</v>
      </c>
      <c r="K425" s="264"/>
      <c r="L425" s="265"/>
      <c r="M425" s="266" t="s">
        <v>1</v>
      </c>
      <c r="N425" s="267" t="s">
        <v>39</v>
      </c>
      <c r="O425" s="88"/>
      <c r="P425" s="249">
        <f>O425*H425</f>
        <v>0</v>
      </c>
      <c r="Q425" s="249">
        <v>3.0000000000000001E-05</v>
      </c>
      <c r="R425" s="249">
        <f>Q425*H425</f>
        <v>0.00012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377</v>
      </c>
      <c r="AT425" s="251" t="s">
        <v>339</v>
      </c>
      <c r="AU425" s="251" t="s">
        <v>276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1152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1153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276</v>
      </c>
    </row>
    <row r="427" s="2" customFormat="1" ht="24.15" customHeight="1">
      <c r="A427" s="35"/>
      <c r="B427" s="36"/>
      <c r="C427" s="239" t="s">
        <v>1156</v>
      </c>
      <c r="D427" s="239" t="s">
        <v>278</v>
      </c>
      <c r="E427" s="240" t="s">
        <v>1086</v>
      </c>
      <c r="F427" s="241" t="s">
        <v>1087</v>
      </c>
      <c r="G427" s="242" t="s">
        <v>342</v>
      </c>
      <c r="H427" s="243">
        <v>4</v>
      </c>
      <c r="I427" s="244"/>
      <c r="J427" s="245">
        <f>ROUND(I427*H427,2)</f>
        <v>0</v>
      </c>
      <c r="K427" s="246"/>
      <c r="L427" s="41"/>
      <c r="M427" s="247" t="s">
        <v>1</v>
      </c>
      <c r="N427" s="248" t="s">
        <v>39</v>
      </c>
      <c r="O427" s="88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352</v>
      </c>
      <c r="AT427" s="251" t="s">
        <v>278</v>
      </c>
      <c r="AU427" s="251" t="s">
        <v>276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1155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1089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276</v>
      </c>
    </row>
    <row r="429" s="2" customFormat="1" ht="24.15" customHeight="1">
      <c r="A429" s="35"/>
      <c r="B429" s="36"/>
      <c r="C429" s="257" t="s">
        <v>1158</v>
      </c>
      <c r="D429" s="257" t="s">
        <v>339</v>
      </c>
      <c r="E429" s="258" t="s">
        <v>1091</v>
      </c>
      <c r="F429" s="259" t="s">
        <v>1092</v>
      </c>
      <c r="G429" s="260" t="s">
        <v>342</v>
      </c>
      <c r="H429" s="261">
        <v>4</v>
      </c>
      <c r="I429" s="262"/>
      <c r="J429" s="263">
        <f>ROUND(I429*H429,2)</f>
        <v>0</v>
      </c>
      <c r="K429" s="264"/>
      <c r="L429" s="265"/>
      <c r="M429" s="266" t="s">
        <v>1</v>
      </c>
      <c r="N429" s="267" t="s">
        <v>39</v>
      </c>
      <c r="O429" s="88"/>
      <c r="P429" s="249">
        <f>O429*H429</f>
        <v>0</v>
      </c>
      <c r="Q429" s="249">
        <v>0.00014999999999999999</v>
      </c>
      <c r="R429" s="249">
        <f>Q429*H429</f>
        <v>0.00059999999999999995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377</v>
      </c>
      <c r="AT429" s="251" t="s">
        <v>339</v>
      </c>
      <c r="AU429" s="251" t="s">
        <v>276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1157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1092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276</v>
      </c>
    </row>
    <row r="431" s="2" customFormat="1" ht="24.15" customHeight="1">
      <c r="A431" s="35"/>
      <c r="B431" s="36"/>
      <c r="C431" s="239" t="s">
        <v>1162</v>
      </c>
      <c r="D431" s="239" t="s">
        <v>278</v>
      </c>
      <c r="E431" s="240" t="s">
        <v>1159</v>
      </c>
      <c r="F431" s="241" t="s">
        <v>1160</v>
      </c>
      <c r="G431" s="242" t="s">
        <v>342</v>
      </c>
      <c r="H431" s="243">
        <v>3</v>
      </c>
      <c r="I431" s="244"/>
      <c r="J431" s="245">
        <f>ROUND(I431*H431,2)</f>
        <v>0</v>
      </c>
      <c r="K431" s="246"/>
      <c r="L431" s="41"/>
      <c r="M431" s="247" t="s">
        <v>1</v>
      </c>
      <c r="N431" s="248" t="s">
        <v>39</v>
      </c>
      <c r="O431" s="88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352</v>
      </c>
      <c r="AT431" s="251" t="s">
        <v>278</v>
      </c>
      <c r="AU431" s="251" t="s">
        <v>276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1161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1160</v>
      </c>
      <c r="G432" s="37"/>
      <c r="H432" s="37"/>
      <c r="I432" s="206"/>
      <c r="J432" s="37"/>
      <c r="K432" s="37"/>
      <c r="L432" s="41"/>
      <c r="M432" s="255"/>
      <c r="N432" s="256"/>
      <c r="O432" s="88"/>
      <c r="P432" s="88"/>
      <c r="Q432" s="88"/>
      <c r="R432" s="88"/>
      <c r="S432" s="88"/>
      <c r="T432" s="89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276</v>
      </c>
    </row>
    <row r="433" s="2" customFormat="1" ht="24.15" customHeight="1">
      <c r="A433" s="35"/>
      <c r="B433" s="36"/>
      <c r="C433" s="257" t="s">
        <v>1170</v>
      </c>
      <c r="D433" s="257" t="s">
        <v>339</v>
      </c>
      <c r="E433" s="258" t="s">
        <v>1163</v>
      </c>
      <c r="F433" s="259" t="s">
        <v>1164</v>
      </c>
      <c r="G433" s="260" t="s">
        <v>342</v>
      </c>
      <c r="H433" s="261">
        <v>3</v>
      </c>
      <c r="I433" s="262"/>
      <c r="J433" s="263">
        <f>ROUND(I433*H433,2)</f>
        <v>0</v>
      </c>
      <c r="K433" s="264"/>
      <c r="L433" s="265"/>
      <c r="M433" s="266" t="s">
        <v>1</v>
      </c>
      <c r="N433" s="267" t="s">
        <v>39</v>
      </c>
      <c r="O433" s="88"/>
      <c r="P433" s="249">
        <f>O433*H433</f>
        <v>0</v>
      </c>
      <c r="Q433" s="249">
        <v>3.0000000000000001E-05</v>
      </c>
      <c r="R433" s="249">
        <f>Q433*H433</f>
        <v>9.0000000000000006E-05</v>
      </c>
      <c r="S433" s="249">
        <v>0</v>
      </c>
      <c r="T433" s="25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51" t="s">
        <v>377</v>
      </c>
      <c r="AT433" s="251" t="s">
        <v>339</v>
      </c>
      <c r="AU433" s="251" t="s">
        <v>276</v>
      </c>
      <c r="AY433" s="14" t="s">
        <v>275</v>
      </c>
      <c r="BE433" s="252">
        <f>IF(N433="základní",J433,0)</f>
        <v>0</v>
      </c>
      <c r="BF433" s="252">
        <f>IF(N433="snížená",J433,0)</f>
        <v>0</v>
      </c>
      <c r="BG433" s="252">
        <f>IF(N433="zákl. přenesená",J433,0)</f>
        <v>0</v>
      </c>
      <c r="BH433" s="252">
        <f>IF(N433="sníž. přenesená",J433,0)</f>
        <v>0</v>
      </c>
      <c r="BI433" s="252">
        <f>IF(N433="nulová",J433,0)</f>
        <v>0</v>
      </c>
      <c r="BJ433" s="14" t="s">
        <v>81</v>
      </c>
      <c r="BK433" s="252">
        <f>ROUND(I433*H433,2)</f>
        <v>0</v>
      </c>
      <c r="BL433" s="14" t="s">
        <v>352</v>
      </c>
      <c r="BM433" s="251" t="s">
        <v>1165</v>
      </c>
    </row>
    <row r="434" s="2" customFormat="1">
      <c r="A434" s="35"/>
      <c r="B434" s="36"/>
      <c r="C434" s="37"/>
      <c r="D434" s="253" t="s">
        <v>284</v>
      </c>
      <c r="E434" s="37"/>
      <c r="F434" s="254" t="s">
        <v>1164</v>
      </c>
      <c r="G434" s="37"/>
      <c r="H434" s="37"/>
      <c r="I434" s="206"/>
      <c r="J434" s="37"/>
      <c r="K434" s="37"/>
      <c r="L434" s="41"/>
      <c r="M434" s="255"/>
      <c r="N434" s="256"/>
      <c r="O434" s="88"/>
      <c r="P434" s="88"/>
      <c r="Q434" s="88"/>
      <c r="R434" s="88"/>
      <c r="S434" s="88"/>
      <c r="T434" s="89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4" t="s">
        <v>284</v>
      </c>
      <c r="AU434" s="14" t="s">
        <v>276</v>
      </c>
    </row>
    <row r="435" s="12" customFormat="1" ht="22.8" customHeight="1">
      <c r="A435" s="12"/>
      <c r="B435" s="223"/>
      <c r="C435" s="224"/>
      <c r="D435" s="225" t="s">
        <v>73</v>
      </c>
      <c r="E435" s="237" t="s">
        <v>1166</v>
      </c>
      <c r="F435" s="237" t="s">
        <v>1167</v>
      </c>
      <c r="G435" s="224"/>
      <c r="H435" s="224"/>
      <c r="I435" s="227"/>
      <c r="J435" s="238">
        <f>BK435</f>
        <v>0</v>
      </c>
      <c r="K435" s="224"/>
      <c r="L435" s="229"/>
      <c r="M435" s="230"/>
      <c r="N435" s="231"/>
      <c r="O435" s="231"/>
      <c r="P435" s="232">
        <f>P436+P531</f>
        <v>0</v>
      </c>
      <c r="Q435" s="231"/>
      <c r="R435" s="232">
        <f>R436+R531</f>
        <v>0.030599999999999999</v>
      </c>
      <c r="S435" s="231"/>
      <c r="T435" s="233">
        <f>T436+T531</f>
        <v>0.0076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34" t="s">
        <v>83</v>
      </c>
      <c r="AT435" s="235" t="s">
        <v>73</v>
      </c>
      <c r="AU435" s="235" t="s">
        <v>81</v>
      </c>
      <c r="AY435" s="234" t="s">
        <v>275</v>
      </c>
      <c r="BK435" s="236">
        <f>BK436+BK531</f>
        <v>0</v>
      </c>
    </row>
    <row r="436" s="12" customFormat="1" ht="20.88" customHeight="1">
      <c r="A436" s="12"/>
      <c r="B436" s="223"/>
      <c r="C436" s="224"/>
      <c r="D436" s="225" t="s">
        <v>73</v>
      </c>
      <c r="E436" s="237" t="s">
        <v>1168</v>
      </c>
      <c r="F436" s="237" t="s">
        <v>1169</v>
      </c>
      <c r="G436" s="224"/>
      <c r="H436" s="224"/>
      <c r="I436" s="227"/>
      <c r="J436" s="238">
        <f>BK436</f>
        <v>0</v>
      </c>
      <c r="K436" s="224"/>
      <c r="L436" s="229"/>
      <c r="M436" s="230"/>
      <c r="N436" s="231"/>
      <c r="O436" s="231"/>
      <c r="P436" s="232">
        <f>SUM(P437:P530)</f>
        <v>0</v>
      </c>
      <c r="Q436" s="231"/>
      <c r="R436" s="232">
        <f>SUM(R437:R530)</f>
        <v>0.0275</v>
      </c>
      <c r="S436" s="231"/>
      <c r="T436" s="233">
        <f>SUM(T437:T530)</f>
        <v>0.0076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34" t="s">
        <v>83</v>
      </c>
      <c r="AT436" s="235" t="s">
        <v>73</v>
      </c>
      <c r="AU436" s="235" t="s">
        <v>83</v>
      </c>
      <c r="AY436" s="234" t="s">
        <v>275</v>
      </c>
      <c r="BK436" s="236">
        <f>SUM(BK437:BK530)</f>
        <v>0</v>
      </c>
    </row>
    <row r="437" s="2" customFormat="1" ht="24.15" customHeight="1">
      <c r="A437" s="35"/>
      <c r="B437" s="36"/>
      <c r="C437" s="239" t="s">
        <v>1174</v>
      </c>
      <c r="D437" s="239" t="s">
        <v>278</v>
      </c>
      <c r="E437" s="240" t="s">
        <v>1171</v>
      </c>
      <c r="F437" s="241" t="s">
        <v>1172</v>
      </c>
      <c r="G437" s="242" t="s">
        <v>342</v>
      </c>
      <c r="H437" s="243">
        <v>8</v>
      </c>
      <c r="I437" s="244"/>
      <c r="J437" s="245">
        <f>ROUND(I437*H437,2)</f>
        <v>0</v>
      </c>
      <c r="K437" s="246"/>
      <c r="L437" s="41"/>
      <c r="M437" s="247" t="s">
        <v>1</v>
      </c>
      <c r="N437" s="248" t="s">
        <v>39</v>
      </c>
      <c r="O437" s="88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51" t="s">
        <v>352</v>
      </c>
      <c r="AT437" s="251" t="s">
        <v>278</v>
      </c>
      <c r="AU437" s="251" t="s">
        <v>276</v>
      </c>
      <c r="AY437" s="14" t="s">
        <v>275</v>
      </c>
      <c r="BE437" s="252">
        <f>IF(N437="základní",J437,0)</f>
        <v>0</v>
      </c>
      <c r="BF437" s="252">
        <f>IF(N437="snížená",J437,0)</f>
        <v>0</v>
      </c>
      <c r="BG437" s="252">
        <f>IF(N437="zákl. přenesená",J437,0)</f>
        <v>0</v>
      </c>
      <c r="BH437" s="252">
        <f>IF(N437="sníž. přenesená",J437,0)</f>
        <v>0</v>
      </c>
      <c r="BI437" s="252">
        <f>IF(N437="nulová",J437,0)</f>
        <v>0</v>
      </c>
      <c r="BJ437" s="14" t="s">
        <v>81</v>
      </c>
      <c r="BK437" s="252">
        <f>ROUND(I437*H437,2)</f>
        <v>0</v>
      </c>
      <c r="BL437" s="14" t="s">
        <v>352</v>
      </c>
      <c r="BM437" s="251" t="s">
        <v>1173</v>
      </c>
    </row>
    <row r="438" s="2" customFormat="1">
      <c r="A438" s="35"/>
      <c r="B438" s="36"/>
      <c r="C438" s="37"/>
      <c r="D438" s="253" t="s">
        <v>284</v>
      </c>
      <c r="E438" s="37"/>
      <c r="F438" s="254" t="s">
        <v>1172</v>
      </c>
      <c r="G438" s="37"/>
      <c r="H438" s="37"/>
      <c r="I438" s="206"/>
      <c r="J438" s="37"/>
      <c r="K438" s="37"/>
      <c r="L438" s="41"/>
      <c r="M438" s="255"/>
      <c r="N438" s="256"/>
      <c r="O438" s="88"/>
      <c r="P438" s="88"/>
      <c r="Q438" s="88"/>
      <c r="R438" s="88"/>
      <c r="S438" s="88"/>
      <c r="T438" s="89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4" t="s">
        <v>284</v>
      </c>
      <c r="AU438" s="14" t="s">
        <v>276</v>
      </c>
    </row>
    <row r="439" s="2" customFormat="1" ht="24.15" customHeight="1">
      <c r="A439" s="35"/>
      <c r="B439" s="36"/>
      <c r="C439" s="257" t="s">
        <v>1178</v>
      </c>
      <c r="D439" s="257" t="s">
        <v>339</v>
      </c>
      <c r="E439" s="258" t="s">
        <v>1175</v>
      </c>
      <c r="F439" s="259" t="s">
        <v>1176</v>
      </c>
      <c r="G439" s="260" t="s">
        <v>342</v>
      </c>
      <c r="H439" s="261">
        <v>8</v>
      </c>
      <c r="I439" s="262"/>
      <c r="J439" s="263">
        <f>ROUND(I439*H439,2)</f>
        <v>0</v>
      </c>
      <c r="K439" s="264"/>
      <c r="L439" s="265"/>
      <c r="M439" s="266" t="s">
        <v>1</v>
      </c>
      <c r="N439" s="267" t="s">
        <v>39</v>
      </c>
      <c r="O439" s="88"/>
      <c r="P439" s="249">
        <f>O439*H439</f>
        <v>0</v>
      </c>
      <c r="Q439" s="249">
        <v>2.0000000000000002E-05</v>
      </c>
      <c r="R439" s="249">
        <f>Q439*H439</f>
        <v>0.00016000000000000001</v>
      </c>
      <c r="S439" s="249">
        <v>0</v>
      </c>
      <c r="T439" s="25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51" t="s">
        <v>377</v>
      </c>
      <c r="AT439" s="251" t="s">
        <v>339</v>
      </c>
      <c r="AU439" s="251" t="s">
        <v>276</v>
      </c>
      <c r="AY439" s="14" t="s">
        <v>275</v>
      </c>
      <c r="BE439" s="252">
        <f>IF(N439="základní",J439,0)</f>
        <v>0</v>
      </c>
      <c r="BF439" s="252">
        <f>IF(N439="snížená",J439,0)</f>
        <v>0</v>
      </c>
      <c r="BG439" s="252">
        <f>IF(N439="zákl. přenesená",J439,0)</f>
        <v>0</v>
      </c>
      <c r="BH439" s="252">
        <f>IF(N439="sníž. přenesená",J439,0)</f>
        <v>0</v>
      </c>
      <c r="BI439" s="252">
        <f>IF(N439="nulová",J439,0)</f>
        <v>0</v>
      </c>
      <c r="BJ439" s="14" t="s">
        <v>81</v>
      </c>
      <c r="BK439" s="252">
        <f>ROUND(I439*H439,2)</f>
        <v>0</v>
      </c>
      <c r="BL439" s="14" t="s">
        <v>352</v>
      </c>
      <c r="BM439" s="251" t="s">
        <v>1177</v>
      </c>
    </row>
    <row r="440" s="2" customFormat="1">
      <c r="A440" s="35"/>
      <c r="B440" s="36"/>
      <c r="C440" s="37"/>
      <c r="D440" s="253" t="s">
        <v>284</v>
      </c>
      <c r="E440" s="37"/>
      <c r="F440" s="254" t="s">
        <v>1176</v>
      </c>
      <c r="G440" s="37"/>
      <c r="H440" s="37"/>
      <c r="I440" s="206"/>
      <c r="J440" s="37"/>
      <c r="K440" s="37"/>
      <c r="L440" s="41"/>
      <c r="M440" s="255"/>
      <c r="N440" s="256"/>
      <c r="O440" s="88"/>
      <c r="P440" s="88"/>
      <c r="Q440" s="88"/>
      <c r="R440" s="88"/>
      <c r="S440" s="88"/>
      <c r="T440" s="89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4" t="s">
        <v>284</v>
      </c>
      <c r="AU440" s="14" t="s">
        <v>276</v>
      </c>
    </row>
    <row r="441" s="2" customFormat="1" ht="24.15" customHeight="1">
      <c r="A441" s="35"/>
      <c r="B441" s="36"/>
      <c r="C441" s="239" t="s">
        <v>1182</v>
      </c>
      <c r="D441" s="239" t="s">
        <v>278</v>
      </c>
      <c r="E441" s="240" t="s">
        <v>1179</v>
      </c>
      <c r="F441" s="241" t="s">
        <v>1180</v>
      </c>
      <c r="G441" s="242" t="s">
        <v>342</v>
      </c>
      <c r="H441" s="243">
        <v>16</v>
      </c>
      <c r="I441" s="244"/>
      <c r="J441" s="245">
        <f>ROUND(I441*H441,2)</f>
        <v>0</v>
      </c>
      <c r="K441" s="246"/>
      <c r="L441" s="41"/>
      <c r="M441" s="247" t="s">
        <v>1</v>
      </c>
      <c r="N441" s="248" t="s">
        <v>39</v>
      </c>
      <c r="O441" s="8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51" t="s">
        <v>352</v>
      </c>
      <c r="AT441" s="251" t="s">
        <v>278</v>
      </c>
      <c r="AU441" s="251" t="s">
        <v>276</v>
      </c>
      <c r="AY441" s="14" t="s">
        <v>275</v>
      </c>
      <c r="BE441" s="252">
        <f>IF(N441="základní",J441,0)</f>
        <v>0</v>
      </c>
      <c r="BF441" s="252">
        <f>IF(N441="snížená",J441,0)</f>
        <v>0</v>
      </c>
      <c r="BG441" s="252">
        <f>IF(N441="zákl. přenesená",J441,0)</f>
        <v>0</v>
      </c>
      <c r="BH441" s="252">
        <f>IF(N441="sníž. přenesená",J441,0)</f>
        <v>0</v>
      </c>
      <c r="BI441" s="252">
        <f>IF(N441="nulová",J441,0)</f>
        <v>0</v>
      </c>
      <c r="BJ441" s="14" t="s">
        <v>81</v>
      </c>
      <c r="BK441" s="252">
        <f>ROUND(I441*H441,2)</f>
        <v>0</v>
      </c>
      <c r="BL441" s="14" t="s">
        <v>352</v>
      </c>
      <c r="BM441" s="251" t="s">
        <v>1181</v>
      </c>
    </row>
    <row r="442" s="2" customFormat="1">
      <c r="A442" s="35"/>
      <c r="B442" s="36"/>
      <c r="C442" s="37"/>
      <c r="D442" s="253" t="s">
        <v>284</v>
      </c>
      <c r="E442" s="37"/>
      <c r="F442" s="254" t="s">
        <v>1180</v>
      </c>
      <c r="G442" s="37"/>
      <c r="H442" s="37"/>
      <c r="I442" s="206"/>
      <c r="J442" s="37"/>
      <c r="K442" s="37"/>
      <c r="L442" s="41"/>
      <c r="M442" s="255"/>
      <c r="N442" s="256"/>
      <c r="O442" s="88"/>
      <c r="P442" s="88"/>
      <c r="Q442" s="88"/>
      <c r="R442" s="88"/>
      <c r="S442" s="88"/>
      <c r="T442" s="89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4" t="s">
        <v>284</v>
      </c>
      <c r="AU442" s="14" t="s">
        <v>276</v>
      </c>
    </row>
    <row r="443" s="2" customFormat="1" ht="24.15" customHeight="1">
      <c r="A443" s="35"/>
      <c r="B443" s="36"/>
      <c r="C443" s="239" t="s">
        <v>1186</v>
      </c>
      <c r="D443" s="239" t="s">
        <v>278</v>
      </c>
      <c r="E443" s="240" t="s">
        <v>1183</v>
      </c>
      <c r="F443" s="241" t="s">
        <v>1184</v>
      </c>
      <c r="G443" s="242" t="s">
        <v>342</v>
      </c>
      <c r="H443" s="243">
        <v>4</v>
      </c>
      <c r="I443" s="244"/>
      <c r="J443" s="245">
        <f>ROUND(I443*H443,2)</f>
        <v>0</v>
      </c>
      <c r="K443" s="246"/>
      <c r="L443" s="41"/>
      <c r="M443" s="247" t="s">
        <v>1</v>
      </c>
      <c r="N443" s="248" t="s">
        <v>39</v>
      </c>
      <c r="O443" s="8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51" t="s">
        <v>352</v>
      </c>
      <c r="AT443" s="251" t="s">
        <v>278</v>
      </c>
      <c r="AU443" s="251" t="s">
        <v>276</v>
      </c>
      <c r="AY443" s="14" t="s">
        <v>275</v>
      </c>
      <c r="BE443" s="252">
        <f>IF(N443="základní",J443,0)</f>
        <v>0</v>
      </c>
      <c r="BF443" s="252">
        <f>IF(N443="snížená",J443,0)</f>
        <v>0</v>
      </c>
      <c r="BG443" s="252">
        <f>IF(N443="zákl. přenesená",J443,0)</f>
        <v>0</v>
      </c>
      <c r="BH443" s="252">
        <f>IF(N443="sníž. přenesená",J443,0)</f>
        <v>0</v>
      </c>
      <c r="BI443" s="252">
        <f>IF(N443="nulová",J443,0)</f>
        <v>0</v>
      </c>
      <c r="BJ443" s="14" t="s">
        <v>81</v>
      </c>
      <c r="BK443" s="252">
        <f>ROUND(I443*H443,2)</f>
        <v>0</v>
      </c>
      <c r="BL443" s="14" t="s">
        <v>352</v>
      </c>
      <c r="BM443" s="251" t="s">
        <v>1185</v>
      </c>
    </row>
    <row r="444" s="2" customFormat="1">
      <c r="A444" s="35"/>
      <c r="B444" s="36"/>
      <c r="C444" s="37"/>
      <c r="D444" s="253" t="s">
        <v>284</v>
      </c>
      <c r="E444" s="37"/>
      <c r="F444" s="254" t="s">
        <v>1184</v>
      </c>
      <c r="G444" s="37"/>
      <c r="H444" s="37"/>
      <c r="I444" s="206"/>
      <c r="J444" s="37"/>
      <c r="K444" s="37"/>
      <c r="L444" s="41"/>
      <c r="M444" s="255"/>
      <c r="N444" s="256"/>
      <c r="O444" s="88"/>
      <c r="P444" s="88"/>
      <c r="Q444" s="88"/>
      <c r="R444" s="88"/>
      <c r="S444" s="88"/>
      <c r="T444" s="89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4" t="s">
        <v>284</v>
      </c>
      <c r="AU444" s="14" t="s">
        <v>276</v>
      </c>
    </row>
    <row r="445" s="2" customFormat="1" ht="24.15" customHeight="1">
      <c r="A445" s="35"/>
      <c r="B445" s="36"/>
      <c r="C445" s="257" t="s">
        <v>1190</v>
      </c>
      <c r="D445" s="257" t="s">
        <v>339</v>
      </c>
      <c r="E445" s="258" t="s">
        <v>1187</v>
      </c>
      <c r="F445" s="259" t="s">
        <v>1188</v>
      </c>
      <c r="G445" s="260" t="s">
        <v>342</v>
      </c>
      <c r="H445" s="261">
        <v>1</v>
      </c>
      <c r="I445" s="262"/>
      <c r="J445" s="263">
        <f>ROUND(I445*H445,2)</f>
        <v>0</v>
      </c>
      <c r="K445" s="264"/>
      <c r="L445" s="265"/>
      <c r="M445" s="266" t="s">
        <v>1</v>
      </c>
      <c r="N445" s="267" t="s">
        <v>39</v>
      </c>
      <c r="O445" s="88"/>
      <c r="P445" s="249">
        <f>O445*H445</f>
        <v>0</v>
      </c>
      <c r="Q445" s="249">
        <v>0.00010000000000000001</v>
      </c>
      <c r="R445" s="249">
        <f>Q445*H445</f>
        <v>0.00010000000000000001</v>
      </c>
      <c r="S445" s="249">
        <v>0</v>
      </c>
      <c r="T445" s="25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51" t="s">
        <v>377</v>
      </c>
      <c r="AT445" s="251" t="s">
        <v>339</v>
      </c>
      <c r="AU445" s="251" t="s">
        <v>276</v>
      </c>
      <c r="AY445" s="14" t="s">
        <v>275</v>
      </c>
      <c r="BE445" s="252">
        <f>IF(N445="základní",J445,0)</f>
        <v>0</v>
      </c>
      <c r="BF445" s="252">
        <f>IF(N445="snížená",J445,0)</f>
        <v>0</v>
      </c>
      <c r="BG445" s="252">
        <f>IF(N445="zákl. přenesená",J445,0)</f>
        <v>0</v>
      </c>
      <c r="BH445" s="252">
        <f>IF(N445="sníž. přenesená",J445,0)</f>
        <v>0</v>
      </c>
      <c r="BI445" s="252">
        <f>IF(N445="nulová",J445,0)</f>
        <v>0</v>
      </c>
      <c r="BJ445" s="14" t="s">
        <v>81</v>
      </c>
      <c r="BK445" s="252">
        <f>ROUND(I445*H445,2)</f>
        <v>0</v>
      </c>
      <c r="BL445" s="14" t="s">
        <v>352</v>
      </c>
      <c r="BM445" s="251" t="s">
        <v>1189</v>
      </c>
    </row>
    <row r="446" s="2" customFormat="1">
      <c r="A446" s="35"/>
      <c r="B446" s="36"/>
      <c r="C446" s="37"/>
      <c r="D446" s="253" t="s">
        <v>284</v>
      </c>
      <c r="E446" s="37"/>
      <c r="F446" s="254" t="s">
        <v>1188</v>
      </c>
      <c r="G446" s="37"/>
      <c r="H446" s="37"/>
      <c r="I446" s="206"/>
      <c r="J446" s="37"/>
      <c r="K446" s="37"/>
      <c r="L446" s="41"/>
      <c r="M446" s="255"/>
      <c r="N446" s="256"/>
      <c r="O446" s="88"/>
      <c r="P446" s="88"/>
      <c r="Q446" s="88"/>
      <c r="R446" s="88"/>
      <c r="S446" s="88"/>
      <c r="T446" s="89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4" t="s">
        <v>284</v>
      </c>
      <c r="AU446" s="14" t="s">
        <v>276</v>
      </c>
    </row>
    <row r="447" s="2" customFormat="1" ht="24.15" customHeight="1">
      <c r="A447" s="35"/>
      <c r="B447" s="36"/>
      <c r="C447" s="257" t="s">
        <v>1194</v>
      </c>
      <c r="D447" s="257" t="s">
        <v>339</v>
      </c>
      <c r="E447" s="258" t="s">
        <v>1191</v>
      </c>
      <c r="F447" s="259" t="s">
        <v>1192</v>
      </c>
      <c r="G447" s="260" t="s">
        <v>342</v>
      </c>
      <c r="H447" s="261">
        <v>3</v>
      </c>
      <c r="I447" s="262"/>
      <c r="J447" s="263">
        <f>ROUND(I447*H447,2)</f>
        <v>0</v>
      </c>
      <c r="K447" s="264"/>
      <c r="L447" s="265"/>
      <c r="M447" s="266" t="s">
        <v>1</v>
      </c>
      <c r="N447" s="267" t="s">
        <v>39</v>
      </c>
      <c r="O447" s="88"/>
      <c r="P447" s="249">
        <f>O447*H447</f>
        <v>0</v>
      </c>
      <c r="Q447" s="249">
        <v>0</v>
      </c>
      <c r="R447" s="249">
        <f>Q447*H447</f>
        <v>0</v>
      </c>
      <c r="S447" s="249">
        <v>0</v>
      </c>
      <c r="T447" s="25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51" t="s">
        <v>377</v>
      </c>
      <c r="AT447" s="251" t="s">
        <v>339</v>
      </c>
      <c r="AU447" s="251" t="s">
        <v>276</v>
      </c>
      <c r="AY447" s="14" t="s">
        <v>275</v>
      </c>
      <c r="BE447" s="252">
        <f>IF(N447="základní",J447,0)</f>
        <v>0</v>
      </c>
      <c r="BF447" s="252">
        <f>IF(N447="snížená",J447,0)</f>
        <v>0</v>
      </c>
      <c r="BG447" s="252">
        <f>IF(N447="zákl. přenesená",J447,0)</f>
        <v>0</v>
      </c>
      <c r="BH447" s="252">
        <f>IF(N447="sníž. přenesená",J447,0)</f>
        <v>0</v>
      </c>
      <c r="BI447" s="252">
        <f>IF(N447="nulová",J447,0)</f>
        <v>0</v>
      </c>
      <c r="BJ447" s="14" t="s">
        <v>81</v>
      </c>
      <c r="BK447" s="252">
        <f>ROUND(I447*H447,2)</f>
        <v>0</v>
      </c>
      <c r="BL447" s="14" t="s">
        <v>352</v>
      </c>
      <c r="BM447" s="251" t="s">
        <v>1193</v>
      </c>
    </row>
    <row r="448" s="2" customFormat="1">
      <c r="A448" s="35"/>
      <c r="B448" s="36"/>
      <c r="C448" s="37"/>
      <c r="D448" s="253" t="s">
        <v>284</v>
      </c>
      <c r="E448" s="37"/>
      <c r="F448" s="254" t="s">
        <v>1192</v>
      </c>
      <c r="G448" s="37"/>
      <c r="H448" s="37"/>
      <c r="I448" s="206"/>
      <c r="J448" s="37"/>
      <c r="K448" s="37"/>
      <c r="L448" s="41"/>
      <c r="M448" s="255"/>
      <c r="N448" s="256"/>
      <c r="O448" s="88"/>
      <c r="P448" s="88"/>
      <c r="Q448" s="88"/>
      <c r="R448" s="88"/>
      <c r="S448" s="88"/>
      <c r="T448" s="89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4" t="s">
        <v>284</v>
      </c>
      <c r="AU448" s="14" t="s">
        <v>276</v>
      </c>
    </row>
    <row r="449" s="2" customFormat="1" ht="24.15" customHeight="1">
      <c r="A449" s="35"/>
      <c r="B449" s="36"/>
      <c r="C449" s="239" t="s">
        <v>1198</v>
      </c>
      <c r="D449" s="239" t="s">
        <v>278</v>
      </c>
      <c r="E449" s="240" t="s">
        <v>1195</v>
      </c>
      <c r="F449" s="241" t="s">
        <v>1196</v>
      </c>
      <c r="G449" s="242" t="s">
        <v>342</v>
      </c>
      <c r="H449" s="243">
        <v>2</v>
      </c>
      <c r="I449" s="244"/>
      <c r="J449" s="245">
        <f>ROUND(I449*H449,2)</f>
        <v>0</v>
      </c>
      <c r="K449" s="246"/>
      <c r="L449" s="41"/>
      <c r="M449" s="247" t="s">
        <v>1</v>
      </c>
      <c r="N449" s="248" t="s">
        <v>39</v>
      </c>
      <c r="O449" s="88"/>
      <c r="P449" s="249">
        <f>O449*H449</f>
        <v>0</v>
      </c>
      <c r="Q449" s="249">
        <v>0</v>
      </c>
      <c r="R449" s="249">
        <f>Q449*H449</f>
        <v>0</v>
      </c>
      <c r="S449" s="249">
        <v>0</v>
      </c>
      <c r="T449" s="25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51" t="s">
        <v>352</v>
      </c>
      <c r="AT449" s="251" t="s">
        <v>278</v>
      </c>
      <c r="AU449" s="251" t="s">
        <v>276</v>
      </c>
      <c r="AY449" s="14" t="s">
        <v>275</v>
      </c>
      <c r="BE449" s="252">
        <f>IF(N449="základní",J449,0)</f>
        <v>0</v>
      </c>
      <c r="BF449" s="252">
        <f>IF(N449="snížená",J449,0)</f>
        <v>0</v>
      </c>
      <c r="BG449" s="252">
        <f>IF(N449="zákl. přenesená",J449,0)</f>
        <v>0</v>
      </c>
      <c r="BH449" s="252">
        <f>IF(N449="sníž. přenesená",J449,0)</f>
        <v>0</v>
      </c>
      <c r="BI449" s="252">
        <f>IF(N449="nulová",J449,0)</f>
        <v>0</v>
      </c>
      <c r="BJ449" s="14" t="s">
        <v>81</v>
      </c>
      <c r="BK449" s="252">
        <f>ROUND(I449*H449,2)</f>
        <v>0</v>
      </c>
      <c r="BL449" s="14" t="s">
        <v>352</v>
      </c>
      <c r="BM449" s="251" t="s">
        <v>1197</v>
      </c>
    </row>
    <row r="450" s="2" customFormat="1">
      <c r="A450" s="35"/>
      <c r="B450" s="36"/>
      <c r="C450" s="37"/>
      <c r="D450" s="253" t="s">
        <v>284</v>
      </c>
      <c r="E450" s="37"/>
      <c r="F450" s="254" t="s">
        <v>1196</v>
      </c>
      <c r="G450" s="37"/>
      <c r="H450" s="37"/>
      <c r="I450" s="206"/>
      <c r="J450" s="37"/>
      <c r="K450" s="37"/>
      <c r="L450" s="41"/>
      <c r="M450" s="255"/>
      <c r="N450" s="256"/>
      <c r="O450" s="88"/>
      <c r="P450" s="88"/>
      <c r="Q450" s="88"/>
      <c r="R450" s="88"/>
      <c r="S450" s="88"/>
      <c r="T450" s="89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4" t="s">
        <v>284</v>
      </c>
      <c r="AU450" s="14" t="s">
        <v>276</v>
      </c>
    </row>
    <row r="451" s="2" customFormat="1" ht="33" customHeight="1">
      <c r="A451" s="35"/>
      <c r="B451" s="36"/>
      <c r="C451" s="257" t="s">
        <v>1202</v>
      </c>
      <c r="D451" s="257" t="s">
        <v>339</v>
      </c>
      <c r="E451" s="258" t="s">
        <v>1199</v>
      </c>
      <c r="F451" s="259" t="s">
        <v>1200</v>
      </c>
      <c r="G451" s="260" t="s">
        <v>342</v>
      </c>
      <c r="H451" s="261">
        <v>2</v>
      </c>
      <c r="I451" s="262"/>
      <c r="J451" s="263">
        <f>ROUND(I451*H451,2)</f>
        <v>0</v>
      </c>
      <c r="K451" s="264"/>
      <c r="L451" s="265"/>
      <c r="M451" s="266" t="s">
        <v>1</v>
      </c>
      <c r="N451" s="267" t="s">
        <v>39</v>
      </c>
      <c r="O451" s="88"/>
      <c r="P451" s="249">
        <f>O451*H451</f>
        <v>0</v>
      </c>
      <c r="Q451" s="249">
        <v>0.00010000000000000001</v>
      </c>
      <c r="R451" s="249">
        <f>Q451*H451</f>
        <v>0.00020000000000000001</v>
      </c>
      <c r="S451" s="249">
        <v>0</v>
      </c>
      <c r="T451" s="25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51" t="s">
        <v>377</v>
      </c>
      <c r="AT451" s="251" t="s">
        <v>339</v>
      </c>
      <c r="AU451" s="251" t="s">
        <v>276</v>
      </c>
      <c r="AY451" s="14" t="s">
        <v>275</v>
      </c>
      <c r="BE451" s="252">
        <f>IF(N451="základní",J451,0)</f>
        <v>0</v>
      </c>
      <c r="BF451" s="252">
        <f>IF(N451="snížená",J451,0)</f>
        <v>0</v>
      </c>
      <c r="BG451" s="252">
        <f>IF(N451="zákl. přenesená",J451,0)</f>
        <v>0</v>
      </c>
      <c r="BH451" s="252">
        <f>IF(N451="sníž. přenesená",J451,0)</f>
        <v>0</v>
      </c>
      <c r="BI451" s="252">
        <f>IF(N451="nulová",J451,0)</f>
        <v>0</v>
      </c>
      <c r="BJ451" s="14" t="s">
        <v>81</v>
      </c>
      <c r="BK451" s="252">
        <f>ROUND(I451*H451,2)</f>
        <v>0</v>
      </c>
      <c r="BL451" s="14" t="s">
        <v>352</v>
      </c>
      <c r="BM451" s="251" t="s">
        <v>1201</v>
      </c>
    </row>
    <row r="452" s="2" customFormat="1">
      <c r="A452" s="35"/>
      <c r="B452" s="36"/>
      <c r="C452" s="37"/>
      <c r="D452" s="253" t="s">
        <v>284</v>
      </c>
      <c r="E452" s="37"/>
      <c r="F452" s="254" t="s">
        <v>1200</v>
      </c>
      <c r="G452" s="37"/>
      <c r="H452" s="37"/>
      <c r="I452" s="206"/>
      <c r="J452" s="37"/>
      <c r="K452" s="37"/>
      <c r="L452" s="41"/>
      <c r="M452" s="255"/>
      <c r="N452" s="256"/>
      <c r="O452" s="88"/>
      <c r="P452" s="88"/>
      <c r="Q452" s="88"/>
      <c r="R452" s="88"/>
      <c r="S452" s="88"/>
      <c r="T452" s="89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4" t="s">
        <v>284</v>
      </c>
      <c r="AU452" s="14" t="s">
        <v>276</v>
      </c>
    </row>
    <row r="453" s="2" customFormat="1" ht="24.15" customHeight="1">
      <c r="A453" s="35"/>
      <c r="B453" s="36"/>
      <c r="C453" s="239" t="s">
        <v>1206</v>
      </c>
      <c r="D453" s="239" t="s">
        <v>278</v>
      </c>
      <c r="E453" s="240" t="s">
        <v>1203</v>
      </c>
      <c r="F453" s="241" t="s">
        <v>1204</v>
      </c>
      <c r="G453" s="242" t="s">
        <v>416</v>
      </c>
      <c r="H453" s="243">
        <v>180</v>
      </c>
      <c r="I453" s="244"/>
      <c r="J453" s="245">
        <f>ROUND(I453*H453,2)</f>
        <v>0</v>
      </c>
      <c r="K453" s="246"/>
      <c r="L453" s="41"/>
      <c r="M453" s="247" t="s">
        <v>1</v>
      </c>
      <c r="N453" s="248" t="s">
        <v>39</v>
      </c>
      <c r="O453" s="88"/>
      <c r="P453" s="249">
        <f>O453*H453</f>
        <v>0</v>
      </c>
      <c r="Q453" s="249">
        <v>0</v>
      </c>
      <c r="R453" s="249">
        <f>Q453*H453</f>
        <v>0</v>
      </c>
      <c r="S453" s="249">
        <v>0</v>
      </c>
      <c r="T453" s="25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51" t="s">
        <v>352</v>
      </c>
      <c r="AT453" s="251" t="s">
        <v>278</v>
      </c>
      <c r="AU453" s="251" t="s">
        <v>276</v>
      </c>
      <c r="AY453" s="14" t="s">
        <v>275</v>
      </c>
      <c r="BE453" s="252">
        <f>IF(N453="základní",J453,0)</f>
        <v>0</v>
      </c>
      <c r="BF453" s="252">
        <f>IF(N453="snížená",J453,0)</f>
        <v>0</v>
      </c>
      <c r="BG453" s="252">
        <f>IF(N453="zákl. přenesená",J453,0)</f>
        <v>0</v>
      </c>
      <c r="BH453" s="252">
        <f>IF(N453="sníž. přenesená",J453,0)</f>
        <v>0</v>
      </c>
      <c r="BI453" s="252">
        <f>IF(N453="nulová",J453,0)</f>
        <v>0</v>
      </c>
      <c r="BJ453" s="14" t="s">
        <v>81</v>
      </c>
      <c r="BK453" s="252">
        <f>ROUND(I453*H453,2)</f>
        <v>0</v>
      </c>
      <c r="BL453" s="14" t="s">
        <v>352</v>
      </c>
      <c r="BM453" s="251" t="s">
        <v>1205</v>
      </c>
    </row>
    <row r="454" s="2" customFormat="1">
      <c r="A454" s="35"/>
      <c r="B454" s="36"/>
      <c r="C454" s="37"/>
      <c r="D454" s="253" t="s">
        <v>284</v>
      </c>
      <c r="E454" s="37"/>
      <c r="F454" s="254" t="s">
        <v>1204</v>
      </c>
      <c r="G454" s="37"/>
      <c r="H454" s="37"/>
      <c r="I454" s="206"/>
      <c r="J454" s="37"/>
      <c r="K454" s="37"/>
      <c r="L454" s="41"/>
      <c r="M454" s="255"/>
      <c r="N454" s="256"/>
      <c r="O454" s="88"/>
      <c r="P454" s="88"/>
      <c r="Q454" s="88"/>
      <c r="R454" s="88"/>
      <c r="S454" s="88"/>
      <c r="T454" s="89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4" t="s">
        <v>284</v>
      </c>
      <c r="AU454" s="14" t="s">
        <v>276</v>
      </c>
    </row>
    <row r="455" s="2" customFormat="1" ht="24.15" customHeight="1">
      <c r="A455" s="35"/>
      <c r="B455" s="36"/>
      <c r="C455" s="257" t="s">
        <v>1210</v>
      </c>
      <c r="D455" s="257" t="s">
        <v>339</v>
      </c>
      <c r="E455" s="258" t="s">
        <v>1207</v>
      </c>
      <c r="F455" s="259" t="s">
        <v>1208</v>
      </c>
      <c r="G455" s="260" t="s">
        <v>416</v>
      </c>
      <c r="H455" s="261">
        <v>180</v>
      </c>
      <c r="I455" s="262"/>
      <c r="J455" s="263">
        <f>ROUND(I455*H455,2)</f>
        <v>0</v>
      </c>
      <c r="K455" s="264"/>
      <c r="L455" s="265"/>
      <c r="M455" s="266" t="s">
        <v>1</v>
      </c>
      <c r="N455" s="267" t="s">
        <v>39</v>
      </c>
      <c r="O455" s="88"/>
      <c r="P455" s="249">
        <f>O455*H455</f>
        <v>0</v>
      </c>
      <c r="Q455" s="249">
        <v>4.0000000000000003E-05</v>
      </c>
      <c r="R455" s="249">
        <f>Q455*H455</f>
        <v>0.0072000000000000007</v>
      </c>
      <c r="S455" s="249">
        <v>0</v>
      </c>
      <c r="T455" s="25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51" t="s">
        <v>377</v>
      </c>
      <c r="AT455" s="251" t="s">
        <v>339</v>
      </c>
      <c r="AU455" s="251" t="s">
        <v>276</v>
      </c>
      <c r="AY455" s="14" t="s">
        <v>275</v>
      </c>
      <c r="BE455" s="252">
        <f>IF(N455="základní",J455,0)</f>
        <v>0</v>
      </c>
      <c r="BF455" s="252">
        <f>IF(N455="snížená",J455,0)</f>
        <v>0</v>
      </c>
      <c r="BG455" s="252">
        <f>IF(N455="zákl. přenesená",J455,0)</f>
        <v>0</v>
      </c>
      <c r="BH455" s="252">
        <f>IF(N455="sníž. přenesená",J455,0)</f>
        <v>0</v>
      </c>
      <c r="BI455" s="252">
        <f>IF(N455="nulová",J455,0)</f>
        <v>0</v>
      </c>
      <c r="BJ455" s="14" t="s">
        <v>81</v>
      </c>
      <c r="BK455" s="252">
        <f>ROUND(I455*H455,2)</f>
        <v>0</v>
      </c>
      <c r="BL455" s="14" t="s">
        <v>352</v>
      </c>
      <c r="BM455" s="251" t="s">
        <v>1209</v>
      </c>
    </row>
    <row r="456" s="2" customFormat="1">
      <c r="A456" s="35"/>
      <c r="B456" s="36"/>
      <c r="C456" s="37"/>
      <c r="D456" s="253" t="s">
        <v>284</v>
      </c>
      <c r="E456" s="37"/>
      <c r="F456" s="254" t="s">
        <v>1208</v>
      </c>
      <c r="G456" s="37"/>
      <c r="H456" s="37"/>
      <c r="I456" s="206"/>
      <c r="J456" s="37"/>
      <c r="K456" s="37"/>
      <c r="L456" s="41"/>
      <c r="M456" s="255"/>
      <c r="N456" s="256"/>
      <c r="O456" s="88"/>
      <c r="P456" s="88"/>
      <c r="Q456" s="88"/>
      <c r="R456" s="88"/>
      <c r="S456" s="88"/>
      <c r="T456" s="89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4" t="s">
        <v>284</v>
      </c>
      <c r="AU456" s="14" t="s">
        <v>276</v>
      </c>
    </row>
    <row r="457" s="2" customFormat="1" ht="24.15" customHeight="1">
      <c r="A457" s="35"/>
      <c r="B457" s="36"/>
      <c r="C457" s="239" t="s">
        <v>1215</v>
      </c>
      <c r="D457" s="239" t="s">
        <v>278</v>
      </c>
      <c r="E457" s="240" t="s">
        <v>1211</v>
      </c>
      <c r="F457" s="241" t="s">
        <v>1212</v>
      </c>
      <c r="G457" s="242" t="s">
        <v>342</v>
      </c>
      <c r="H457" s="243">
        <v>8</v>
      </c>
      <c r="I457" s="244"/>
      <c r="J457" s="245">
        <f>ROUND(I457*H457,2)</f>
        <v>0</v>
      </c>
      <c r="K457" s="246"/>
      <c r="L457" s="41"/>
      <c r="M457" s="247" t="s">
        <v>1</v>
      </c>
      <c r="N457" s="248" t="s">
        <v>39</v>
      </c>
      <c r="O457" s="88"/>
      <c r="P457" s="249">
        <f>O457*H457</f>
        <v>0</v>
      </c>
      <c r="Q457" s="249">
        <v>0</v>
      </c>
      <c r="R457" s="249">
        <f>Q457*H457</f>
        <v>0</v>
      </c>
      <c r="S457" s="249">
        <v>0</v>
      </c>
      <c r="T457" s="250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51" t="s">
        <v>352</v>
      </c>
      <c r="AT457" s="251" t="s">
        <v>278</v>
      </c>
      <c r="AU457" s="251" t="s">
        <v>276</v>
      </c>
      <c r="AY457" s="14" t="s">
        <v>275</v>
      </c>
      <c r="BE457" s="252">
        <f>IF(N457="základní",J457,0)</f>
        <v>0</v>
      </c>
      <c r="BF457" s="252">
        <f>IF(N457="snížená",J457,0)</f>
        <v>0</v>
      </c>
      <c r="BG457" s="252">
        <f>IF(N457="zákl. přenesená",J457,0)</f>
        <v>0</v>
      </c>
      <c r="BH457" s="252">
        <f>IF(N457="sníž. přenesená",J457,0)</f>
        <v>0</v>
      </c>
      <c r="BI457" s="252">
        <f>IF(N457="nulová",J457,0)</f>
        <v>0</v>
      </c>
      <c r="BJ457" s="14" t="s">
        <v>81</v>
      </c>
      <c r="BK457" s="252">
        <f>ROUND(I457*H457,2)</f>
        <v>0</v>
      </c>
      <c r="BL457" s="14" t="s">
        <v>352</v>
      </c>
      <c r="BM457" s="251" t="s">
        <v>1213</v>
      </c>
    </row>
    <row r="458" s="2" customFormat="1">
      <c r="A458" s="35"/>
      <c r="B458" s="36"/>
      <c r="C458" s="37"/>
      <c r="D458" s="253" t="s">
        <v>284</v>
      </c>
      <c r="E458" s="37"/>
      <c r="F458" s="254" t="s">
        <v>1214</v>
      </c>
      <c r="G458" s="37"/>
      <c r="H458" s="37"/>
      <c r="I458" s="206"/>
      <c r="J458" s="37"/>
      <c r="K458" s="37"/>
      <c r="L458" s="41"/>
      <c r="M458" s="255"/>
      <c r="N458" s="256"/>
      <c r="O458" s="88"/>
      <c r="P458" s="88"/>
      <c r="Q458" s="88"/>
      <c r="R458" s="88"/>
      <c r="S458" s="88"/>
      <c r="T458" s="89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4" t="s">
        <v>284</v>
      </c>
      <c r="AU458" s="14" t="s">
        <v>276</v>
      </c>
    </row>
    <row r="459" s="2" customFormat="1" ht="16.5" customHeight="1">
      <c r="A459" s="35"/>
      <c r="B459" s="36"/>
      <c r="C459" s="239" t="s">
        <v>1220</v>
      </c>
      <c r="D459" s="239" t="s">
        <v>278</v>
      </c>
      <c r="E459" s="240" t="s">
        <v>1216</v>
      </c>
      <c r="F459" s="241" t="s">
        <v>1217</v>
      </c>
      <c r="G459" s="242" t="s">
        <v>342</v>
      </c>
      <c r="H459" s="243">
        <v>1</v>
      </c>
      <c r="I459" s="244"/>
      <c r="J459" s="245">
        <f>ROUND(I459*H459,2)</f>
        <v>0</v>
      </c>
      <c r="K459" s="246"/>
      <c r="L459" s="41"/>
      <c r="M459" s="247" t="s">
        <v>1</v>
      </c>
      <c r="N459" s="248" t="s">
        <v>39</v>
      </c>
      <c r="O459" s="88"/>
      <c r="P459" s="249">
        <f>O459*H459</f>
        <v>0</v>
      </c>
      <c r="Q459" s="249">
        <v>0</v>
      </c>
      <c r="R459" s="249">
        <f>Q459*H459</f>
        <v>0</v>
      </c>
      <c r="S459" s="249">
        <v>0</v>
      </c>
      <c r="T459" s="250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51" t="s">
        <v>352</v>
      </c>
      <c r="AT459" s="251" t="s">
        <v>278</v>
      </c>
      <c r="AU459" s="251" t="s">
        <v>276</v>
      </c>
      <c r="AY459" s="14" t="s">
        <v>275</v>
      </c>
      <c r="BE459" s="252">
        <f>IF(N459="základní",J459,0)</f>
        <v>0</v>
      </c>
      <c r="BF459" s="252">
        <f>IF(N459="snížená",J459,0)</f>
        <v>0</v>
      </c>
      <c r="BG459" s="252">
        <f>IF(N459="zákl. přenesená",J459,0)</f>
        <v>0</v>
      </c>
      <c r="BH459" s="252">
        <f>IF(N459="sníž. přenesená",J459,0)</f>
        <v>0</v>
      </c>
      <c r="BI459" s="252">
        <f>IF(N459="nulová",J459,0)</f>
        <v>0</v>
      </c>
      <c r="BJ459" s="14" t="s">
        <v>81</v>
      </c>
      <c r="BK459" s="252">
        <f>ROUND(I459*H459,2)</f>
        <v>0</v>
      </c>
      <c r="BL459" s="14" t="s">
        <v>352</v>
      </c>
      <c r="BM459" s="251" t="s">
        <v>1218</v>
      </c>
    </row>
    <row r="460" s="2" customFormat="1">
      <c r="A460" s="35"/>
      <c r="B460" s="36"/>
      <c r="C460" s="37"/>
      <c r="D460" s="253" t="s">
        <v>284</v>
      </c>
      <c r="E460" s="37"/>
      <c r="F460" s="254" t="s">
        <v>1219</v>
      </c>
      <c r="G460" s="37"/>
      <c r="H460" s="37"/>
      <c r="I460" s="206"/>
      <c r="J460" s="37"/>
      <c r="K460" s="37"/>
      <c r="L460" s="41"/>
      <c r="M460" s="255"/>
      <c r="N460" s="256"/>
      <c r="O460" s="88"/>
      <c r="P460" s="88"/>
      <c r="Q460" s="88"/>
      <c r="R460" s="88"/>
      <c r="S460" s="88"/>
      <c r="T460" s="89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4" t="s">
        <v>284</v>
      </c>
      <c r="AU460" s="14" t="s">
        <v>276</v>
      </c>
    </row>
    <row r="461" s="2" customFormat="1" ht="24.15" customHeight="1">
      <c r="A461" s="35"/>
      <c r="B461" s="36"/>
      <c r="C461" s="257" t="s">
        <v>1224</v>
      </c>
      <c r="D461" s="257" t="s">
        <v>339</v>
      </c>
      <c r="E461" s="258" t="s">
        <v>1221</v>
      </c>
      <c r="F461" s="259" t="s">
        <v>1222</v>
      </c>
      <c r="G461" s="260" t="s">
        <v>342</v>
      </c>
      <c r="H461" s="261">
        <v>1</v>
      </c>
      <c r="I461" s="262"/>
      <c r="J461" s="263">
        <f>ROUND(I461*H461,2)</f>
        <v>0</v>
      </c>
      <c r="K461" s="264"/>
      <c r="L461" s="265"/>
      <c r="M461" s="266" t="s">
        <v>1</v>
      </c>
      <c r="N461" s="267" t="s">
        <v>39</v>
      </c>
      <c r="O461" s="88"/>
      <c r="P461" s="249">
        <f>O461*H461</f>
        <v>0</v>
      </c>
      <c r="Q461" s="249">
        <v>0.00010000000000000001</v>
      </c>
      <c r="R461" s="249">
        <f>Q461*H461</f>
        <v>0.00010000000000000001</v>
      </c>
      <c r="S461" s="249">
        <v>0</v>
      </c>
      <c r="T461" s="250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51" t="s">
        <v>377</v>
      </c>
      <c r="AT461" s="251" t="s">
        <v>339</v>
      </c>
      <c r="AU461" s="251" t="s">
        <v>276</v>
      </c>
      <c r="AY461" s="14" t="s">
        <v>275</v>
      </c>
      <c r="BE461" s="252">
        <f>IF(N461="základní",J461,0)</f>
        <v>0</v>
      </c>
      <c r="BF461" s="252">
        <f>IF(N461="snížená",J461,0)</f>
        <v>0</v>
      </c>
      <c r="BG461" s="252">
        <f>IF(N461="zákl. přenesená",J461,0)</f>
        <v>0</v>
      </c>
      <c r="BH461" s="252">
        <f>IF(N461="sníž. přenesená",J461,0)</f>
        <v>0</v>
      </c>
      <c r="BI461" s="252">
        <f>IF(N461="nulová",J461,0)</f>
        <v>0</v>
      </c>
      <c r="BJ461" s="14" t="s">
        <v>81</v>
      </c>
      <c r="BK461" s="252">
        <f>ROUND(I461*H461,2)</f>
        <v>0</v>
      </c>
      <c r="BL461" s="14" t="s">
        <v>352</v>
      </c>
      <c r="BM461" s="251" t="s">
        <v>1223</v>
      </c>
    </row>
    <row r="462" s="2" customFormat="1">
      <c r="A462" s="35"/>
      <c r="B462" s="36"/>
      <c r="C462" s="37"/>
      <c r="D462" s="253" t="s">
        <v>284</v>
      </c>
      <c r="E462" s="37"/>
      <c r="F462" s="254" t="s">
        <v>1222</v>
      </c>
      <c r="G462" s="37"/>
      <c r="H462" s="37"/>
      <c r="I462" s="206"/>
      <c r="J462" s="37"/>
      <c r="K462" s="37"/>
      <c r="L462" s="41"/>
      <c r="M462" s="255"/>
      <c r="N462" s="256"/>
      <c r="O462" s="88"/>
      <c r="P462" s="88"/>
      <c r="Q462" s="88"/>
      <c r="R462" s="88"/>
      <c r="S462" s="88"/>
      <c r="T462" s="89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4" t="s">
        <v>284</v>
      </c>
      <c r="AU462" s="14" t="s">
        <v>276</v>
      </c>
    </row>
    <row r="463" s="2" customFormat="1" ht="16.5" customHeight="1">
      <c r="A463" s="35"/>
      <c r="B463" s="36"/>
      <c r="C463" s="239" t="s">
        <v>1228</v>
      </c>
      <c r="D463" s="239" t="s">
        <v>278</v>
      </c>
      <c r="E463" s="240" t="s">
        <v>1225</v>
      </c>
      <c r="F463" s="241" t="s">
        <v>1226</v>
      </c>
      <c r="G463" s="242" t="s">
        <v>342</v>
      </c>
      <c r="H463" s="243">
        <v>2</v>
      </c>
      <c r="I463" s="244"/>
      <c r="J463" s="245">
        <f>ROUND(I463*H463,2)</f>
        <v>0</v>
      </c>
      <c r="K463" s="246"/>
      <c r="L463" s="41"/>
      <c r="M463" s="247" t="s">
        <v>1</v>
      </c>
      <c r="N463" s="248" t="s">
        <v>39</v>
      </c>
      <c r="O463" s="88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51" t="s">
        <v>352</v>
      </c>
      <c r="AT463" s="251" t="s">
        <v>278</v>
      </c>
      <c r="AU463" s="251" t="s">
        <v>276</v>
      </c>
      <c r="AY463" s="14" t="s">
        <v>275</v>
      </c>
      <c r="BE463" s="252">
        <f>IF(N463="základní",J463,0)</f>
        <v>0</v>
      </c>
      <c r="BF463" s="252">
        <f>IF(N463="snížená",J463,0)</f>
        <v>0</v>
      </c>
      <c r="BG463" s="252">
        <f>IF(N463="zákl. přenesená",J463,0)</f>
        <v>0</v>
      </c>
      <c r="BH463" s="252">
        <f>IF(N463="sníž. přenesená",J463,0)</f>
        <v>0</v>
      </c>
      <c r="BI463" s="252">
        <f>IF(N463="nulová",J463,0)</f>
        <v>0</v>
      </c>
      <c r="BJ463" s="14" t="s">
        <v>81</v>
      </c>
      <c r="BK463" s="252">
        <f>ROUND(I463*H463,2)</f>
        <v>0</v>
      </c>
      <c r="BL463" s="14" t="s">
        <v>352</v>
      </c>
      <c r="BM463" s="251" t="s">
        <v>1227</v>
      </c>
    </row>
    <row r="464" s="2" customFormat="1">
      <c r="A464" s="35"/>
      <c r="B464" s="36"/>
      <c r="C464" s="37"/>
      <c r="D464" s="253" t="s">
        <v>284</v>
      </c>
      <c r="E464" s="37"/>
      <c r="F464" s="254" t="s">
        <v>1226</v>
      </c>
      <c r="G464" s="37"/>
      <c r="H464" s="37"/>
      <c r="I464" s="206"/>
      <c r="J464" s="37"/>
      <c r="K464" s="37"/>
      <c r="L464" s="41"/>
      <c r="M464" s="255"/>
      <c r="N464" s="256"/>
      <c r="O464" s="88"/>
      <c r="P464" s="88"/>
      <c r="Q464" s="88"/>
      <c r="R464" s="88"/>
      <c r="S464" s="88"/>
      <c r="T464" s="89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4" t="s">
        <v>284</v>
      </c>
      <c r="AU464" s="14" t="s">
        <v>276</v>
      </c>
    </row>
    <row r="465" s="2" customFormat="1" ht="16.5" customHeight="1">
      <c r="A465" s="35"/>
      <c r="B465" s="36"/>
      <c r="C465" s="257" t="s">
        <v>1232</v>
      </c>
      <c r="D465" s="257" t="s">
        <v>339</v>
      </c>
      <c r="E465" s="258" t="s">
        <v>1229</v>
      </c>
      <c r="F465" s="259" t="s">
        <v>1230</v>
      </c>
      <c r="G465" s="260" t="s">
        <v>342</v>
      </c>
      <c r="H465" s="261">
        <v>2</v>
      </c>
      <c r="I465" s="262"/>
      <c r="J465" s="263">
        <f>ROUND(I465*H465,2)</f>
        <v>0</v>
      </c>
      <c r="K465" s="264"/>
      <c r="L465" s="265"/>
      <c r="M465" s="266" t="s">
        <v>1</v>
      </c>
      <c r="N465" s="267" t="s">
        <v>39</v>
      </c>
      <c r="O465" s="88"/>
      <c r="P465" s="249">
        <f>O465*H465</f>
        <v>0</v>
      </c>
      <c r="Q465" s="249">
        <v>0.00010000000000000001</v>
      </c>
      <c r="R465" s="249">
        <f>Q465*H465</f>
        <v>0.00020000000000000001</v>
      </c>
      <c r="S465" s="249">
        <v>0</v>
      </c>
      <c r="T465" s="250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51" t="s">
        <v>377</v>
      </c>
      <c r="AT465" s="251" t="s">
        <v>339</v>
      </c>
      <c r="AU465" s="251" t="s">
        <v>276</v>
      </c>
      <c r="AY465" s="14" t="s">
        <v>275</v>
      </c>
      <c r="BE465" s="252">
        <f>IF(N465="základní",J465,0)</f>
        <v>0</v>
      </c>
      <c r="BF465" s="252">
        <f>IF(N465="snížená",J465,0)</f>
        <v>0</v>
      </c>
      <c r="BG465" s="252">
        <f>IF(N465="zákl. přenesená",J465,0)</f>
        <v>0</v>
      </c>
      <c r="BH465" s="252">
        <f>IF(N465="sníž. přenesená",J465,0)</f>
        <v>0</v>
      </c>
      <c r="BI465" s="252">
        <f>IF(N465="nulová",J465,0)</f>
        <v>0</v>
      </c>
      <c r="BJ465" s="14" t="s">
        <v>81</v>
      </c>
      <c r="BK465" s="252">
        <f>ROUND(I465*H465,2)</f>
        <v>0</v>
      </c>
      <c r="BL465" s="14" t="s">
        <v>352</v>
      </c>
      <c r="BM465" s="251" t="s">
        <v>1231</v>
      </c>
    </row>
    <row r="466" s="2" customFormat="1">
      <c r="A466" s="35"/>
      <c r="B466" s="36"/>
      <c r="C466" s="37"/>
      <c r="D466" s="253" t="s">
        <v>284</v>
      </c>
      <c r="E466" s="37"/>
      <c r="F466" s="254" t="s">
        <v>1230</v>
      </c>
      <c r="G466" s="37"/>
      <c r="H466" s="37"/>
      <c r="I466" s="206"/>
      <c r="J466" s="37"/>
      <c r="K466" s="37"/>
      <c r="L466" s="41"/>
      <c r="M466" s="255"/>
      <c r="N466" s="256"/>
      <c r="O466" s="88"/>
      <c r="P466" s="88"/>
      <c r="Q466" s="88"/>
      <c r="R466" s="88"/>
      <c r="S466" s="88"/>
      <c r="T466" s="89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4" t="s">
        <v>284</v>
      </c>
      <c r="AU466" s="14" t="s">
        <v>276</v>
      </c>
    </row>
    <row r="467" s="2" customFormat="1" ht="33" customHeight="1">
      <c r="A467" s="35"/>
      <c r="B467" s="36"/>
      <c r="C467" s="239" t="s">
        <v>1237</v>
      </c>
      <c r="D467" s="239" t="s">
        <v>278</v>
      </c>
      <c r="E467" s="240" t="s">
        <v>1233</v>
      </c>
      <c r="F467" s="241" t="s">
        <v>1234</v>
      </c>
      <c r="G467" s="242" t="s">
        <v>973</v>
      </c>
      <c r="H467" s="243">
        <v>1</v>
      </c>
      <c r="I467" s="244"/>
      <c r="J467" s="245">
        <f>ROUND(I467*H467,2)</f>
        <v>0</v>
      </c>
      <c r="K467" s="246"/>
      <c r="L467" s="41"/>
      <c r="M467" s="247" t="s">
        <v>1</v>
      </c>
      <c r="N467" s="248" t="s">
        <v>39</v>
      </c>
      <c r="O467" s="88"/>
      <c r="P467" s="249">
        <f>O467*H467</f>
        <v>0</v>
      </c>
      <c r="Q467" s="249">
        <v>0</v>
      </c>
      <c r="R467" s="249">
        <f>Q467*H467</f>
        <v>0</v>
      </c>
      <c r="S467" s="249">
        <v>0</v>
      </c>
      <c r="T467" s="250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51" t="s">
        <v>352</v>
      </c>
      <c r="AT467" s="251" t="s">
        <v>278</v>
      </c>
      <c r="AU467" s="251" t="s">
        <v>276</v>
      </c>
      <c r="AY467" s="14" t="s">
        <v>275</v>
      </c>
      <c r="BE467" s="252">
        <f>IF(N467="základní",J467,0)</f>
        <v>0</v>
      </c>
      <c r="BF467" s="252">
        <f>IF(N467="snížená",J467,0)</f>
        <v>0</v>
      </c>
      <c r="BG467" s="252">
        <f>IF(N467="zákl. přenesená",J467,0)</f>
        <v>0</v>
      </c>
      <c r="BH467" s="252">
        <f>IF(N467="sníž. přenesená",J467,0)</f>
        <v>0</v>
      </c>
      <c r="BI467" s="252">
        <f>IF(N467="nulová",J467,0)</f>
        <v>0</v>
      </c>
      <c r="BJ467" s="14" t="s">
        <v>81</v>
      </c>
      <c r="BK467" s="252">
        <f>ROUND(I467*H467,2)</f>
        <v>0</v>
      </c>
      <c r="BL467" s="14" t="s">
        <v>352</v>
      </c>
      <c r="BM467" s="251" t="s">
        <v>1235</v>
      </c>
    </row>
    <row r="468" s="2" customFormat="1">
      <c r="A468" s="35"/>
      <c r="B468" s="36"/>
      <c r="C468" s="37"/>
      <c r="D468" s="253" t="s">
        <v>284</v>
      </c>
      <c r="E468" s="37"/>
      <c r="F468" s="254" t="s">
        <v>1236</v>
      </c>
      <c r="G468" s="37"/>
      <c r="H468" s="37"/>
      <c r="I468" s="206"/>
      <c r="J468" s="37"/>
      <c r="K468" s="37"/>
      <c r="L468" s="41"/>
      <c r="M468" s="255"/>
      <c r="N468" s="256"/>
      <c r="O468" s="88"/>
      <c r="P468" s="88"/>
      <c r="Q468" s="88"/>
      <c r="R468" s="88"/>
      <c r="S468" s="88"/>
      <c r="T468" s="89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4" t="s">
        <v>284</v>
      </c>
      <c r="AU468" s="14" t="s">
        <v>276</v>
      </c>
    </row>
    <row r="469" s="2" customFormat="1" ht="24.15" customHeight="1">
      <c r="A469" s="35"/>
      <c r="B469" s="36"/>
      <c r="C469" s="239" t="s">
        <v>1241</v>
      </c>
      <c r="D469" s="239" t="s">
        <v>278</v>
      </c>
      <c r="E469" s="240" t="s">
        <v>1238</v>
      </c>
      <c r="F469" s="241" t="s">
        <v>1239</v>
      </c>
      <c r="G469" s="242" t="s">
        <v>342</v>
      </c>
      <c r="H469" s="243">
        <v>1</v>
      </c>
      <c r="I469" s="244"/>
      <c r="J469" s="245">
        <f>ROUND(I469*H469,2)</f>
        <v>0</v>
      </c>
      <c r="K469" s="246"/>
      <c r="L469" s="41"/>
      <c r="M469" s="247" t="s">
        <v>1</v>
      </c>
      <c r="N469" s="248" t="s">
        <v>39</v>
      </c>
      <c r="O469" s="88"/>
      <c r="P469" s="249">
        <f>O469*H469</f>
        <v>0</v>
      </c>
      <c r="Q469" s="249">
        <v>0</v>
      </c>
      <c r="R469" s="249">
        <f>Q469*H469</f>
        <v>0</v>
      </c>
      <c r="S469" s="249">
        <v>0</v>
      </c>
      <c r="T469" s="25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51" t="s">
        <v>352</v>
      </c>
      <c r="AT469" s="251" t="s">
        <v>278</v>
      </c>
      <c r="AU469" s="251" t="s">
        <v>276</v>
      </c>
      <c r="AY469" s="14" t="s">
        <v>275</v>
      </c>
      <c r="BE469" s="252">
        <f>IF(N469="základní",J469,0)</f>
        <v>0</v>
      </c>
      <c r="BF469" s="252">
        <f>IF(N469="snížená",J469,0)</f>
        <v>0</v>
      </c>
      <c r="BG469" s="252">
        <f>IF(N469="zákl. přenesená",J469,0)</f>
        <v>0</v>
      </c>
      <c r="BH469" s="252">
        <f>IF(N469="sníž. přenesená",J469,0)</f>
        <v>0</v>
      </c>
      <c r="BI469" s="252">
        <f>IF(N469="nulová",J469,0)</f>
        <v>0</v>
      </c>
      <c r="BJ469" s="14" t="s">
        <v>81</v>
      </c>
      <c r="BK469" s="252">
        <f>ROUND(I469*H469,2)</f>
        <v>0</v>
      </c>
      <c r="BL469" s="14" t="s">
        <v>352</v>
      </c>
      <c r="BM469" s="251" t="s">
        <v>1240</v>
      </c>
    </row>
    <row r="470" s="2" customFormat="1">
      <c r="A470" s="35"/>
      <c r="B470" s="36"/>
      <c r="C470" s="37"/>
      <c r="D470" s="253" t="s">
        <v>284</v>
      </c>
      <c r="E470" s="37"/>
      <c r="F470" s="254" t="s">
        <v>1239</v>
      </c>
      <c r="G470" s="37"/>
      <c r="H470" s="37"/>
      <c r="I470" s="206"/>
      <c r="J470" s="37"/>
      <c r="K470" s="37"/>
      <c r="L470" s="41"/>
      <c r="M470" s="255"/>
      <c r="N470" s="256"/>
      <c r="O470" s="88"/>
      <c r="P470" s="88"/>
      <c r="Q470" s="88"/>
      <c r="R470" s="88"/>
      <c r="S470" s="88"/>
      <c r="T470" s="89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4" t="s">
        <v>284</v>
      </c>
      <c r="AU470" s="14" t="s">
        <v>276</v>
      </c>
    </row>
    <row r="471" s="2" customFormat="1" ht="24.15" customHeight="1">
      <c r="A471" s="35"/>
      <c r="B471" s="36"/>
      <c r="C471" s="257" t="s">
        <v>1245</v>
      </c>
      <c r="D471" s="257" t="s">
        <v>339</v>
      </c>
      <c r="E471" s="258" t="s">
        <v>1242</v>
      </c>
      <c r="F471" s="259" t="s">
        <v>1243</v>
      </c>
      <c r="G471" s="260" t="s">
        <v>342</v>
      </c>
      <c r="H471" s="261">
        <v>1</v>
      </c>
      <c r="I471" s="262"/>
      <c r="J471" s="263">
        <f>ROUND(I471*H471,2)</f>
        <v>0</v>
      </c>
      <c r="K471" s="264"/>
      <c r="L471" s="265"/>
      <c r="M471" s="266" t="s">
        <v>1</v>
      </c>
      <c r="N471" s="267" t="s">
        <v>39</v>
      </c>
      <c r="O471" s="88"/>
      <c r="P471" s="249">
        <f>O471*H471</f>
        <v>0</v>
      </c>
      <c r="Q471" s="249">
        <v>0.00010000000000000001</v>
      </c>
      <c r="R471" s="249">
        <f>Q471*H471</f>
        <v>0.00010000000000000001</v>
      </c>
      <c r="S471" s="249">
        <v>0</v>
      </c>
      <c r="T471" s="250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51" t="s">
        <v>377</v>
      </c>
      <c r="AT471" s="251" t="s">
        <v>339</v>
      </c>
      <c r="AU471" s="251" t="s">
        <v>276</v>
      </c>
      <c r="AY471" s="14" t="s">
        <v>275</v>
      </c>
      <c r="BE471" s="252">
        <f>IF(N471="základní",J471,0)</f>
        <v>0</v>
      </c>
      <c r="BF471" s="252">
        <f>IF(N471="snížená",J471,0)</f>
        <v>0</v>
      </c>
      <c r="BG471" s="252">
        <f>IF(N471="zákl. přenesená",J471,0)</f>
        <v>0</v>
      </c>
      <c r="BH471" s="252">
        <f>IF(N471="sníž. přenesená",J471,0)</f>
        <v>0</v>
      </c>
      <c r="BI471" s="252">
        <f>IF(N471="nulová",J471,0)</f>
        <v>0</v>
      </c>
      <c r="BJ471" s="14" t="s">
        <v>81</v>
      </c>
      <c r="BK471" s="252">
        <f>ROUND(I471*H471,2)</f>
        <v>0</v>
      </c>
      <c r="BL471" s="14" t="s">
        <v>352</v>
      </c>
      <c r="BM471" s="251" t="s">
        <v>1244</v>
      </c>
    </row>
    <row r="472" s="2" customFormat="1">
      <c r="A472" s="35"/>
      <c r="B472" s="36"/>
      <c r="C472" s="37"/>
      <c r="D472" s="253" t="s">
        <v>284</v>
      </c>
      <c r="E472" s="37"/>
      <c r="F472" s="254" t="s">
        <v>1243</v>
      </c>
      <c r="G472" s="37"/>
      <c r="H472" s="37"/>
      <c r="I472" s="206"/>
      <c r="J472" s="37"/>
      <c r="K472" s="37"/>
      <c r="L472" s="41"/>
      <c r="M472" s="255"/>
      <c r="N472" s="256"/>
      <c r="O472" s="88"/>
      <c r="P472" s="88"/>
      <c r="Q472" s="88"/>
      <c r="R472" s="88"/>
      <c r="S472" s="88"/>
      <c r="T472" s="89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4" t="s">
        <v>284</v>
      </c>
      <c r="AU472" s="14" t="s">
        <v>276</v>
      </c>
    </row>
    <row r="473" s="2" customFormat="1" ht="21.75" customHeight="1">
      <c r="A473" s="35"/>
      <c r="B473" s="36"/>
      <c r="C473" s="239" t="s">
        <v>1250</v>
      </c>
      <c r="D473" s="239" t="s">
        <v>278</v>
      </c>
      <c r="E473" s="240" t="s">
        <v>1246</v>
      </c>
      <c r="F473" s="241" t="s">
        <v>1247</v>
      </c>
      <c r="G473" s="242" t="s">
        <v>342</v>
      </c>
      <c r="H473" s="243">
        <v>25</v>
      </c>
      <c r="I473" s="244"/>
      <c r="J473" s="245">
        <f>ROUND(I473*H473,2)</f>
        <v>0</v>
      </c>
      <c r="K473" s="246"/>
      <c r="L473" s="41"/>
      <c r="M473" s="247" t="s">
        <v>1</v>
      </c>
      <c r="N473" s="248" t="s">
        <v>39</v>
      </c>
      <c r="O473" s="88"/>
      <c r="P473" s="249">
        <f>O473*H473</f>
        <v>0</v>
      </c>
      <c r="Q473" s="249">
        <v>0</v>
      </c>
      <c r="R473" s="249">
        <f>Q473*H473</f>
        <v>0</v>
      </c>
      <c r="S473" s="249">
        <v>0</v>
      </c>
      <c r="T473" s="250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51" t="s">
        <v>352</v>
      </c>
      <c r="AT473" s="251" t="s">
        <v>278</v>
      </c>
      <c r="AU473" s="251" t="s">
        <v>276</v>
      </c>
      <c r="AY473" s="14" t="s">
        <v>275</v>
      </c>
      <c r="BE473" s="252">
        <f>IF(N473="základní",J473,0)</f>
        <v>0</v>
      </c>
      <c r="BF473" s="252">
        <f>IF(N473="snížená",J473,0)</f>
        <v>0</v>
      </c>
      <c r="BG473" s="252">
        <f>IF(N473="zákl. přenesená",J473,0)</f>
        <v>0</v>
      </c>
      <c r="BH473" s="252">
        <f>IF(N473="sníž. přenesená",J473,0)</f>
        <v>0</v>
      </c>
      <c r="BI473" s="252">
        <f>IF(N473="nulová",J473,0)</f>
        <v>0</v>
      </c>
      <c r="BJ473" s="14" t="s">
        <v>81</v>
      </c>
      <c r="BK473" s="252">
        <f>ROUND(I473*H473,2)</f>
        <v>0</v>
      </c>
      <c r="BL473" s="14" t="s">
        <v>352</v>
      </c>
      <c r="BM473" s="251" t="s">
        <v>1248</v>
      </c>
    </row>
    <row r="474" s="2" customFormat="1">
      <c r="A474" s="35"/>
      <c r="B474" s="36"/>
      <c r="C474" s="37"/>
      <c r="D474" s="253" t="s">
        <v>284</v>
      </c>
      <c r="E474" s="37"/>
      <c r="F474" s="254" t="s">
        <v>1249</v>
      </c>
      <c r="G474" s="37"/>
      <c r="H474" s="37"/>
      <c r="I474" s="206"/>
      <c r="J474" s="37"/>
      <c r="K474" s="37"/>
      <c r="L474" s="41"/>
      <c r="M474" s="255"/>
      <c r="N474" s="256"/>
      <c r="O474" s="88"/>
      <c r="P474" s="88"/>
      <c r="Q474" s="88"/>
      <c r="R474" s="88"/>
      <c r="S474" s="88"/>
      <c r="T474" s="89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4" t="s">
        <v>284</v>
      </c>
      <c r="AU474" s="14" t="s">
        <v>276</v>
      </c>
    </row>
    <row r="475" s="2" customFormat="1" ht="16.5" customHeight="1">
      <c r="A475" s="35"/>
      <c r="B475" s="36"/>
      <c r="C475" s="257" t="s">
        <v>1252</v>
      </c>
      <c r="D475" s="257" t="s">
        <v>339</v>
      </c>
      <c r="E475" s="258" t="s">
        <v>962</v>
      </c>
      <c r="F475" s="259" t="s">
        <v>963</v>
      </c>
      <c r="G475" s="260" t="s">
        <v>342</v>
      </c>
      <c r="H475" s="261">
        <v>25</v>
      </c>
      <c r="I475" s="262"/>
      <c r="J475" s="263">
        <f>ROUND(I475*H475,2)</f>
        <v>0</v>
      </c>
      <c r="K475" s="264"/>
      <c r="L475" s="265"/>
      <c r="M475" s="266" t="s">
        <v>1</v>
      </c>
      <c r="N475" s="267" t="s">
        <v>39</v>
      </c>
      <c r="O475" s="88"/>
      <c r="P475" s="249">
        <f>O475*H475</f>
        <v>0</v>
      </c>
      <c r="Q475" s="249">
        <v>9.0000000000000006E-05</v>
      </c>
      <c r="R475" s="249">
        <f>Q475*H475</f>
        <v>0.0022500000000000003</v>
      </c>
      <c r="S475" s="249">
        <v>0</v>
      </c>
      <c r="T475" s="250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51" t="s">
        <v>377</v>
      </c>
      <c r="AT475" s="251" t="s">
        <v>339</v>
      </c>
      <c r="AU475" s="251" t="s">
        <v>276</v>
      </c>
      <c r="AY475" s="14" t="s">
        <v>275</v>
      </c>
      <c r="BE475" s="252">
        <f>IF(N475="základní",J475,0)</f>
        <v>0</v>
      </c>
      <c r="BF475" s="252">
        <f>IF(N475="snížená",J475,0)</f>
        <v>0</v>
      </c>
      <c r="BG475" s="252">
        <f>IF(N475="zákl. přenesená",J475,0)</f>
        <v>0</v>
      </c>
      <c r="BH475" s="252">
        <f>IF(N475="sníž. přenesená",J475,0)</f>
        <v>0</v>
      </c>
      <c r="BI475" s="252">
        <f>IF(N475="nulová",J475,0)</f>
        <v>0</v>
      </c>
      <c r="BJ475" s="14" t="s">
        <v>81</v>
      </c>
      <c r="BK475" s="252">
        <f>ROUND(I475*H475,2)</f>
        <v>0</v>
      </c>
      <c r="BL475" s="14" t="s">
        <v>352</v>
      </c>
      <c r="BM475" s="251" t="s">
        <v>1251</v>
      </c>
    </row>
    <row r="476" s="2" customFormat="1">
      <c r="A476" s="35"/>
      <c r="B476" s="36"/>
      <c r="C476" s="37"/>
      <c r="D476" s="253" t="s">
        <v>284</v>
      </c>
      <c r="E476" s="37"/>
      <c r="F476" s="254" t="s">
        <v>963</v>
      </c>
      <c r="G476" s="37"/>
      <c r="H476" s="37"/>
      <c r="I476" s="206"/>
      <c r="J476" s="37"/>
      <c r="K476" s="37"/>
      <c r="L476" s="41"/>
      <c r="M476" s="255"/>
      <c r="N476" s="256"/>
      <c r="O476" s="88"/>
      <c r="P476" s="88"/>
      <c r="Q476" s="88"/>
      <c r="R476" s="88"/>
      <c r="S476" s="88"/>
      <c r="T476" s="89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4" t="s">
        <v>284</v>
      </c>
      <c r="AU476" s="14" t="s">
        <v>276</v>
      </c>
    </row>
    <row r="477" s="2" customFormat="1" ht="24.15" customHeight="1">
      <c r="A477" s="35"/>
      <c r="B477" s="36"/>
      <c r="C477" s="239" t="s">
        <v>1257</v>
      </c>
      <c r="D477" s="239" t="s">
        <v>278</v>
      </c>
      <c r="E477" s="240" t="s">
        <v>1253</v>
      </c>
      <c r="F477" s="241" t="s">
        <v>1254</v>
      </c>
      <c r="G477" s="242" t="s">
        <v>416</v>
      </c>
      <c r="H477" s="243">
        <v>60</v>
      </c>
      <c r="I477" s="244"/>
      <c r="J477" s="245">
        <f>ROUND(I477*H477,2)</f>
        <v>0</v>
      </c>
      <c r="K477" s="246"/>
      <c r="L477" s="41"/>
      <c r="M477" s="247" t="s">
        <v>1</v>
      </c>
      <c r="N477" s="248" t="s">
        <v>39</v>
      </c>
      <c r="O477" s="88"/>
      <c r="P477" s="249">
        <f>O477*H477</f>
        <v>0</v>
      </c>
      <c r="Q477" s="249">
        <v>0</v>
      </c>
      <c r="R477" s="249">
        <f>Q477*H477</f>
        <v>0</v>
      </c>
      <c r="S477" s="249">
        <v>0</v>
      </c>
      <c r="T477" s="25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51" t="s">
        <v>352</v>
      </c>
      <c r="AT477" s="251" t="s">
        <v>278</v>
      </c>
      <c r="AU477" s="251" t="s">
        <v>276</v>
      </c>
      <c r="AY477" s="14" t="s">
        <v>275</v>
      </c>
      <c r="BE477" s="252">
        <f>IF(N477="základní",J477,0)</f>
        <v>0</v>
      </c>
      <c r="BF477" s="252">
        <f>IF(N477="snížená",J477,0)</f>
        <v>0</v>
      </c>
      <c r="BG477" s="252">
        <f>IF(N477="zákl. přenesená",J477,0)</f>
        <v>0</v>
      </c>
      <c r="BH477" s="252">
        <f>IF(N477="sníž. přenesená",J477,0)</f>
        <v>0</v>
      </c>
      <c r="BI477" s="252">
        <f>IF(N477="nulová",J477,0)</f>
        <v>0</v>
      </c>
      <c r="BJ477" s="14" t="s">
        <v>81</v>
      </c>
      <c r="BK477" s="252">
        <f>ROUND(I477*H477,2)</f>
        <v>0</v>
      </c>
      <c r="BL477" s="14" t="s">
        <v>352</v>
      </c>
      <c r="BM477" s="251" t="s">
        <v>1255</v>
      </c>
    </row>
    <row r="478" s="2" customFormat="1">
      <c r="A478" s="35"/>
      <c r="B478" s="36"/>
      <c r="C478" s="37"/>
      <c r="D478" s="253" t="s">
        <v>284</v>
      </c>
      <c r="E478" s="37"/>
      <c r="F478" s="254" t="s">
        <v>1256</v>
      </c>
      <c r="G478" s="37"/>
      <c r="H478" s="37"/>
      <c r="I478" s="206"/>
      <c r="J478" s="37"/>
      <c r="K478" s="37"/>
      <c r="L478" s="41"/>
      <c r="M478" s="255"/>
      <c r="N478" s="256"/>
      <c r="O478" s="88"/>
      <c r="P478" s="88"/>
      <c r="Q478" s="88"/>
      <c r="R478" s="88"/>
      <c r="S478" s="88"/>
      <c r="T478" s="89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4" t="s">
        <v>284</v>
      </c>
      <c r="AU478" s="14" t="s">
        <v>276</v>
      </c>
    </row>
    <row r="479" s="2" customFormat="1" ht="24.15" customHeight="1">
      <c r="A479" s="35"/>
      <c r="B479" s="36"/>
      <c r="C479" s="257" t="s">
        <v>1262</v>
      </c>
      <c r="D479" s="257" t="s">
        <v>339</v>
      </c>
      <c r="E479" s="258" t="s">
        <v>1263</v>
      </c>
      <c r="F479" s="259" t="s">
        <v>1264</v>
      </c>
      <c r="G479" s="260" t="s">
        <v>416</v>
      </c>
      <c r="H479" s="261">
        <v>30</v>
      </c>
      <c r="I479" s="262"/>
      <c r="J479" s="263">
        <f>ROUND(I479*H479,2)</f>
        <v>0</v>
      </c>
      <c r="K479" s="264"/>
      <c r="L479" s="265"/>
      <c r="M479" s="266" t="s">
        <v>1</v>
      </c>
      <c r="N479" s="267" t="s">
        <v>39</v>
      </c>
      <c r="O479" s="88"/>
      <c r="P479" s="249">
        <f>O479*H479</f>
        <v>0</v>
      </c>
      <c r="Q479" s="249">
        <v>6.9999999999999994E-05</v>
      </c>
      <c r="R479" s="249">
        <f>Q479*H479</f>
        <v>0.0020999999999999999</v>
      </c>
      <c r="S479" s="249">
        <v>0</v>
      </c>
      <c r="T479" s="25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51" t="s">
        <v>377</v>
      </c>
      <c r="AT479" s="251" t="s">
        <v>339</v>
      </c>
      <c r="AU479" s="251" t="s">
        <v>276</v>
      </c>
      <c r="AY479" s="14" t="s">
        <v>275</v>
      </c>
      <c r="BE479" s="252">
        <f>IF(N479="základní",J479,0)</f>
        <v>0</v>
      </c>
      <c r="BF479" s="252">
        <f>IF(N479="snížená",J479,0)</f>
        <v>0</v>
      </c>
      <c r="BG479" s="252">
        <f>IF(N479="zákl. přenesená",J479,0)</f>
        <v>0</v>
      </c>
      <c r="BH479" s="252">
        <f>IF(N479="sníž. přenesená",J479,0)</f>
        <v>0</v>
      </c>
      <c r="BI479" s="252">
        <f>IF(N479="nulová",J479,0)</f>
        <v>0</v>
      </c>
      <c r="BJ479" s="14" t="s">
        <v>81</v>
      </c>
      <c r="BK479" s="252">
        <f>ROUND(I479*H479,2)</f>
        <v>0</v>
      </c>
      <c r="BL479" s="14" t="s">
        <v>352</v>
      </c>
      <c r="BM479" s="251" t="s">
        <v>1265</v>
      </c>
    </row>
    <row r="480" s="2" customFormat="1">
      <c r="A480" s="35"/>
      <c r="B480" s="36"/>
      <c r="C480" s="37"/>
      <c r="D480" s="253" t="s">
        <v>284</v>
      </c>
      <c r="E480" s="37"/>
      <c r="F480" s="254" t="s">
        <v>1264</v>
      </c>
      <c r="G480" s="37"/>
      <c r="H480" s="37"/>
      <c r="I480" s="206"/>
      <c r="J480" s="37"/>
      <c r="K480" s="37"/>
      <c r="L480" s="41"/>
      <c r="M480" s="255"/>
      <c r="N480" s="256"/>
      <c r="O480" s="88"/>
      <c r="P480" s="88"/>
      <c r="Q480" s="88"/>
      <c r="R480" s="88"/>
      <c r="S480" s="88"/>
      <c r="T480" s="89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4" t="s">
        <v>284</v>
      </c>
      <c r="AU480" s="14" t="s">
        <v>276</v>
      </c>
    </row>
    <row r="481" s="2" customFormat="1" ht="24.15" customHeight="1">
      <c r="A481" s="35"/>
      <c r="B481" s="36"/>
      <c r="C481" s="257" t="s">
        <v>1266</v>
      </c>
      <c r="D481" s="257" t="s">
        <v>339</v>
      </c>
      <c r="E481" s="258" t="s">
        <v>931</v>
      </c>
      <c r="F481" s="259" t="s">
        <v>932</v>
      </c>
      <c r="G481" s="260" t="s">
        <v>416</v>
      </c>
      <c r="H481" s="261">
        <v>30</v>
      </c>
      <c r="I481" s="262"/>
      <c r="J481" s="263">
        <f>ROUND(I481*H481,2)</f>
        <v>0</v>
      </c>
      <c r="K481" s="264"/>
      <c r="L481" s="265"/>
      <c r="M481" s="266" t="s">
        <v>1</v>
      </c>
      <c r="N481" s="267" t="s">
        <v>39</v>
      </c>
      <c r="O481" s="88"/>
      <c r="P481" s="249">
        <f>O481*H481</f>
        <v>0</v>
      </c>
      <c r="Q481" s="249">
        <v>6.9999999999999994E-05</v>
      </c>
      <c r="R481" s="249">
        <f>Q481*H481</f>
        <v>0.0020999999999999999</v>
      </c>
      <c r="S481" s="249">
        <v>0</v>
      </c>
      <c r="T481" s="250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51" t="s">
        <v>377</v>
      </c>
      <c r="AT481" s="251" t="s">
        <v>339</v>
      </c>
      <c r="AU481" s="251" t="s">
        <v>276</v>
      </c>
      <c r="AY481" s="14" t="s">
        <v>275</v>
      </c>
      <c r="BE481" s="252">
        <f>IF(N481="základní",J481,0)</f>
        <v>0</v>
      </c>
      <c r="BF481" s="252">
        <f>IF(N481="snížená",J481,0)</f>
        <v>0</v>
      </c>
      <c r="BG481" s="252">
        <f>IF(N481="zákl. přenesená",J481,0)</f>
        <v>0</v>
      </c>
      <c r="BH481" s="252">
        <f>IF(N481="sníž. přenesená",J481,0)</f>
        <v>0</v>
      </c>
      <c r="BI481" s="252">
        <f>IF(N481="nulová",J481,0)</f>
        <v>0</v>
      </c>
      <c r="BJ481" s="14" t="s">
        <v>81</v>
      </c>
      <c r="BK481" s="252">
        <f>ROUND(I481*H481,2)</f>
        <v>0</v>
      </c>
      <c r="BL481" s="14" t="s">
        <v>352</v>
      </c>
      <c r="BM481" s="251" t="s">
        <v>1267</v>
      </c>
    </row>
    <row r="482" s="2" customFormat="1">
      <c r="A482" s="35"/>
      <c r="B482" s="36"/>
      <c r="C482" s="37"/>
      <c r="D482" s="253" t="s">
        <v>284</v>
      </c>
      <c r="E482" s="37"/>
      <c r="F482" s="254" t="s">
        <v>932</v>
      </c>
      <c r="G482" s="37"/>
      <c r="H482" s="37"/>
      <c r="I482" s="206"/>
      <c r="J482" s="37"/>
      <c r="K482" s="37"/>
      <c r="L482" s="41"/>
      <c r="M482" s="255"/>
      <c r="N482" s="256"/>
      <c r="O482" s="88"/>
      <c r="P482" s="88"/>
      <c r="Q482" s="88"/>
      <c r="R482" s="88"/>
      <c r="S482" s="88"/>
      <c r="T482" s="89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4" t="s">
        <v>284</v>
      </c>
      <c r="AU482" s="14" t="s">
        <v>276</v>
      </c>
    </row>
    <row r="483" s="2" customFormat="1" ht="24.15" customHeight="1">
      <c r="A483" s="35"/>
      <c r="B483" s="36"/>
      <c r="C483" s="239" t="s">
        <v>1268</v>
      </c>
      <c r="D483" s="239" t="s">
        <v>278</v>
      </c>
      <c r="E483" s="240" t="s">
        <v>1269</v>
      </c>
      <c r="F483" s="241" t="s">
        <v>1270</v>
      </c>
      <c r="G483" s="242" t="s">
        <v>342</v>
      </c>
      <c r="H483" s="243">
        <v>1</v>
      </c>
      <c r="I483" s="244"/>
      <c r="J483" s="245">
        <f>ROUND(I483*H483,2)</f>
        <v>0</v>
      </c>
      <c r="K483" s="246"/>
      <c r="L483" s="41"/>
      <c r="M483" s="247" t="s">
        <v>1</v>
      </c>
      <c r="N483" s="248" t="s">
        <v>39</v>
      </c>
      <c r="O483" s="88"/>
      <c r="P483" s="249">
        <f>O483*H483</f>
        <v>0</v>
      </c>
      <c r="Q483" s="249">
        <v>0</v>
      </c>
      <c r="R483" s="249">
        <f>Q483*H483</f>
        <v>0</v>
      </c>
      <c r="S483" s="249">
        <v>0</v>
      </c>
      <c r="T483" s="250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51" t="s">
        <v>352</v>
      </c>
      <c r="AT483" s="251" t="s">
        <v>278</v>
      </c>
      <c r="AU483" s="251" t="s">
        <v>276</v>
      </c>
      <c r="AY483" s="14" t="s">
        <v>275</v>
      </c>
      <c r="BE483" s="252">
        <f>IF(N483="základní",J483,0)</f>
        <v>0</v>
      </c>
      <c r="BF483" s="252">
        <f>IF(N483="snížená",J483,0)</f>
        <v>0</v>
      </c>
      <c r="BG483" s="252">
        <f>IF(N483="zákl. přenesená",J483,0)</f>
        <v>0</v>
      </c>
      <c r="BH483" s="252">
        <f>IF(N483="sníž. přenesená",J483,0)</f>
        <v>0</v>
      </c>
      <c r="BI483" s="252">
        <f>IF(N483="nulová",J483,0)</f>
        <v>0</v>
      </c>
      <c r="BJ483" s="14" t="s">
        <v>81</v>
      </c>
      <c r="BK483" s="252">
        <f>ROUND(I483*H483,2)</f>
        <v>0</v>
      </c>
      <c r="BL483" s="14" t="s">
        <v>352</v>
      </c>
      <c r="BM483" s="251" t="s">
        <v>1271</v>
      </c>
    </row>
    <row r="484" s="2" customFormat="1">
      <c r="A484" s="35"/>
      <c r="B484" s="36"/>
      <c r="C484" s="37"/>
      <c r="D484" s="253" t="s">
        <v>284</v>
      </c>
      <c r="E484" s="37"/>
      <c r="F484" s="254" t="s">
        <v>1272</v>
      </c>
      <c r="G484" s="37"/>
      <c r="H484" s="37"/>
      <c r="I484" s="206"/>
      <c r="J484" s="37"/>
      <c r="K484" s="37"/>
      <c r="L484" s="41"/>
      <c r="M484" s="255"/>
      <c r="N484" s="256"/>
      <c r="O484" s="88"/>
      <c r="P484" s="88"/>
      <c r="Q484" s="88"/>
      <c r="R484" s="88"/>
      <c r="S484" s="88"/>
      <c r="T484" s="89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4" t="s">
        <v>284</v>
      </c>
      <c r="AU484" s="14" t="s">
        <v>276</v>
      </c>
    </row>
    <row r="485" s="2" customFormat="1" ht="16.5" customHeight="1">
      <c r="A485" s="35"/>
      <c r="B485" s="36"/>
      <c r="C485" s="257" t="s">
        <v>1273</v>
      </c>
      <c r="D485" s="257" t="s">
        <v>339</v>
      </c>
      <c r="E485" s="258" t="s">
        <v>1274</v>
      </c>
      <c r="F485" s="259" t="s">
        <v>1275</v>
      </c>
      <c r="G485" s="260" t="s">
        <v>1276</v>
      </c>
      <c r="H485" s="261">
        <v>1</v>
      </c>
      <c r="I485" s="262"/>
      <c r="J485" s="263">
        <f>ROUND(I485*H485,2)</f>
        <v>0</v>
      </c>
      <c r="K485" s="264"/>
      <c r="L485" s="265"/>
      <c r="M485" s="266" t="s">
        <v>1</v>
      </c>
      <c r="N485" s="267" t="s">
        <v>39</v>
      </c>
      <c r="O485" s="88"/>
      <c r="P485" s="249">
        <f>O485*H485</f>
        <v>0</v>
      </c>
      <c r="Q485" s="249">
        <v>0.0067000000000000002</v>
      </c>
      <c r="R485" s="249">
        <f>Q485*H485</f>
        <v>0.0067000000000000002</v>
      </c>
      <c r="S485" s="249">
        <v>0</v>
      </c>
      <c r="T485" s="250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51" t="s">
        <v>377</v>
      </c>
      <c r="AT485" s="251" t="s">
        <v>339</v>
      </c>
      <c r="AU485" s="251" t="s">
        <v>276</v>
      </c>
      <c r="AY485" s="14" t="s">
        <v>275</v>
      </c>
      <c r="BE485" s="252">
        <f>IF(N485="základní",J485,0)</f>
        <v>0</v>
      </c>
      <c r="BF485" s="252">
        <f>IF(N485="snížená",J485,0)</f>
        <v>0</v>
      </c>
      <c r="BG485" s="252">
        <f>IF(N485="zákl. přenesená",J485,0)</f>
        <v>0</v>
      </c>
      <c r="BH485" s="252">
        <f>IF(N485="sníž. přenesená",J485,0)</f>
        <v>0</v>
      </c>
      <c r="BI485" s="252">
        <f>IF(N485="nulová",J485,0)</f>
        <v>0</v>
      </c>
      <c r="BJ485" s="14" t="s">
        <v>81</v>
      </c>
      <c r="BK485" s="252">
        <f>ROUND(I485*H485,2)</f>
        <v>0</v>
      </c>
      <c r="BL485" s="14" t="s">
        <v>352</v>
      </c>
      <c r="BM485" s="251" t="s">
        <v>1277</v>
      </c>
    </row>
    <row r="486" s="2" customFormat="1">
      <c r="A486" s="35"/>
      <c r="B486" s="36"/>
      <c r="C486" s="37"/>
      <c r="D486" s="253" t="s">
        <v>284</v>
      </c>
      <c r="E486" s="37"/>
      <c r="F486" s="254" t="s">
        <v>1275</v>
      </c>
      <c r="G486" s="37"/>
      <c r="H486" s="37"/>
      <c r="I486" s="206"/>
      <c r="J486" s="37"/>
      <c r="K486" s="37"/>
      <c r="L486" s="41"/>
      <c r="M486" s="255"/>
      <c r="N486" s="256"/>
      <c r="O486" s="88"/>
      <c r="P486" s="88"/>
      <c r="Q486" s="88"/>
      <c r="R486" s="88"/>
      <c r="S486" s="88"/>
      <c r="T486" s="89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4" t="s">
        <v>284</v>
      </c>
      <c r="AU486" s="14" t="s">
        <v>276</v>
      </c>
    </row>
    <row r="487" s="2" customFormat="1" ht="24.15" customHeight="1">
      <c r="A487" s="35"/>
      <c r="B487" s="36"/>
      <c r="C487" s="257" t="s">
        <v>1278</v>
      </c>
      <c r="D487" s="257" t="s">
        <v>339</v>
      </c>
      <c r="E487" s="258" t="s">
        <v>1279</v>
      </c>
      <c r="F487" s="259" t="s">
        <v>1280</v>
      </c>
      <c r="G487" s="260" t="s">
        <v>342</v>
      </c>
      <c r="H487" s="261">
        <v>1</v>
      </c>
      <c r="I487" s="262"/>
      <c r="J487" s="263">
        <f>ROUND(I487*H487,2)</f>
        <v>0</v>
      </c>
      <c r="K487" s="264"/>
      <c r="L487" s="265"/>
      <c r="M487" s="266" t="s">
        <v>1</v>
      </c>
      <c r="N487" s="267" t="s">
        <v>39</v>
      </c>
      <c r="O487" s="88"/>
      <c r="P487" s="249">
        <f>O487*H487</f>
        <v>0</v>
      </c>
      <c r="Q487" s="249">
        <v>0.0014300000000000001</v>
      </c>
      <c r="R487" s="249">
        <f>Q487*H487</f>
        <v>0.0014300000000000001</v>
      </c>
      <c r="S487" s="249">
        <v>0</v>
      </c>
      <c r="T487" s="25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51" t="s">
        <v>377</v>
      </c>
      <c r="AT487" s="251" t="s">
        <v>339</v>
      </c>
      <c r="AU487" s="251" t="s">
        <v>276</v>
      </c>
      <c r="AY487" s="14" t="s">
        <v>275</v>
      </c>
      <c r="BE487" s="252">
        <f>IF(N487="základní",J487,0)</f>
        <v>0</v>
      </c>
      <c r="BF487" s="252">
        <f>IF(N487="snížená",J487,0)</f>
        <v>0</v>
      </c>
      <c r="BG487" s="252">
        <f>IF(N487="zákl. přenesená",J487,0)</f>
        <v>0</v>
      </c>
      <c r="BH487" s="252">
        <f>IF(N487="sníž. přenesená",J487,0)</f>
        <v>0</v>
      </c>
      <c r="BI487" s="252">
        <f>IF(N487="nulová",J487,0)</f>
        <v>0</v>
      </c>
      <c r="BJ487" s="14" t="s">
        <v>81</v>
      </c>
      <c r="BK487" s="252">
        <f>ROUND(I487*H487,2)</f>
        <v>0</v>
      </c>
      <c r="BL487" s="14" t="s">
        <v>352</v>
      </c>
      <c r="BM487" s="251" t="s">
        <v>1281</v>
      </c>
    </row>
    <row r="488" s="2" customFormat="1">
      <c r="A488" s="35"/>
      <c r="B488" s="36"/>
      <c r="C488" s="37"/>
      <c r="D488" s="253" t="s">
        <v>284</v>
      </c>
      <c r="E488" s="37"/>
      <c r="F488" s="254" t="s">
        <v>1280</v>
      </c>
      <c r="G488" s="37"/>
      <c r="H488" s="37"/>
      <c r="I488" s="206"/>
      <c r="J488" s="37"/>
      <c r="K488" s="37"/>
      <c r="L488" s="41"/>
      <c r="M488" s="255"/>
      <c r="N488" s="256"/>
      <c r="O488" s="88"/>
      <c r="P488" s="88"/>
      <c r="Q488" s="88"/>
      <c r="R488" s="88"/>
      <c r="S488" s="88"/>
      <c r="T488" s="89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4" t="s">
        <v>284</v>
      </c>
      <c r="AU488" s="14" t="s">
        <v>276</v>
      </c>
    </row>
    <row r="489" s="2" customFormat="1" ht="24.15" customHeight="1">
      <c r="A489" s="35"/>
      <c r="B489" s="36"/>
      <c r="C489" s="257" t="s">
        <v>1282</v>
      </c>
      <c r="D489" s="257" t="s">
        <v>339</v>
      </c>
      <c r="E489" s="258" t="s">
        <v>1283</v>
      </c>
      <c r="F489" s="259" t="s">
        <v>1284</v>
      </c>
      <c r="G489" s="260" t="s">
        <v>342</v>
      </c>
      <c r="H489" s="261">
        <v>1</v>
      </c>
      <c r="I489" s="262"/>
      <c r="J489" s="263">
        <f>ROUND(I489*H489,2)</f>
        <v>0</v>
      </c>
      <c r="K489" s="264"/>
      <c r="L489" s="265"/>
      <c r="M489" s="266" t="s">
        <v>1</v>
      </c>
      <c r="N489" s="267" t="s">
        <v>39</v>
      </c>
      <c r="O489" s="88"/>
      <c r="P489" s="249">
        <f>O489*H489</f>
        <v>0</v>
      </c>
      <c r="Q489" s="249">
        <v>0.0035000000000000001</v>
      </c>
      <c r="R489" s="249">
        <f>Q489*H489</f>
        <v>0.0035000000000000001</v>
      </c>
      <c r="S489" s="249">
        <v>0</v>
      </c>
      <c r="T489" s="25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51" t="s">
        <v>377</v>
      </c>
      <c r="AT489" s="251" t="s">
        <v>339</v>
      </c>
      <c r="AU489" s="251" t="s">
        <v>276</v>
      </c>
      <c r="AY489" s="14" t="s">
        <v>275</v>
      </c>
      <c r="BE489" s="252">
        <f>IF(N489="základní",J489,0)</f>
        <v>0</v>
      </c>
      <c r="BF489" s="252">
        <f>IF(N489="snížená",J489,0)</f>
        <v>0</v>
      </c>
      <c r="BG489" s="252">
        <f>IF(N489="zákl. přenesená",J489,0)</f>
        <v>0</v>
      </c>
      <c r="BH489" s="252">
        <f>IF(N489="sníž. přenesená",J489,0)</f>
        <v>0</v>
      </c>
      <c r="BI489" s="252">
        <f>IF(N489="nulová",J489,0)</f>
        <v>0</v>
      </c>
      <c r="BJ489" s="14" t="s">
        <v>81</v>
      </c>
      <c r="BK489" s="252">
        <f>ROUND(I489*H489,2)</f>
        <v>0</v>
      </c>
      <c r="BL489" s="14" t="s">
        <v>352</v>
      </c>
      <c r="BM489" s="251" t="s">
        <v>1285</v>
      </c>
    </row>
    <row r="490" s="2" customFormat="1">
      <c r="A490" s="35"/>
      <c r="B490" s="36"/>
      <c r="C490" s="37"/>
      <c r="D490" s="253" t="s">
        <v>284</v>
      </c>
      <c r="E490" s="37"/>
      <c r="F490" s="254" t="s">
        <v>1284</v>
      </c>
      <c r="G490" s="37"/>
      <c r="H490" s="37"/>
      <c r="I490" s="206"/>
      <c r="J490" s="37"/>
      <c r="K490" s="37"/>
      <c r="L490" s="41"/>
      <c r="M490" s="255"/>
      <c r="N490" s="256"/>
      <c r="O490" s="88"/>
      <c r="P490" s="88"/>
      <c r="Q490" s="88"/>
      <c r="R490" s="88"/>
      <c r="S490" s="88"/>
      <c r="T490" s="89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4" t="s">
        <v>284</v>
      </c>
      <c r="AU490" s="14" t="s">
        <v>276</v>
      </c>
    </row>
    <row r="491" s="2" customFormat="1" ht="24.15" customHeight="1">
      <c r="A491" s="35"/>
      <c r="B491" s="36"/>
      <c r="C491" s="257" t="s">
        <v>1286</v>
      </c>
      <c r="D491" s="257" t="s">
        <v>339</v>
      </c>
      <c r="E491" s="258" t="s">
        <v>1287</v>
      </c>
      <c r="F491" s="259" t="s">
        <v>1288</v>
      </c>
      <c r="G491" s="260" t="s">
        <v>1276</v>
      </c>
      <c r="H491" s="261">
        <v>1</v>
      </c>
      <c r="I491" s="262"/>
      <c r="J491" s="263">
        <f>ROUND(I491*H491,2)</f>
        <v>0</v>
      </c>
      <c r="K491" s="264"/>
      <c r="L491" s="265"/>
      <c r="M491" s="266" t="s">
        <v>1</v>
      </c>
      <c r="N491" s="267" t="s">
        <v>39</v>
      </c>
      <c r="O491" s="88"/>
      <c r="P491" s="249">
        <f>O491*H491</f>
        <v>0</v>
      </c>
      <c r="Q491" s="249">
        <v>0.00069999999999999999</v>
      </c>
      <c r="R491" s="249">
        <f>Q491*H491</f>
        <v>0.00069999999999999999</v>
      </c>
      <c r="S491" s="249">
        <v>0</v>
      </c>
      <c r="T491" s="25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51" t="s">
        <v>377</v>
      </c>
      <c r="AT491" s="251" t="s">
        <v>339</v>
      </c>
      <c r="AU491" s="251" t="s">
        <v>276</v>
      </c>
      <c r="AY491" s="14" t="s">
        <v>275</v>
      </c>
      <c r="BE491" s="252">
        <f>IF(N491="základní",J491,0)</f>
        <v>0</v>
      </c>
      <c r="BF491" s="252">
        <f>IF(N491="snížená",J491,0)</f>
        <v>0</v>
      </c>
      <c r="BG491" s="252">
        <f>IF(N491="zákl. přenesená",J491,0)</f>
        <v>0</v>
      </c>
      <c r="BH491" s="252">
        <f>IF(N491="sníž. přenesená",J491,0)</f>
        <v>0</v>
      </c>
      <c r="BI491" s="252">
        <f>IF(N491="nulová",J491,0)</f>
        <v>0</v>
      </c>
      <c r="BJ491" s="14" t="s">
        <v>81</v>
      </c>
      <c r="BK491" s="252">
        <f>ROUND(I491*H491,2)</f>
        <v>0</v>
      </c>
      <c r="BL491" s="14" t="s">
        <v>352</v>
      </c>
      <c r="BM491" s="251" t="s">
        <v>1289</v>
      </c>
    </row>
    <row r="492" s="2" customFormat="1">
      <c r="A492" s="35"/>
      <c r="B492" s="36"/>
      <c r="C492" s="37"/>
      <c r="D492" s="253" t="s">
        <v>284</v>
      </c>
      <c r="E492" s="37"/>
      <c r="F492" s="254" t="s">
        <v>1288</v>
      </c>
      <c r="G492" s="37"/>
      <c r="H492" s="37"/>
      <c r="I492" s="206"/>
      <c r="J492" s="37"/>
      <c r="K492" s="37"/>
      <c r="L492" s="41"/>
      <c r="M492" s="255"/>
      <c r="N492" s="256"/>
      <c r="O492" s="88"/>
      <c r="P492" s="88"/>
      <c r="Q492" s="88"/>
      <c r="R492" s="88"/>
      <c r="S492" s="88"/>
      <c r="T492" s="89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4" t="s">
        <v>284</v>
      </c>
      <c r="AU492" s="14" t="s">
        <v>276</v>
      </c>
    </row>
    <row r="493" s="2" customFormat="1" ht="24.15" customHeight="1">
      <c r="A493" s="35"/>
      <c r="B493" s="36"/>
      <c r="C493" s="239" t="s">
        <v>1290</v>
      </c>
      <c r="D493" s="239" t="s">
        <v>278</v>
      </c>
      <c r="E493" s="240" t="s">
        <v>1291</v>
      </c>
      <c r="F493" s="241" t="s">
        <v>1292</v>
      </c>
      <c r="G493" s="242" t="s">
        <v>342</v>
      </c>
      <c r="H493" s="243">
        <v>1</v>
      </c>
      <c r="I493" s="244"/>
      <c r="J493" s="245">
        <f>ROUND(I493*H493,2)</f>
        <v>0</v>
      </c>
      <c r="K493" s="246"/>
      <c r="L493" s="41"/>
      <c r="M493" s="247" t="s">
        <v>1</v>
      </c>
      <c r="N493" s="248" t="s">
        <v>39</v>
      </c>
      <c r="O493" s="8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51" t="s">
        <v>352</v>
      </c>
      <c r="AT493" s="251" t="s">
        <v>278</v>
      </c>
      <c r="AU493" s="251" t="s">
        <v>276</v>
      </c>
      <c r="AY493" s="14" t="s">
        <v>275</v>
      </c>
      <c r="BE493" s="252">
        <f>IF(N493="základní",J493,0)</f>
        <v>0</v>
      </c>
      <c r="BF493" s="252">
        <f>IF(N493="snížená",J493,0)</f>
        <v>0</v>
      </c>
      <c r="BG493" s="252">
        <f>IF(N493="zákl. přenesená",J493,0)</f>
        <v>0</v>
      </c>
      <c r="BH493" s="252">
        <f>IF(N493="sníž. přenesená",J493,0)</f>
        <v>0</v>
      </c>
      <c r="BI493" s="252">
        <f>IF(N493="nulová",J493,0)</f>
        <v>0</v>
      </c>
      <c r="BJ493" s="14" t="s">
        <v>81</v>
      </c>
      <c r="BK493" s="252">
        <f>ROUND(I493*H493,2)</f>
        <v>0</v>
      </c>
      <c r="BL493" s="14" t="s">
        <v>352</v>
      </c>
      <c r="BM493" s="251" t="s">
        <v>1293</v>
      </c>
    </row>
    <row r="494" s="2" customFormat="1">
      <c r="A494" s="35"/>
      <c r="B494" s="36"/>
      <c r="C494" s="37"/>
      <c r="D494" s="253" t="s">
        <v>284</v>
      </c>
      <c r="E494" s="37"/>
      <c r="F494" s="254" t="s">
        <v>1294</v>
      </c>
      <c r="G494" s="37"/>
      <c r="H494" s="37"/>
      <c r="I494" s="206"/>
      <c r="J494" s="37"/>
      <c r="K494" s="37"/>
      <c r="L494" s="41"/>
      <c r="M494" s="255"/>
      <c r="N494" s="256"/>
      <c r="O494" s="88"/>
      <c r="P494" s="88"/>
      <c r="Q494" s="88"/>
      <c r="R494" s="88"/>
      <c r="S494" s="88"/>
      <c r="T494" s="89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4" t="s">
        <v>284</v>
      </c>
      <c r="AU494" s="14" t="s">
        <v>276</v>
      </c>
    </row>
    <row r="495" s="2" customFormat="1" ht="24.15" customHeight="1">
      <c r="A495" s="35"/>
      <c r="B495" s="36"/>
      <c r="C495" s="239" t="s">
        <v>1295</v>
      </c>
      <c r="D495" s="239" t="s">
        <v>278</v>
      </c>
      <c r="E495" s="240" t="s">
        <v>1296</v>
      </c>
      <c r="F495" s="241" t="s">
        <v>1297</v>
      </c>
      <c r="G495" s="242" t="s">
        <v>342</v>
      </c>
      <c r="H495" s="243">
        <v>1</v>
      </c>
      <c r="I495" s="244"/>
      <c r="J495" s="245">
        <f>ROUND(I495*H495,2)</f>
        <v>0</v>
      </c>
      <c r="K495" s="246"/>
      <c r="L495" s="41"/>
      <c r="M495" s="247" t="s">
        <v>1</v>
      </c>
      <c r="N495" s="248" t="s">
        <v>39</v>
      </c>
      <c r="O495" s="88"/>
      <c r="P495" s="249">
        <f>O495*H495</f>
        <v>0</v>
      </c>
      <c r="Q495" s="249">
        <v>0</v>
      </c>
      <c r="R495" s="249">
        <f>Q495*H495</f>
        <v>0</v>
      </c>
      <c r="S495" s="249">
        <v>0</v>
      </c>
      <c r="T495" s="25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51" t="s">
        <v>352</v>
      </c>
      <c r="AT495" s="251" t="s">
        <v>278</v>
      </c>
      <c r="AU495" s="251" t="s">
        <v>276</v>
      </c>
      <c r="AY495" s="14" t="s">
        <v>275</v>
      </c>
      <c r="BE495" s="252">
        <f>IF(N495="základní",J495,0)</f>
        <v>0</v>
      </c>
      <c r="BF495" s="252">
        <f>IF(N495="snížená",J495,0)</f>
        <v>0</v>
      </c>
      <c r="BG495" s="252">
        <f>IF(N495="zákl. přenesená",J495,0)</f>
        <v>0</v>
      </c>
      <c r="BH495" s="252">
        <f>IF(N495="sníž. přenesená",J495,0)</f>
        <v>0</v>
      </c>
      <c r="BI495" s="252">
        <f>IF(N495="nulová",J495,0)</f>
        <v>0</v>
      </c>
      <c r="BJ495" s="14" t="s">
        <v>81</v>
      </c>
      <c r="BK495" s="252">
        <f>ROUND(I495*H495,2)</f>
        <v>0</v>
      </c>
      <c r="BL495" s="14" t="s">
        <v>352</v>
      </c>
      <c r="BM495" s="251" t="s">
        <v>1298</v>
      </c>
    </row>
    <row r="496" s="2" customFormat="1">
      <c r="A496" s="35"/>
      <c r="B496" s="36"/>
      <c r="C496" s="37"/>
      <c r="D496" s="253" t="s">
        <v>284</v>
      </c>
      <c r="E496" s="37"/>
      <c r="F496" s="254" t="s">
        <v>1299</v>
      </c>
      <c r="G496" s="37"/>
      <c r="H496" s="37"/>
      <c r="I496" s="206"/>
      <c r="J496" s="37"/>
      <c r="K496" s="37"/>
      <c r="L496" s="41"/>
      <c r="M496" s="255"/>
      <c r="N496" s="256"/>
      <c r="O496" s="88"/>
      <c r="P496" s="88"/>
      <c r="Q496" s="88"/>
      <c r="R496" s="88"/>
      <c r="S496" s="88"/>
      <c r="T496" s="89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4" t="s">
        <v>284</v>
      </c>
      <c r="AU496" s="14" t="s">
        <v>276</v>
      </c>
    </row>
    <row r="497" s="2" customFormat="1" ht="24.15" customHeight="1">
      <c r="A497" s="35"/>
      <c r="B497" s="36"/>
      <c r="C497" s="239" t="s">
        <v>1300</v>
      </c>
      <c r="D497" s="239" t="s">
        <v>278</v>
      </c>
      <c r="E497" s="240" t="s">
        <v>1301</v>
      </c>
      <c r="F497" s="241" t="s">
        <v>1302</v>
      </c>
      <c r="G497" s="242" t="s">
        <v>342</v>
      </c>
      <c r="H497" s="243">
        <v>4</v>
      </c>
      <c r="I497" s="244"/>
      <c r="J497" s="245">
        <f>ROUND(I497*H497,2)</f>
        <v>0</v>
      </c>
      <c r="K497" s="246"/>
      <c r="L497" s="41"/>
      <c r="M497" s="247" t="s">
        <v>1</v>
      </c>
      <c r="N497" s="248" t="s">
        <v>39</v>
      </c>
      <c r="O497" s="8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51" t="s">
        <v>352</v>
      </c>
      <c r="AT497" s="251" t="s">
        <v>278</v>
      </c>
      <c r="AU497" s="251" t="s">
        <v>276</v>
      </c>
      <c r="AY497" s="14" t="s">
        <v>275</v>
      </c>
      <c r="BE497" s="252">
        <f>IF(N497="základní",J497,0)</f>
        <v>0</v>
      </c>
      <c r="BF497" s="252">
        <f>IF(N497="snížená",J497,0)</f>
        <v>0</v>
      </c>
      <c r="BG497" s="252">
        <f>IF(N497="zákl. přenesená",J497,0)</f>
        <v>0</v>
      </c>
      <c r="BH497" s="252">
        <f>IF(N497="sníž. přenesená",J497,0)</f>
        <v>0</v>
      </c>
      <c r="BI497" s="252">
        <f>IF(N497="nulová",J497,0)</f>
        <v>0</v>
      </c>
      <c r="BJ497" s="14" t="s">
        <v>81</v>
      </c>
      <c r="BK497" s="252">
        <f>ROUND(I497*H497,2)</f>
        <v>0</v>
      </c>
      <c r="BL497" s="14" t="s">
        <v>352</v>
      </c>
      <c r="BM497" s="251" t="s">
        <v>1303</v>
      </c>
    </row>
    <row r="498" s="2" customFormat="1">
      <c r="A498" s="35"/>
      <c r="B498" s="36"/>
      <c r="C498" s="37"/>
      <c r="D498" s="253" t="s">
        <v>284</v>
      </c>
      <c r="E498" s="37"/>
      <c r="F498" s="254" t="s">
        <v>1304</v>
      </c>
      <c r="G498" s="37"/>
      <c r="H498" s="37"/>
      <c r="I498" s="206"/>
      <c r="J498" s="37"/>
      <c r="K498" s="37"/>
      <c r="L498" s="41"/>
      <c r="M498" s="255"/>
      <c r="N498" s="256"/>
      <c r="O498" s="88"/>
      <c r="P498" s="88"/>
      <c r="Q498" s="88"/>
      <c r="R498" s="88"/>
      <c r="S498" s="88"/>
      <c r="T498" s="89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4" t="s">
        <v>284</v>
      </c>
      <c r="AU498" s="14" t="s">
        <v>276</v>
      </c>
    </row>
    <row r="499" s="2" customFormat="1" ht="24.15" customHeight="1">
      <c r="A499" s="35"/>
      <c r="B499" s="36"/>
      <c r="C499" s="239" t="s">
        <v>1305</v>
      </c>
      <c r="D499" s="239" t="s">
        <v>278</v>
      </c>
      <c r="E499" s="240" t="s">
        <v>1306</v>
      </c>
      <c r="F499" s="241" t="s">
        <v>1307</v>
      </c>
      <c r="G499" s="242" t="s">
        <v>342</v>
      </c>
      <c r="H499" s="243">
        <v>2</v>
      </c>
      <c r="I499" s="244"/>
      <c r="J499" s="245">
        <f>ROUND(I499*H499,2)</f>
        <v>0</v>
      </c>
      <c r="K499" s="246"/>
      <c r="L499" s="41"/>
      <c r="M499" s="247" t="s">
        <v>1</v>
      </c>
      <c r="N499" s="248" t="s">
        <v>39</v>
      </c>
      <c r="O499" s="88"/>
      <c r="P499" s="249">
        <f>O499*H499</f>
        <v>0</v>
      </c>
      <c r="Q499" s="249">
        <v>0</v>
      </c>
      <c r="R499" s="249">
        <f>Q499*H499</f>
        <v>0</v>
      </c>
      <c r="S499" s="249">
        <v>0</v>
      </c>
      <c r="T499" s="25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51" t="s">
        <v>352</v>
      </c>
      <c r="AT499" s="251" t="s">
        <v>278</v>
      </c>
      <c r="AU499" s="251" t="s">
        <v>276</v>
      </c>
      <c r="AY499" s="14" t="s">
        <v>275</v>
      </c>
      <c r="BE499" s="252">
        <f>IF(N499="základní",J499,0)</f>
        <v>0</v>
      </c>
      <c r="BF499" s="252">
        <f>IF(N499="snížená",J499,0)</f>
        <v>0</v>
      </c>
      <c r="BG499" s="252">
        <f>IF(N499="zákl. přenesená",J499,0)</f>
        <v>0</v>
      </c>
      <c r="BH499" s="252">
        <f>IF(N499="sníž. přenesená",J499,0)</f>
        <v>0</v>
      </c>
      <c r="BI499" s="252">
        <f>IF(N499="nulová",J499,0)</f>
        <v>0</v>
      </c>
      <c r="BJ499" s="14" t="s">
        <v>81</v>
      </c>
      <c r="BK499" s="252">
        <f>ROUND(I499*H499,2)</f>
        <v>0</v>
      </c>
      <c r="BL499" s="14" t="s">
        <v>352</v>
      </c>
      <c r="BM499" s="251" t="s">
        <v>1308</v>
      </c>
    </row>
    <row r="500" s="2" customFormat="1">
      <c r="A500" s="35"/>
      <c r="B500" s="36"/>
      <c r="C500" s="37"/>
      <c r="D500" s="253" t="s">
        <v>284</v>
      </c>
      <c r="E500" s="37"/>
      <c r="F500" s="254" t="s">
        <v>1309</v>
      </c>
      <c r="G500" s="37"/>
      <c r="H500" s="37"/>
      <c r="I500" s="206"/>
      <c r="J500" s="37"/>
      <c r="K500" s="37"/>
      <c r="L500" s="41"/>
      <c r="M500" s="255"/>
      <c r="N500" s="256"/>
      <c r="O500" s="88"/>
      <c r="P500" s="88"/>
      <c r="Q500" s="88"/>
      <c r="R500" s="88"/>
      <c r="S500" s="88"/>
      <c r="T500" s="89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4" t="s">
        <v>284</v>
      </c>
      <c r="AU500" s="14" t="s">
        <v>276</v>
      </c>
    </row>
    <row r="501" s="2" customFormat="1" ht="24.15" customHeight="1">
      <c r="A501" s="35"/>
      <c r="B501" s="36"/>
      <c r="C501" s="257" t="s">
        <v>1310</v>
      </c>
      <c r="D501" s="257" t="s">
        <v>339</v>
      </c>
      <c r="E501" s="258" t="s">
        <v>1772</v>
      </c>
      <c r="F501" s="259" t="s">
        <v>1773</v>
      </c>
      <c r="G501" s="260" t="s">
        <v>342</v>
      </c>
      <c r="H501" s="261">
        <v>2</v>
      </c>
      <c r="I501" s="262"/>
      <c r="J501" s="263">
        <f>ROUND(I501*H501,2)</f>
        <v>0</v>
      </c>
      <c r="K501" s="264"/>
      <c r="L501" s="265"/>
      <c r="M501" s="266" t="s">
        <v>1</v>
      </c>
      <c r="N501" s="267" t="s">
        <v>39</v>
      </c>
      <c r="O501" s="88"/>
      <c r="P501" s="249">
        <f>O501*H501</f>
        <v>0</v>
      </c>
      <c r="Q501" s="249">
        <v>0.00023000000000000001</v>
      </c>
      <c r="R501" s="249">
        <f>Q501*H501</f>
        <v>0.00046000000000000001</v>
      </c>
      <c r="S501" s="249">
        <v>0</v>
      </c>
      <c r="T501" s="25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51" t="s">
        <v>377</v>
      </c>
      <c r="AT501" s="251" t="s">
        <v>339</v>
      </c>
      <c r="AU501" s="251" t="s">
        <v>276</v>
      </c>
      <c r="AY501" s="14" t="s">
        <v>275</v>
      </c>
      <c r="BE501" s="252">
        <f>IF(N501="základní",J501,0)</f>
        <v>0</v>
      </c>
      <c r="BF501" s="252">
        <f>IF(N501="snížená",J501,0)</f>
        <v>0</v>
      </c>
      <c r="BG501" s="252">
        <f>IF(N501="zákl. přenesená",J501,0)</f>
        <v>0</v>
      </c>
      <c r="BH501" s="252">
        <f>IF(N501="sníž. přenesená",J501,0)</f>
        <v>0</v>
      </c>
      <c r="BI501" s="252">
        <f>IF(N501="nulová",J501,0)</f>
        <v>0</v>
      </c>
      <c r="BJ501" s="14" t="s">
        <v>81</v>
      </c>
      <c r="BK501" s="252">
        <f>ROUND(I501*H501,2)</f>
        <v>0</v>
      </c>
      <c r="BL501" s="14" t="s">
        <v>352</v>
      </c>
      <c r="BM501" s="251" t="s">
        <v>1774</v>
      </c>
    </row>
    <row r="502" s="2" customFormat="1">
      <c r="A502" s="35"/>
      <c r="B502" s="36"/>
      <c r="C502" s="37"/>
      <c r="D502" s="253" t="s">
        <v>284</v>
      </c>
      <c r="E502" s="37"/>
      <c r="F502" s="254" t="s">
        <v>1773</v>
      </c>
      <c r="G502" s="37"/>
      <c r="H502" s="37"/>
      <c r="I502" s="206"/>
      <c r="J502" s="37"/>
      <c r="K502" s="37"/>
      <c r="L502" s="41"/>
      <c r="M502" s="255"/>
      <c r="N502" s="256"/>
      <c r="O502" s="88"/>
      <c r="P502" s="88"/>
      <c r="Q502" s="88"/>
      <c r="R502" s="88"/>
      <c r="S502" s="88"/>
      <c r="T502" s="89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4" t="s">
        <v>284</v>
      </c>
      <c r="AU502" s="14" t="s">
        <v>276</v>
      </c>
    </row>
    <row r="503" s="2" customFormat="1" ht="24.15" customHeight="1">
      <c r="A503" s="35"/>
      <c r="B503" s="36"/>
      <c r="C503" s="257" t="s">
        <v>1312</v>
      </c>
      <c r="D503" s="257" t="s">
        <v>339</v>
      </c>
      <c r="E503" s="258" t="s">
        <v>869</v>
      </c>
      <c r="F503" s="259" t="s">
        <v>870</v>
      </c>
      <c r="G503" s="260" t="s">
        <v>342</v>
      </c>
      <c r="H503" s="261">
        <v>4</v>
      </c>
      <c r="I503" s="262"/>
      <c r="J503" s="263">
        <f>ROUND(I503*H503,2)</f>
        <v>0</v>
      </c>
      <c r="K503" s="264"/>
      <c r="L503" s="265"/>
      <c r="M503" s="266" t="s">
        <v>1</v>
      </c>
      <c r="N503" s="267" t="s">
        <v>39</v>
      </c>
      <c r="O503" s="88"/>
      <c r="P503" s="249">
        <f>O503*H503</f>
        <v>0</v>
      </c>
      <c r="Q503" s="249">
        <v>5.0000000000000002E-05</v>
      </c>
      <c r="R503" s="249">
        <f>Q503*H503</f>
        <v>0.00020000000000000001</v>
      </c>
      <c r="S503" s="249">
        <v>0</v>
      </c>
      <c r="T503" s="25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51" t="s">
        <v>377</v>
      </c>
      <c r="AT503" s="251" t="s">
        <v>339</v>
      </c>
      <c r="AU503" s="251" t="s">
        <v>276</v>
      </c>
      <c r="AY503" s="14" t="s">
        <v>275</v>
      </c>
      <c r="BE503" s="252">
        <f>IF(N503="základní",J503,0)</f>
        <v>0</v>
      </c>
      <c r="BF503" s="252">
        <f>IF(N503="snížená",J503,0)</f>
        <v>0</v>
      </c>
      <c r="BG503" s="252">
        <f>IF(N503="zákl. přenesená",J503,0)</f>
        <v>0</v>
      </c>
      <c r="BH503" s="252">
        <f>IF(N503="sníž. přenesená",J503,0)</f>
        <v>0</v>
      </c>
      <c r="BI503" s="252">
        <f>IF(N503="nulová",J503,0)</f>
        <v>0</v>
      </c>
      <c r="BJ503" s="14" t="s">
        <v>81</v>
      </c>
      <c r="BK503" s="252">
        <f>ROUND(I503*H503,2)</f>
        <v>0</v>
      </c>
      <c r="BL503" s="14" t="s">
        <v>352</v>
      </c>
      <c r="BM503" s="251" t="s">
        <v>1313</v>
      </c>
    </row>
    <row r="504" s="2" customFormat="1">
      <c r="A504" s="35"/>
      <c r="B504" s="36"/>
      <c r="C504" s="37"/>
      <c r="D504" s="253" t="s">
        <v>284</v>
      </c>
      <c r="E504" s="37"/>
      <c r="F504" s="254" t="s">
        <v>870</v>
      </c>
      <c r="G504" s="37"/>
      <c r="H504" s="37"/>
      <c r="I504" s="206"/>
      <c r="J504" s="37"/>
      <c r="K504" s="37"/>
      <c r="L504" s="41"/>
      <c r="M504" s="255"/>
      <c r="N504" s="256"/>
      <c r="O504" s="88"/>
      <c r="P504" s="88"/>
      <c r="Q504" s="88"/>
      <c r="R504" s="88"/>
      <c r="S504" s="88"/>
      <c r="T504" s="89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4" t="s">
        <v>284</v>
      </c>
      <c r="AU504" s="14" t="s">
        <v>276</v>
      </c>
    </row>
    <row r="505" s="2" customFormat="1" ht="24.15" customHeight="1">
      <c r="A505" s="35"/>
      <c r="B505" s="36"/>
      <c r="C505" s="239" t="s">
        <v>1314</v>
      </c>
      <c r="D505" s="239" t="s">
        <v>278</v>
      </c>
      <c r="E505" s="240" t="s">
        <v>1329</v>
      </c>
      <c r="F505" s="241" t="s">
        <v>1330</v>
      </c>
      <c r="G505" s="242" t="s">
        <v>342</v>
      </c>
      <c r="H505" s="243">
        <v>1</v>
      </c>
      <c r="I505" s="244"/>
      <c r="J505" s="245">
        <f>ROUND(I505*H505,2)</f>
        <v>0</v>
      </c>
      <c r="K505" s="246"/>
      <c r="L505" s="41"/>
      <c r="M505" s="247" t="s">
        <v>1</v>
      </c>
      <c r="N505" s="248" t="s">
        <v>39</v>
      </c>
      <c r="O505" s="88"/>
      <c r="P505" s="249">
        <f>O505*H505</f>
        <v>0</v>
      </c>
      <c r="Q505" s="249">
        <v>0</v>
      </c>
      <c r="R505" s="249">
        <f>Q505*H505</f>
        <v>0</v>
      </c>
      <c r="S505" s="249">
        <v>0.0025000000000000001</v>
      </c>
      <c r="T505" s="250">
        <f>S505*H505</f>
        <v>0.0025000000000000001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51" t="s">
        <v>352</v>
      </c>
      <c r="AT505" s="251" t="s">
        <v>278</v>
      </c>
      <c r="AU505" s="251" t="s">
        <v>276</v>
      </c>
      <c r="AY505" s="14" t="s">
        <v>275</v>
      </c>
      <c r="BE505" s="252">
        <f>IF(N505="základní",J505,0)</f>
        <v>0</v>
      </c>
      <c r="BF505" s="252">
        <f>IF(N505="snížená",J505,0)</f>
        <v>0</v>
      </c>
      <c r="BG505" s="252">
        <f>IF(N505="zákl. přenesená",J505,0)</f>
        <v>0</v>
      </c>
      <c r="BH505" s="252">
        <f>IF(N505="sníž. přenesená",J505,0)</f>
        <v>0</v>
      </c>
      <c r="BI505" s="252">
        <f>IF(N505="nulová",J505,0)</f>
        <v>0</v>
      </c>
      <c r="BJ505" s="14" t="s">
        <v>81</v>
      </c>
      <c r="BK505" s="252">
        <f>ROUND(I505*H505,2)</f>
        <v>0</v>
      </c>
      <c r="BL505" s="14" t="s">
        <v>352</v>
      </c>
      <c r="BM505" s="251" t="s">
        <v>1331</v>
      </c>
    </row>
    <row r="506" s="2" customFormat="1">
      <c r="A506" s="35"/>
      <c r="B506" s="36"/>
      <c r="C506" s="37"/>
      <c r="D506" s="253" t="s">
        <v>284</v>
      </c>
      <c r="E506" s="37"/>
      <c r="F506" s="254" t="s">
        <v>1332</v>
      </c>
      <c r="G506" s="37"/>
      <c r="H506" s="37"/>
      <c r="I506" s="206"/>
      <c r="J506" s="37"/>
      <c r="K506" s="37"/>
      <c r="L506" s="41"/>
      <c r="M506" s="255"/>
      <c r="N506" s="256"/>
      <c r="O506" s="88"/>
      <c r="P506" s="88"/>
      <c r="Q506" s="88"/>
      <c r="R506" s="88"/>
      <c r="S506" s="88"/>
      <c r="T506" s="89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4" t="s">
        <v>284</v>
      </c>
      <c r="AU506" s="14" t="s">
        <v>276</v>
      </c>
    </row>
    <row r="507" s="2" customFormat="1" ht="24.15" customHeight="1">
      <c r="A507" s="35"/>
      <c r="B507" s="36"/>
      <c r="C507" s="239" t="s">
        <v>1318</v>
      </c>
      <c r="D507" s="239" t="s">
        <v>278</v>
      </c>
      <c r="E507" s="240" t="s">
        <v>1334</v>
      </c>
      <c r="F507" s="241" t="s">
        <v>1335</v>
      </c>
      <c r="G507" s="242" t="s">
        <v>342</v>
      </c>
      <c r="H507" s="243">
        <v>1</v>
      </c>
      <c r="I507" s="244"/>
      <c r="J507" s="245">
        <f>ROUND(I507*H507,2)</f>
        <v>0</v>
      </c>
      <c r="K507" s="246"/>
      <c r="L507" s="41"/>
      <c r="M507" s="247" t="s">
        <v>1</v>
      </c>
      <c r="N507" s="248" t="s">
        <v>39</v>
      </c>
      <c r="O507" s="88"/>
      <c r="P507" s="249">
        <f>O507*H507</f>
        <v>0</v>
      </c>
      <c r="Q507" s="249">
        <v>0</v>
      </c>
      <c r="R507" s="249">
        <f>Q507*H507</f>
        <v>0</v>
      </c>
      <c r="S507" s="249">
        <v>0.0025000000000000001</v>
      </c>
      <c r="T507" s="250">
        <f>S507*H507</f>
        <v>0.0025000000000000001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51" t="s">
        <v>352</v>
      </c>
      <c r="AT507" s="251" t="s">
        <v>278</v>
      </c>
      <c r="AU507" s="251" t="s">
        <v>276</v>
      </c>
      <c r="AY507" s="14" t="s">
        <v>275</v>
      </c>
      <c r="BE507" s="252">
        <f>IF(N507="základní",J507,0)</f>
        <v>0</v>
      </c>
      <c r="BF507" s="252">
        <f>IF(N507="snížená",J507,0)</f>
        <v>0</v>
      </c>
      <c r="BG507" s="252">
        <f>IF(N507="zákl. přenesená",J507,0)</f>
        <v>0</v>
      </c>
      <c r="BH507" s="252">
        <f>IF(N507="sníž. přenesená",J507,0)</f>
        <v>0</v>
      </c>
      <c r="BI507" s="252">
        <f>IF(N507="nulová",J507,0)</f>
        <v>0</v>
      </c>
      <c r="BJ507" s="14" t="s">
        <v>81</v>
      </c>
      <c r="BK507" s="252">
        <f>ROUND(I507*H507,2)</f>
        <v>0</v>
      </c>
      <c r="BL507" s="14" t="s">
        <v>352</v>
      </c>
      <c r="BM507" s="251" t="s">
        <v>1336</v>
      </c>
    </row>
    <row r="508" s="2" customFormat="1">
      <c r="A508" s="35"/>
      <c r="B508" s="36"/>
      <c r="C508" s="37"/>
      <c r="D508" s="253" t="s">
        <v>284</v>
      </c>
      <c r="E508" s="37"/>
      <c r="F508" s="254" t="s">
        <v>1335</v>
      </c>
      <c r="G508" s="37"/>
      <c r="H508" s="37"/>
      <c r="I508" s="206"/>
      <c r="J508" s="37"/>
      <c r="K508" s="37"/>
      <c r="L508" s="41"/>
      <c r="M508" s="255"/>
      <c r="N508" s="256"/>
      <c r="O508" s="88"/>
      <c r="P508" s="88"/>
      <c r="Q508" s="88"/>
      <c r="R508" s="88"/>
      <c r="S508" s="88"/>
      <c r="T508" s="89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4" t="s">
        <v>284</v>
      </c>
      <c r="AU508" s="14" t="s">
        <v>276</v>
      </c>
    </row>
    <row r="509" s="2" customFormat="1" ht="24.15" customHeight="1">
      <c r="A509" s="35"/>
      <c r="B509" s="36"/>
      <c r="C509" s="239" t="s">
        <v>1323</v>
      </c>
      <c r="D509" s="239" t="s">
        <v>278</v>
      </c>
      <c r="E509" s="240" t="s">
        <v>1338</v>
      </c>
      <c r="F509" s="241" t="s">
        <v>1339</v>
      </c>
      <c r="G509" s="242" t="s">
        <v>342</v>
      </c>
      <c r="H509" s="243">
        <v>1</v>
      </c>
      <c r="I509" s="244"/>
      <c r="J509" s="245">
        <f>ROUND(I509*H509,2)</f>
        <v>0</v>
      </c>
      <c r="K509" s="246"/>
      <c r="L509" s="41"/>
      <c r="M509" s="247" t="s">
        <v>1</v>
      </c>
      <c r="N509" s="248" t="s">
        <v>39</v>
      </c>
      <c r="O509" s="8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51" t="s">
        <v>352</v>
      </c>
      <c r="AT509" s="251" t="s">
        <v>278</v>
      </c>
      <c r="AU509" s="251" t="s">
        <v>276</v>
      </c>
      <c r="AY509" s="14" t="s">
        <v>275</v>
      </c>
      <c r="BE509" s="252">
        <f>IF(N509="základní",J509,0)</f>
        <v>0</v>
      </c>
      <c r="BF509" s="252">
        <f>IF(N509="snížená",J509,0)</f>
        <v>0</v>
      </c>
      <c r="BG509" s="252">
        <f>IF(N509="zákl. přenesená",J509,0)</f>
        <v>0</v>
      </c>
      <c r="BH509" s="252">
        <f>IF(N509="sníž. přenesená",J509,0)</f>
        <v>0</v>
      </c>
      <c r="BI509" s="252">
        <f>IF(N509="nulová",J509,0)</f>
        <v>0</v>
      </c>
      <c r="BJ509" s="14" t="s">
        <v>81</v>
      </c>
      <c r="BK509" s="252">
        <f>ROUND(I509*H509,2)</f>
        <v>0</v>
      </c>
      <c r="BL509" s="14" t="s">
        <v>352</v>
      </c>
      <c r="BM509" s="251" t="s">
        <v>1340</v>
      </c>
    </row>
    <row r="510" s="2" customFormat="1">
      <c r="A510" s="35"/>
      <c r="B510" s="36"/>
      <c r="C510" s="37"/>
      <c r="D510" s="253" t="s">
        <v>284</v>
      </c>
      <c r="E510" s="37"/>
      <c r="F510" s="254" t="s">
        <v>1339</v>
      </c>
      <c r="G510" s="37"/>
      <c r="H510" s="37"/>
      <c r="I510" s="206"/>
      <c r="J510" s="37"/>
      <c r="K510" s="37"/>
      <c r="L510" s="41"/>
      <c r="M510" s="255"/>
      <c r="N510" s="256"/>
      <c r="O510" s="88"/>
      <c r="P510" s="88"/>
      <c r="Q510" s="88"/>
      <c r="R510" s="88"/>
      <c r="S510" s="88"/>
      <c r="T510" s="89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4" t="s">
        <v>284</v>
      </c>
      <c r="AU510" s="14" t="s">
        <v>276</v>
      </c>
    </row>
    <row r="511" s="2" customFormat="1" ht="16.5" customHeight="1">
      <c r="A511" s="35"/>
      <c r="B511" s="36"/>
      <c r="C511" s="239" t="s">
        <v>1328</v>
      </c>
      <c r="D511" s="239" t="s">
        <v>278</v>
      </c>
      <c r="E511" s="240" t="s">
        <v>1342</v>
      </c>
      <c r="F511" s="241" t="s">
        <v>1343</v>
      </c>
      <c r="G511" s="242" t="s">
        <v>342</v>
      </c>
      <c r="H511" s="243">
        <v>1</v>
      </c>
      <c r="I511" s="244"/>
      <c r="J511" s="245">
        <f>ROUND(I511*H511,2)</f>
        <v>0</v>
      </c>
      <c r="K511" s="246"/>
      <c r="L511" s="41"/>
      <c r="M511" s="247" t="s">
        <v>1</v>
      </c>
      <c r="N511" s="248" t="s">
        <v>39</v>
      </c>
      <c r="O511" s="88"/>
      <c r="P511" s="249">
        <f>O511*H511</f>
        <v>0</v>
      </c>
      <c r="Q511" s="249">
        <v>0</v>
      </c>
      <c r="R511" s="249">
        <f>Q511*H511</f>
        <v>0</v>
      </c>
      <c r="S511" s="249">
        <v>0</v>
      </c>
      <c r="T511" s="25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51" t="s">
        <v>352</v>
      </c>
      <c r="AT511" s="251" t="s">
        <v>278</v>
      </c>
      <c r="AU511" s="251" t="s">
        <v>276</v>
      </c>
      <c r="AY511" s="14" t="s">
        <v>275</v>
      </c>
      <c r="BE511" s="252">
        <f>IF(N511="základní",J511,0)</f>
        <v>0</v>
      </c>
      <c r="BF511" s="252">
        <f>IF(N511="snížená",J511,0)</f>
        <v>0</v>
      </c>
      <c r="BG511" s="252">
        <f>IF(N511="zákl. přenesená",J511,0)</f>
        <v>0</v>
      </c>
      <c r="BH511" s="252">
        <f>IF(N511="sníž. přenesená",J511,0)</f>
        <v>0</v>
      </c>
      <c r="BI511" s="252">
        <f>IF(N511="nulová",J511,0)</f>
        <v>0</v>
      </c>
      <c r="BJ511" s="14" t="s">
        <v>81</v>
      </c>
      <c r="BK511" s="252">
        <f>ROUND(I511*H511,2)</f>
        <v>0</v>
      </c>
      <c r="BL511" s="14" t="s">
        <v>352</v>
      </c>
      <c r="BM511" s="251" t="s">
        <v>1344</v>
      </c>
    </row>
    <row r="512" s="2" customFormat="1">
      <c r="A512" s="35"/>
      <c r="B512" s="36"/>
      <c r="C512" s="37"/>
      <c r="D512" s="253" t="s">
        <v>284</v>
      </c>
      <c r="E512" s="37"/>
      <c r="F512" s="254" t="s">
        <v>1345</v>
      </c>
      <c r="G512" s="37"/>
      <c r="H512" s="37"/>
      <c r="I512" s="206"/>
      <c r="J512" s="37"/>
      <c r="K512" s="37"/>
      <c r="L512" s="41"/>
      <c r="M512" s="255"/>
      <c r="N512" s="256"/>
      <c r="O512" s="88"/>
      <c r="P512" s="88"/>
      <c r="Q512" s="88"/>
      <c r="R512" s="88"/>
      <c r="S512" s="88"/>
      <c r="T512" s="89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4" t="s">
        <v>284</v>
      </c>
      <c r="AU512" s="14" t="s">
        <v>276</v>
      </c>
    </row>
    <row r="513" s="2" customFormat="1" ht="21.75" customHeight="1">
      <c r="A513" s="35"/>
      <c r="B513" s="36"/>
      <c r="C513" s="257" t="s">
        <v>1333</v>
      </c>
      <c r="D513" s="257" t="s">
        <v>339</v>
      </c>
      <c r="E513" s="258" t="s">
        <v>1347</v>
      </c>
      <c r="F513" s="259" t="s">
        <v>1348</v>
      </c>
      <c r="G513" s="260" t="s">
        <v>342</v>
      </c>
      <c r="H513" s="261">
        <v>1</v>
      </c>
      <c r="I513" s="262"/>
      <c r="J513" s="263">
        <f>ROUND(I513*H513,2)</f>
        <v>0</v>
      </c>
      <c r="K513" s="264"/>
      <c r="L513" s="265"/>
      <c r="M513" s="266" t="s">
        <v>1</v>
      </c>
      <c r="N513" s="267" t="s">
        <v>39</v>
      </c>
      <c r="O513" s="88"/>
      <c r="P513" s="249">
        <f>O513*H513</f>
        <v>0</v>
      </c>
      <c r="Q513" s="249">
        <v>0</v>
      </c>
      <c r="R513" s="249">
        <f>Q513*H513</f>
        <v>0</v>
      </c>
      <c r="S513" s="249">
        <v>0</v>
      </c>
      <c r="T513" s="25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51" t="s">
        <v>377</v>
      </c>
      <c r="AT513" s="251" t="s">
        <v>339</v>
      </c>
      <c r="AU513" s="251" t="s">
        <v>276</v>
      </c>
      <c r="AY513" s="14" t="s">
        <v>275</v>
      </c>
      <c r="BE513" s="252">
        <f>IF(N513="základní",J513,0)</f>
        <v>0</v>
      </c>
      <c r="BF513" s="252">
        <f>IF(N513="snížená",J513,0)</f>
        <v>0</v>
      </c>
      <c r="BG513" s="252">
        <f>IF(N513="zákl. přenesená",J513,0)</f>
        <v>0</v>
      </c>
      <c r="BH513" s="252">
        <f>IF(N513="sníž. přenesená",J513,0)</f>
        <v>0</v>
      </c>
      <c r="BI513" s="252">
        <f>IF(N513="nulová",J513,0)</f>
        <v>0</v>
      </c>
      <c r="BJ513" s="14" t="s">
        <v>81</v>
      </c>
      <c r="BK513" s="252">
        <f>ROUND(I513*H513,2)</f>
        <v>0</v>
      </c>
      <c r="BL513" s="14" t="s">
        <v>352</v>
      </c>
      <c r="BM513" s="251" t="s">
        <v>1349</v>
      </c>
    </row>
    <row r="514" s="2" customFormat="1">
      <c r="A514" s="35"/>
      <c r="B514" s="36"/>
      <c r="C514" s="37"/>
      <c r="D514" s="253" t="s">
        <v>284</v>
      </c>
      <c r="E514" s="37"/>
      <c r="F514" s="254" t="s">
        <v>1348</v>
      </c>
      <c r="G514" s="37"/>
      <c r="H514" s="37"/>
      <c r="I514" s="206"/>
      <c r="J514" s="37"/>
      <c r="K514" s="37"/>
      <c r="L514" s="41"/>
      <c r="M514" s="255"/>
      <c r="N514" s="256"/>
      <c r="O514" s="88"/>
      <c r="P514" s="88"/>
      <c r="Q514" s="88"/>
      <c r="R514" s="88"/>
      <c r="S514" s="88"/>
      <c r="T514" s="89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4" t="s">
        <v>284</v>
      </c>
      <c r="AU514" s="14" t="s">
        <v>276</v>
      </c>
    </row>
    <row r="515" s="2" customFormat="1" ht="16.5" customHeight="1">
      <c r="A515" s="35"/>
      <c r="B515" s="36"/>
      <c r="C515" s="239" t="s">
        <v>1337</v>
      </c>
      <c r="D515" s="239" t="s">
        <v>278</v>
      </c>
      <c r="E515" s="240" t="s">
        <v>1351</v>
      </c>
      <c r="F515" s="241" t="s">
        <v>1352</v>
      </c>
      <c r="G515" s="242" t="s">
        <v>342</v>
      </c>
      <c r="H515" s="243">
        <v>1</v>
      </c>
      <c r="I515" s="244"/>
      <c r="J515" s="245">
        <f>ROUND(I515*H515,2)</f>
        <v>0</v>
      </c>
      <c r="K515" s="246"/>
      <c r="L515" s="41"/>
      <c r="M515" s="247" t="s">
        <v>1</v>
      </c>
      <c r="N515" s="248" t="s">
        <v>39</v>
      </c>
      <c r="O515" s="88"/>
      <c r="P515" s="249">
        <f>O515*H515</f>
        <v>0</v>
      </c>
      <c r="Q515" s="249">
        <v>0</v>
      </c>
      <c r="R515" s="249">
        <f>Q515*H515</f>
        <v>0</v>
      </c>
      <c r="S515" s="249">
        <v>0</v>
      </c>
      <c r="T515" s="25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51" t="s">
        <v>352</v>
      </c>
      <c r="AT515" s="251" t="s">
        <v>278</v>
      </c>
      <c r="AU515" s="251" t="s">
        <v>276</v>
      </c>
      <c r="AY515" s="14" t="s">
        <v>275</v>
      </c>
      <c r="BE515" s="252">
        <f>IF(N515="základní",J515,0)</f>
        <v>0</v>
      </c>
      <c r="BF515" s="252">
        <f>IF(N515="snížená",J515,0)</f>
        <v>0</v>
      </c>
      <c r="BG515" s="252">
        <f>IF(N515="zákl. přenesená",J515,0)</f>
        <v>0</v>
      </c>
      <c r="BH515" s="252">
        <f>IF(N515="sníž. přenesená",J515,0)</f>
        <v>0</v>
      </c>
      <c r="BI515" s="252">
        <f>IF(N515="nulová",J515,0)</f>
        <v>0</v>
      </c>
      <c r="BJ515" s="14" t="s">
        <v>81</v>
      </c>
      <c r="BK515" s="252">
        <f>ROUND(I515*H515,2)</f>
        <v>0</v>
      </c>
      <c r="BL515" s="14" t="s">
        <v>352</v>
      </c>
      <c r="BM515" s="251" t="s">
        <v>1353</v>
      </c>
    </row>
    <row r="516" s="2" customFormat="1">
      <c r="A516" s="35"/>
      <c r="B516" s="36"/>
      <c r="C516" s="37"/>
      <c r="D516" s="253" t="s">
        <v>284</v>
      </c>
      <c r="E516" s="37"/>
      <c r="F516" s="254" t="s">
        <v>1352</v>
      </c>
      <c r="G516" s="37"/>
      <c r="H516" s="37"/>
      <c r="I516" s="206"/>
      <c r="J516" s="37"/>
      <c r="K516" s="37"/>
      <c r="L516" s="41"/>
      <c r="M516" s="255"/>
      <c r="N516" s="256"/>
      <c r="O516" s="88"/>
      <c r="P516" s="88"/>
      <c r="Q516" s="88"/>
      <c r="R516" s="88"/>
      <c r="S516" s="88"/>
      <c r="T516" s="89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4" t="s">
        <v>284</v>
      </c>
      <c r="AU516" s="14" t="s">
        <v>276</v>
      </c>
    </row>
    <row r="517" s="2" customFormat="1" ht="16.5" customHeight="1">
      <c r="A517" s="35"/>
      <c r="B517" s="36"/>
      <c r="C517" s="239" t="s">
        <v>1341</v>
      </c>
      <c r="D517" s="239" t="s">
        <v>278</v>
      </c>
      <c r="E517" s="240" t="s">
        <v>1355</v>
      </c>
      <c r="F517" s="241" t="s">
        <v>1356</v>
      </c>
      <c r="G517" s="242" t="s">
        <v>342</v>
      </c>
      <c r="H517" s="243">
        <v>1</v>
      </c>
      <c r="I517" s="244"/>
      <c r="J517" s="245">
        <f>ROUND(I517*H517,2)</f>
        <v>0</v>
      </c>
      <c r="K517" s="246"/>
      <c r="L517" s="41"/>
      <c r="M517" s="247" t="s">
        <v>1</v>
      </c>
      <c r="N517" s="248" t="s">
        <v>39</v>
      </c>
      <c r="O517" s="88"/>
      <c r="P517" s="249">
        <f>O517*H517</f>
        <v>0</v>
      </c>
      <c r="Q517" s="249">
        <v>0</v>
      </c>
      <c r="R517" s="249">
        <f>Q517*H517</f>
        <v>0</v>
      </c>
      <c r="S517" s="249">
        <v>0</v>
      </c>
      <c r="T517" s="25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51" t="s">
        <v>352</v>
      </c>
      <c r="AT517" s="251" t="s">
        <v>278</v>
      </c>
      <c r="AU517" s="251" t="s">
        <v>276</v>
      </c>
      <c r="AY517" s="14" t="s">
        <v>275</v>
      </c>
      <c r="BE517" s="252">
        <f>IF(N517="základní",J517,0)</f>
        <v>0</v>
      </c>
      <c r="BF517" s="252">
        <f>IF(N517="snížená",J517,0)</f>
        <v>0</v>
      </c>
      <c r="BG517" s="252">
        <f>IF(N517="zákl. přenesená",J517,0)</f>
        <v>0</v>
      </c>
      <c r="BH517" s="252">
        <f>IF(N517="sníž. přenesená",J517,0)</f>
        <v>0</v>
      </c>
      <c r="BI517" s="252">
        <f>IF(N517="nulová",J517,0)</f>
        <v>0</v>
      </c>
      <c r="BJ517" s="14" t="s">
        <v>81</v>
      </c>
      <c r="BK517" s="252">
        <f>ROUND(I517*H517,2)</f>
        <v>0</v>
      </c>
      <c r="BL517" s="14" t="s">
        <v>352</v>
      </c>
      <c r="BM517" s="251" t="s">
        <v>1357</v>
      </c>
    </row>
    <row r="518" s="2" customFormat="1">
      <c r="A518" s="35"/>
      <c r="B518" s="36"/>
      <c r="C518" s="37"/>
      <c r="D518" s="253" t="s">
        <v>284</v>
      </c>
      <c r="E518" s="37"/>
      <c r="F518" s="254" t="s">
        <v>1358</v>
      </c>
      <c r="G518" s="37"/>
      <c r="H518" s="37"/>
      <c r="I518" s="206"/>
      <c r="J518" s="37"/>
      <c r="K518" s="37"/>
      <c r="L518" s="41"/>
      <c r="M518" s="255"/>
      <c r="N518" s="256"/>
      <c r="O518" s="88"/>
      <c r="P518" s="88"/>
      <c r="Q518" s="88"/>
      <c r="R518" s="88"/>
      <c r="S518" s="88"/>
      <c r="T518" s="89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4" t="s">
        <v>284</v>
      </c>
      <c r="AU518" s="14" t="s">
        <v>276</v>
      </c>
    </row>
    <row r="519" s="2" customFormat="1" ht="24.15" customHeight="1">
      <c r="A519" s="35"/>
      <c r="B519" s="36"/>
      <c r="C519" s="239" t="s">
        <v>1346</v>
      </c>
      <c r="D519" s="239" t="s">
        <v>278</v>
      </c>
      <c r="E519" s="240" t="s">
        <v>1360</v>
      </c>
      <c r="F519" s="241" t="s">
        <v>1361</v>
      </c>
      <c r="G519" s="242" t="s">
        <v>342</v>
      </c>
      <c r="H519" s="243">
        <v>1</v>
      </c>
      <c r="I519" s="244"/>
      <c r="J519" s="245">
        <f>ROUND(I519*H519,2)</f>
        <v>0</v>
      </c>
      <c r="K519" s="246"/>
      <c r="L519" s="41"/>
      <c r="M519" s="247" t="s">
        <v>1</v>
      </c>
      <c r="N519" s="248" t="s">
        <v>39</v>
      </c>
      <c r="O519" s="8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51" t="s">
        <v>352</v>
      </c>
      <c r="AT519" s="251" t="s">
        <v>278</v>
      </c>
      <c r="AU519" s="251" t="s">
        <v>276</v>
      </c>
      <c r="AY519" s="14" t="s">
        <v>275</v>
      </c>
      <c r="BE519" s="252">
        <f>IF(N519="základní",J519,0)</f>
        <v>0</v>
      </c>
      <c r="BF519" s="252">
        <f>IF(N519="snížená",J519,0)</f>
        <v>0</v>
      </c>
      <c r="BG519" s="252">
        <f>IF(N519="zákl. přenesená",J519,0)</f>
        <v>0</v>
      </c>
      <c r="BH519" s="252">
        <f>IF(N519="sníž. přenesená",J519,0)</f>
        <v>0</v>
      </c>
      <c r="BI519" s="252">
        <f>IF(N519="nulová",J519,0)</f>
        <v>0</v>
      </c>
      <c r="BJ519" s="14" t="s">
        <v>81</v>
      </c>
      <c r="BK519" s="252">
        <f>ROUND(I519*H519,2)</f>
        <v>0</v>
      </c>
      <c r="BL519" s="14" t="s">
        <v>352</v>
      </c>
      <c r="BM519" s="251" t="s">
        <v>1362</v>
      </c>
    </row>
    <row r="520" s="2" customFormat="1">
      <c r="A520" s="35"/>
      <c r="B520" s="36"/>
      <c r="C520" s="37"/>
      <c r="D520" s="253" t="s">
        <v>284</v>
      </c>
      <c r="E520" s="37"/>
      <c r="F520" s="254" t="s">
        <v>1361</v>
      </c>
      <c r="G520" s="37"/>
      <c r="H520" s="37"/>
      <c r="I520" s="206"/>
      <c r="J520" s="37"/>
      <c r="K520" s="37"/>
      <c r="L520" s="41"/>
      <c r="M520" s="255"/>
      <c r="N520" s="256"/>
      <c r="O520" s="88"/>
      <c r="P520" s="88"/>
      <c r="Q520" s="88"/>
      <c r="R520" s="88"/>
      <c r="S520" s="88"/>
      <c r="T520" s="89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4" t="s">
        <v>284</v>
      </c>
      <c r="AU520" s="14" t="s">
        <v>276</v>
      </c>
    </row>
    <row r="521" s="2" customFormat="1" ht="37.8" customHeight="1">
      <c r="A521" s="35"/>
      <c r="B521" s="36"/>
      <c r="C521" s="239" t="s">
        <v>1350</v>
      </c>
      <c r="D521" s="239" t="s">
        <v>278</v>
      </c>
      <c r="E521" s="240" t="s">
        <v>1364</v>
      </c>
      <c r="F521" s="241" t="s">
        <v>1365</v>
      </c>
      <c r="G521" s="242" t="s">
        <v>342</v>
      </c>
      <c r="H521" s="243">
        <v>1</v>
      </c>
      <c r="I521" s="244"/>
      <c r="J521" s="245">
        <f>ROUND(I521*H521,2)</f>
        <v>0</v>
      </c>
      <c r="K521" s="246"/>
      <c r="L521" s="41"/>
      <c r="M521" s="247" t="s">
        <v>1</v>
      </c>
      <c r="N521" s="248" t="s">
        <v>39</v>
      </c>
      <c r="O521" s="88"/>
      <c r="P521" s="249">
        <f>O521*H521</f>
        <v>0</v>
      </c>
      <c r="Q521" s="249">
        <v>0</v>
      </c>
      <c r="R521" s="249">
        <f>Q521*H521</f>
        <v>0</v>
      </c>
      <c r="S521" s="249">
        <v>0.0025000000000000001</v>
      </c>
      <c r="T521" s="250">
        <f>S521*H521</f>
        <v>0.0025000000000000001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51" t="s">
        <v>352</v>
      </c>
      <c r="AT521" s="251" t="s">
        <v>278</v>
      </c>
      <c r="AU521" s="251" t="s">
        <v>276</v>
      </c>
      <c r="AY521" s="14" t="s">
        <v>275</v>
      </c>
      <c r="BE521" s="252">
        <f>IF(N521="základní",J521,0)</f>
        <v>0</v>
      </c>
      <c r="BF521" s="252">
        <f>IF(N521="snížená",J521,0)</f>
        <v>0</v>
      </c>
      <c r="BG521" s="252">
        <f>IF(N521="zákl. přenesená",J521,0)</f>
        <v>0</v>
      </c>
      <c r="BH521" s="252">
        <f>IF(N521="sníž. přenesená",J521,0)</f>
        <v>0</v>
      </c>
      <c r="BI521" s="252">
        <f>IF(N521="nulová",J521,0)</f>
        <v>0</v>
      </c>
      <c r="BJ521" s="14" t="s">
        <v>81</v>
      </c>
      <c r="BK521" s="252">
        <f>ROUND(I521*H521,2)</f>
        <v>0</v>
      </c>
      <c r="BL521" s="14" t="s">
        <v>352</v>
      </c>
      <c r="BM521" s="251" t="s">
        <v>1366</v>
      </c>
    </row>
    <row r="522" s="2" customFormat="1">
      <c r="A522" s="35"/>
      <c r="B522" s="36"/>
      <c r="C522" s="37"/>
      <c r="D522" s="253" t="s">
        <v>284</v>
      </c>
      <c r="E522" s="37"/>
      <c r="F522" s="254" t="s">
        <v>1365</v>
      </c>
      <c r="G522" s="37"/>
      <c r="H522" s="37"/>
      <c r="I522" s="206"/>
      <c r="J522" s="37"/>
      <c r="K522" s="37"/>
      <c r="L522" s="41"/>
      <c r="M522" s="255"/>
      <c r="N522" s="256"/>
      <c r="O522" s="88"/>
      <c r="P522" s="88"/>
      <c r="Q522" s="88"/>
      <c r="R522" s="88"/>
      <c r="S522" s="88"/>
      <c r="T522" s="89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4" t="s">
        <v>284</v>
      </c>
      <c r="AU522" s="14" t="s">
        <v>276</v>
      </c>
    </row>
    <row r="523" s="2" customFormat="1" ht="24.15" customHeight="1">
      <c r="A523" s="35"/>
      <c r="B523" s="36"/>
      <c r="C523" s="239" t="s">
        <v>1354</v>
      </c>
      <c r="D523" s="239" t="s">
        <v>278</v>
      </c>
      <c r="E523" s="240" t="s">
        <v>1368</v>
      </c>
      <c r="F523" s="241" t="s">
        <v>1369</v>
      </c>
      <c r="G523" s="242" t="s">
        <v>342</v>
      </c>
      <c r="H523" s="243">
        <v>1</v>
      </c>
      <c r="I523" s="244"/>
      <c r="J523" s="245">
        <f>ROUND(I523*H523,2)</f>
        <v>0</v>
      </c>
      <c r="K523" s="246"/>
      <c r="L523" s="41"/>
      <c r="M523" s="247" t="s">
        <v>1</v>
      </c>
      <c r="N523" s="248" t="s">
        <v>39</v>
      </c>
      <c r="O523" s="88"/>
      <c r="P523" s="249">
        <f>O523*H523</f>
        <v>0</v>
      </c>
      <c r="Q523" s="249">
        <v>0</v>
      </c>
      <c r="R523" s="249">
        <f>Q523*H523</f>
        <v>0</v>
      </c>
      <c r="S523" s="249">
        <v>0</v>
      </c>
      <c r="T523" s="25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51" t="s">
        <v>352</v>
      </c>
      <c r="AT523" s="251" t="s">
        <v>278</v>
      </c>
      <c r="AU523" s="251" t="s">
        <v>276</v>
      </c>
      <c r="AY523" s="14" t="s">
        <v>275</v>
      </c>
      <c r="BE523" s="252">
        <f>IF(N523="základní",J523,0)</f>
        <v>0</v>
      </c>
      <c r="BF523" s="252">
        <f>IF(N523="snížená",J523,0)</f>
        <v>0</v>
      </c>
      <c r="BG523" s="252">
        <f>IF(N523="zákl. přenesená",J523,0)</f>
        <v>0</v>
      </c>
      <c r="BH523" s="252">
        <f>IF(N523="sníž. přenesená",J523,0)</f>
        <v>0</v>
      </c>
      <c r="BI523" s="252">
        <f>IF(N523="nulová",J523,0)</f>
        <v>0</v>
      </c>
      <c r="BJ523" s="14" t="s">
        <v>81</v>
      </c>
      <c r="BK523" s="252">
        <f>ROUND(I523*H523,2)</f>
        <v>0</v>
      </c>
      <c r="BL523" s="14" t="s">
        <v>352</v>
      </c>
      <c r="BM523" s="251" t="s">
        <v>1370</v>
      </c>
    </row>
    <row r="524" s="2" customFormat="1">
      <c r="A524" s="35"/>
      <c r="B524" s="36"/>
      <c r="C524" s="37"/>
      <c r="D524" s="253" t="s">
        <v>284</v>
      </c>
      <c r="E524" s="37"/>
      <c r="F524" s="254" t="s">
        <v>1369</v>
      </c>
      <c r="G524" s="37"/>
      <c r="H524" s="37"/>
      <c r="I524" s="206"/>
      <c r="J524" s="37"/>
      <c r="K524" s="37"/>
      <c r="L524" s="41"/>
      <c r="M524" s="255"/>
      <c r="N524" s="256"/>
      <c r="O524" s="88"/>
      <c r="P524" s="88"/>
      <c r="Q524" s="88"/>
      <c r="R524" s="88"/>
      <c r="S524" s="88"/>
      <c r="T524" s="89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T524" s="14" t="s">
        <v>284</v>
      </c>
      <c r="AU524" s="14" t="s">
        <v>276</v>
      </c>
    </row>
    <row r="525" s="2" customFormat="1" ht="16.5" customHeight="1">
      <c r="A525" s="35"/>
      <c r="B525" s="36"/>
      <c r="C525" s="239" t="s">
        <v>1359</v>
      </c>
      <c r="D525" s="239" t="s">
        <v>278</v>
      </c>
      <c r="E525" s="240" t="s">
        <v>1372</v>
      </c>
      <c r="F525" s="241" t="s">
        <v>1373</v>
      </c>
      <c r="G525" s="242" t="s">
        <v>342</v>
      </c>
      <c r="H525" s="243">
        <v>1</v>
      </c>
      <c r="I525" s="244"/>
      <c r="J525" s="245">
        <f>ROUND(I525*H525,2)</f>
        <v>0</v>
      </c>
      <c r="K525" s="246"/>
      <c r="L525" s="41"/>
      <c r="M525" s="247" t="s">
        <v>1</v>
      </c>
      <c r="N525" s="248" t="s">
        <v>39</v>
      </c>
      <c r="O525" s="88"/>
      <c r="P525" s="249">
        <f>O525*H525</f>
        <v>0</v>
      </c>
      <c r="Q525" s="249">
        <v>0</v>
      </c>
      <c r="R525" s="249">
        <f>Q525*H525</f>
        <v>0</v>
      </c>
      <c r="S525" s="249">
        <v>0</v>
      </c>
      <c r="T525" s="250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51" t="s">
        <v>352</v>
      </c>
      <c r="AT525" s="251" t="s">
        <v>278</v>
      </c>
      <c r="AU525" s="251" t="s">
        <v>276</v>
      </c>
      <c r="AY525" s="14" t="s">
        <v>275</v>
      </c>
      <c r="BE525" s="252">
        <f>IF(N525="základní",J525,0)</f>
        <v>0</v>
      </c>
      <c r="BF525" s="252">
        <f>IF(N525="snížená",J525,0)</f>
        <v>0</v>
      </c>
      <c r="BG525" s="252">
        <f>IF(N525="zákl. přenesená",J525,0)</f>
        <v>0</v>
      </c>
      <c r="BH525" s="252">
        <f>IF(N525="sníž. přenesená",J525,0)</f>
        <v>0</v>
      </c>
      <c r="BI525" s="252">
        <f>IF(N525="nulová",J525,0)</f>
        <v>0</v>
      </c>
      <c r="BJ525" s="14" t="s">
        <v>81</v>
      </c>
      <c r="BK525" s="252">
        <f>ROUND(I525*H525,2)</f>
        <v>0</v>
      </c>
      <c r="BL525" s="14" t="s">
        <v>352</v>
      </c>
      <c r="BM525" s="251" t="s">
        <v>1374</v>
      </c>
    </row>
    <row r="526" s="2" customFormat="1">
      <c r="A526" s="35"/>
      <c r="B526" s="36"/>
      <c r="C526" s="37"/>
      <c r="D526" s="253" t="s">
        <v>284</v>
      </c>
      <c r="E526" s="37"/>
      <c r="F526" s="254" t="s">
        <v>1373</v>
      </c>
      <c r="G526" s="37"/>
      <c r="H526" s="37"/>
      <c r="I526" s="206"/>
      <c r="J526" s="37"/>
      <c r="K526" s="37"/>
      <c r="L526" s="41"/>
      <c r="M526" s="255"/>
      <c r="N526" s="256"/>
      <c r="O526" s="88"/>
      <c r="P526" s="88"/>
      <c r="Q526" s="88"/>
      <c r="R526" s="88"/>
      <c r="S526" s="88"/>
      <c r="T526" s="89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T526" s="14" t="s">
        <v>284</v>
      </c>
      <c r="AU526" s="14" t="s">
        <v>276</v>
      </c>
    </row>
    <row r="527" s="2" customFormat="1" ht="24.15" customHeight="1">
      <c r="A527" s="35"/>
      <c r="B527" s="36"/>
      <c r="C527" s="239" t="s">
        <v>1363</v>
      </c>
      <c r="D527" s="239" t="s">
        <v>278</v>
      </c>
      <c r="E527" s="240" t="s">
        <v>1376</v>
      </c>
      <c r="F527" s="241" t="s">
        <v>1377</v>
      </c>
      <c r="G527" s="242" t="s">
        <v>342</v>
      </c>
      <c r="H527" s="243">
        <v>1</v>
      </c>
      <c r="I527" s="244"/>
      <c r="J527" s="245">
        <f>ROUND(I527*H527,2)</f>
        <v>0</v>
      </c>
      <c r="K527" s="246"/>
      <c r="L527" s="41"/>
      <c r="M527" s="247" t="s">
        <v>1</v>
      </c>
      <c r="N527" s="248" t="s">
        <v>39</v>
      </c>
      <c r="O527" s="88"/>
      <c r="P527" s="249">
        <f>O527*H527</f>
        <v>0</v>
      </c>
      <c r="Q527" s="249">
        <v>0</v>
      </c>
      <c r="R527" s="249">
        <f>Q527*H527</f>
        <v>0</v>
      </c>
      <c r="S527" s="249">
        <v>5.0000000000000002E-05</v>
      </c>
      <c r="T527" s="250">
        <f>S527*H527</f>
        <v>5.0000000000000002E-05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51" t="s">
        <v>352</v>
      </c>
      <c r="AT527" s="251" t="s">
        <v>278</v>
      </c>
      <c r="AU527" s="251" t="s">
        <v>276</v>
      </c>
      <c r="AY527" s="14" t="s">
        <v>275</v>
      </c>
      <c r="BE527" s="252">
        <f>IF(N527="základní",J527,0)</f>
        <v>0</v>
      </c>
      <c r="BF527" s="252">
        <f>IF(N527="snížená",J527,0)</f>
        <v>0</v>
      </c>
      <c r="BG527" s="252">
        <f>IF(N527="zákl. přenesená",J527,0)</f>
        <v>0</v>
      </c>
      <c r="BH527" s="252">
        <f>IF(N527="sníž. přenesená",J527,0)</f>
        <v>0</v>
      </c>
      <c r="BI527" s="252">
        <f>IF(N527="nulová",J527,0)</f>
        <v>0</v>
      </c>
      <c r="BJ527" s="14" t="s">
        <v>81</v>
      </c>
      <c r="BK527" s="252">
        <f>ROUND(I527*H527,2)</f>
        <v>0</v>
      </c>
      <c r="BL527" s="14" t="s">
        <v>352</v>
      </c>
      <c r="BM527" s="251" t="s">
        <v>1378</v>
      </c>
    </row>
    <row r="528" s="2" customFormat="1">
      <c r="A528" s="35"/>
      <c r="B528" s="36"/>
      <c r="C528" s="37"/>
      <c r="D528" s="253" t="s">
        <v>284</v>
      </c>
      <c r="E528" s="37"/>
      <c r="F528" s="254" t="s">
        <v>1379</v>
      </c>
      <c r="G528" s="37"/>
      <c r="H528" s="37"/>
      <c r="I528" s="206"/>
      <c r="J528" s="37"/>
      <c r="K528" s="37"/>
      <c r="L528" s="41"/>
      <c r="M528" s="255"/>
      <c r="N528" s="256"/>
      <c r="O528" s="88"/>
      <c r="P528" s="88"/>
      <c r="Q528" s="88"/>
      <c r="R528" s="88"/>
      <c r="S528" s="88"/>
      <c r="T528" s="89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4" t="s">
        <v>284</v>
      </c>
      <c r="AU528" s="14" t="s">
        <v>276</v>
      </c>
    </row>
    <row r="529" s="2" customFormat="1" ht="37.8" customHeight="1">
      <c r="A529" s="35"/>
      <c r="B529" s="36"/>
      <c r="C529" s="239" t="s">
        <v>1367</v>
      </c>
      <c r="D529" s="239" t="s">
        <v>278</v>
      </c>
      <c r="E529" s="240" t="s">
        <v>1381</v>
      </c>
      <c r="F529" s="241" t="s">
        <v>1382</v>
      </c>
      <c r="G529" s="242" t="s">
        <v>342</v>
      </c>
      <c r="H529" s="243">
        <v>1</v>
      </c>
      <c r="I529" s="244"/>
      <c r="J529" s="245">
        <f>ROUND(I529*H529,2)</f>
        <v>0</v>
      </c>
      <c r="K529" s="246"/>
      <c r="L529" s="41"/>
      <c r="M529" s="247" t="s">
        <v>1</v>
      </c>
      <c r="N529" s="248" t="s">
        <v>39</v>
      </c>
      <c r="O529" s="88"/>
      <c r="P529" s="249">
        <f>O529*H529</f>
        <v>0</v>
      </c>
      <c r="Q529" s="249">
        <v>0</v>
      </c>
      <c r="R529" s="249">
        <f>Q529*H529</f>
        <v>0</v>
      </c>
      <c r="S529" s="249">
        <v>5.0000000000000002E-05</v>
      </c>
      <c r="T529" s="250">
        <f>S529*H529</f>
        <v>5.0000000000000002E-05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251" t="s">
        <v>352</v>
      </c>
      <c r="AT529" s="251" t="s">
        <v>278</v>
      </c>
      <c r="AU529" s="251" t="s">
        <v>276</v>
      </c>
      <c r="AY529" s="14" t="s">
        <v>275</v>
      </c>
      <c r="BE529" s="252">
        <f>IF(N529="základní",J529,0)</f>
        <v>0</v>
      </c>
      <c r="BF529" s="252">
        <f>IF(N529="snížená",J529,0)</f>
        <v>0</v>
      </c>
      <c r="BG529" s="252">
        <f>IF(N529="zákl. přenesená",J529,0)</f>
        <v>0</v>
      </c>
      <c r="BH529" s="252">
        <f>IF(N529="sníž. přenesená",J529,0)</f>
        <v>0</v>
      </c>
      <c r="BI529" s="252">
        <f>IF(N529="nulová",J529,0)</f>
        <v>0</v>
      </c>
      <c r="BJ529" s="14" t="s">
        <v>81</v>
      </c>
      <c r="BK529" s="252">
        <f>ROUND(I529*H529,2)</f>
        <v>0</v>
      </c>
      <c r="BL529" s="14" t="s">
        <v>352</v>
      </c>
      <c r="BM529" s="251" t="s">
        <v>1383</v>
      </c>
    </row>
    <row r="530" s="2" customFormat="1">
      <c r="A530" s="35"/>
      <c r="B530" s="36"/>
      <c r="C530" s="37"/>
      <c r="D530" s="253" t="s">
        <v>284</v>
      </c>
      <c r="E530" s="37"/>
      <c r="F530" s="254" t="s">
        <v>1384</v>
      </c>
      <c r="G530" s="37"/>
      <c r="H530" s="37"/>
      <c r="I530" s="206"/>
      <c r="J530" s="37"/>
      <c r="K530" s="37"/>
      <c r="L530" s="41"/>
      <c r="M530" s="255"/>
      <c r="N530" s="256"/>
      <c r="O530" s="88"/>
      <c r="P530" s="88"/>
      <c r="Q530" s="88"/>
      <c r="R530" s="88"/>
      <c r="S530" s="88"/>
      <c r="T530" s="89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4" t="s">
        <v>284</v>
      </c>
      <c r="AU530" s="14" t="s">
        <v>276</v>
      </c>
    </row>
    <row r="531" s="12" customFormat="1" ht="20.88" customHeight="1">
      <c r="A531" s="12"/>
      <c r="B531" s="223"/>
      <c r="C531" s="224"/>
      <c r="D531" s="225" t="s">
        <v>73</v>
      </c>
      <c r="E531" s="237" t="s">
        <v>1385</v>
      </c>
      <c r="F531" s="237" t="s">
        <v>1386</v>
      </c>
      <c r="G531" s="224"/>
      <c r="H531" s="224"/>
      <c r="I531" s="227"/>
      <c r="J531" s="238">
        <f>BK531</f>
        <v>0</v>
      </c>
      <c r="K531" s="224"/>
      <c r="L531" s="229"/>
      <c r="M531" s="230"/>
      <c r="N531" s="231"/>
      <c r="O531" s="231"/>
      <c r="P531" s="232">
        <f>SUM(P532:P553)</f>
        <v>0</v>
      </c>
      <c r="Q531" s="231"/>
      <c r="R531" s="232">
        <f>SUM(R532:R553)</f>
        <v>0.0030999999999999995</v>
      </c>
      <c r="S531" s="231"/>
      <c r="T531" s="233">
        <f>SUM(T532:T553)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34" t="s">
        <v>83</v>
      </c>
      <c r="AT531" s="235" t="s">
        <v>73</v>
      </c>
      <c r="AU531" s="235" t="s">
        <v>83</v>
      </c>
      <c r="AY531" s="234" t="s">
        <v>275</v>
      </c>
      <c r="BK531" s="236">
        <f>SUM(BK532:BK553)</f>
        <v>0</v>
      </c>
    </row>
    <row r="532" s="2" customFormat="1" ht="24.15" customHeight="1">
      <c r="A532" s="35"/>
      <c r="B532" s="36"/>
      <c r="C532" s="239" t="s">
        <v>1371</v>
      </c>
      <c r="D532" s="239" t="s">
        <v>278</v>
      </c>
      <c r="E532" s="240" t="s">
        <v>1183</v>
      </c>
      <c r="F532" s="241" t="s">
        <v>1184</v>
      </c>
      <c r="G532" s="242" t="s">
        <v>342</v>
      </c>
      <c r="H532" s="243">
        <v>2</v>
      </c>
      <c r="I532" s="244"/>
      <c r="J532" s="245">
        <f>ROUND(I532*H532,2)</f>
        <v>0</v>
      </c>
      <c r="K532" s="246"/>
      <c r="L532" s="41"/>
      <c r="M532" s="247" t="s">
        <v>1</v>
      </c>
      <c r="N532" s="248" t="s">
        <v>39</v>
      </c>
      <c r="O532" s="88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51" t="s">
        <v>352</v>
      </c>
      <c r="AT532" s="251" t="s">
        <v>278</v>
      </c>
      <c r="AU532" s="251" t="s">
        <v>276</v>
      </c>
      <c r="AY532" s="14" t="s">
        <v>275</v>
      </c>
      <c r="BE532" s="252">
        <f>IF(N532="základní",J532,0)</f>
        <v>0</v>
      </c>
      <c r="BF532" s="252">
        <f>IF(N532="snížená",J532,0)</f>
        <v>0</v>
      </c>
      <c r="BG532" s="252">
        <f>IF(N532="zákl. přenesená",J532,0)</f>
        <v>0</v>
      </c>
      <c r="BH532" s="252">
        <f>IF(N532="sníž. přenesená",J532,0)</f>
        <v>0</v>
      </c>
      <c r="BI532" s="252">
        <f>IF(N532="nulová",J532,0)</f>
        <v>0</v>
      </c>
      <c r="BJ532" s="14" t="s">
        <v>81</v>
      </c>
      <c r="BK532" s="252">
        <f>ROUND(I532*H532,2)</f>
        <v>0</v>
      </c>
      <c r="BL532" s="14" t="s">
        <v>352</v>
      </c>
      <c r="BM532" s="251" t="s">
        <v>1388</v>
      </c>
    </row>
    <row r="533" s="2" customFormat="1">
      <c r="A533" s="35"/>
      <c r="B533" s="36"/>
      <c r="C533" s="37"/>
      <c r="D533" s="253" t="s">
        <v>284</v>
      </c>
      <c r="E533" s="37"/>
      <c r="F533" s="254" t="s">
        <v>1184</v>
      </c>
      <c r="G533" s="37"/>
      <c r="H533" s="37"/>
      <c r="I533" s="206"/>
      <c r="J533" s="37"/>
      <c r="K533" s="37"/>
      <c r="L533" s="41"/>
      <c r="M533" s="255"/>
      <c r="N533" s="256"/>
      <c r="O533" s="88"/>
      <c r="P533" s="88"/>
      <c r="Q533" s="88"/>
      <c r="R533" s="88"/>
      <c r="S533" s="88"/>
      <c r="T533" s="89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4" t="s">
        <v>284</v>
      </c>
      <c r="AU533" s="14" t="s">
        <v>276</v>
      </c>
    </row>
    <row r="534" s="2" customFormat="1" ht="24.15" customHeight="1">
      <c r="A534" s="35"/>
      <c r="B534" s="36"/>
      <c r="C534" s="257" t="s">
        <v>1375</v>
      </c>
      <c r="D534" s="257" t="s">
        <v>339</v>
      </c>
      <c r="E534" s="258" t="s">
        <v>1390</v>
      </c>
      <c r="F534" s="259" t="s">
        <v>1391</v>
      </c>
      <c r="G534" s="260" t="s">
        <v>342</v>
      </c>
      <c r="H534" s="261">
        <v>2</v>
      </c>
      <c r="I534" s="262"/>
      <c r="J534" s="263">
        <f>ROUND(I534*H534,2)</f>
        <v>0</v>
      </c>
      <c r="K534" s="264"/>
      <c r="L534" s="265"/>
      <c r="M534" s="266" t="s">
        <v>1</v>
      </c>
      <c r="N534" s="267" t="s">
        <v>39</v>
      </c>
      <c r="O534" s="88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51" t="s">
        <v>377</v>
      </c>
      <c r="AT534" s="251" t="s">
        <v>339</v>
      </c>
      <c r="AU534" s="251" t="s">
        <v>276</v>
      </c>
      <c r="AY534" s="14" t="s">
        <v>275</v>
      </c>
      <c r="BE534" s="252">
        <f>IF(N534="základní",J534,0)</f>
        <v>0</v>
      </c>
      <c r="BF534" s="252">
        <f>IF(N534="snížená",J534,0)</f>
        <v>0</v>
      </c>
      <c r="BG534" s="252">
        <f>IF(N534="zákl. přenesená",J534,0)</f>
        <v>0</v>
      </c>
      <c r="BH534" s="252">
        <f>IF(N534="sníž. přenesená",J534,0)</f>
        <v>0</v>
      </c>
      <c r="BI534" s="252">
        <f>IF(N534="nulová",J534,0)</f>
        <v>0</v>
      </c>
      <c r="BJ534" s="14" t="s">
        <v>81</v>
      </c>
      <c r="BK534" s="252">
        <f>ROUND(I534*H534,2)</f>
        <v>0</v>
      </c>
      <c r="BL534" s="14" t="s">
        <v>352</v>
      </c>
      <c r="BM534" s="251" t="s">
        <v>1392</v>
      </c>
    </row>
    <row r="535" s="2" customFormat="1">
      <c r="A535" s="35"/>
      <c r="B535" s="36"/>
      <c r="C535" s="37"/>
      <c r="D535" s="253" t="s">
        <v>284</v>
      </c>
      <c r="E535" s="37"/>
      <c r="F535" s="254" t="s">
        <v>1391</v>
      </c>
      <c r="G535" s="37"/>
      <c r="H535" s="37"/>
      <c r="I535" s="206"/>
      <c r="J535" s="37"/>
      <c r="K535" s="37"/>
      <c r="L535" s="41"/>
      <c r="M535" s="255"/>
      <c r="N535" s="256"/>
      <c r="O535" s="88"/>
      <c r="P535" s="88"/>
      <c r="Q535" s="88"/>
      <c r="R535" s="88"/>
      <c r="S535" s="88"/>
      <c r="T535" s="89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4" t="s">
        <v>284</v>
      </c>
      <c r="AU535" s="14" t="s">
        <v>276</v>
      </c>
    </row>
    <row r="536" s="2" customFormat="1" ht="37.8" customHeight="1">
      <c r="A536" s="35"/>
      <c r="B536" s="36"/>
      <c r="C536" s="239" t="s">
        <v>1380</v>
      </c>
      <c r="D536" s="239" t="s">
        <v>278</v>
      </c>
      <c r="E536" s="240" t="s">
        <v>1394</v>
      </c>
      <c r="F536" s="241" t="s">
        <v>1395</v>
      </c>
      <c r="G536" s="242" t="s">
        <v>342</v>
      </c>
      <c r="H536" s="243">
        <v>1</v>
      </c>
      <c r="I536" s="244"/>
      <c r="J536" s="245">
        <f>ROUND(I536*H536,2)</f>
        <v>0</v>
      </c>
      <c r="K536" s="246"/>
      <c r="L536" s="41"/>
      <c r="M536" s="247" t="s">
        <v>1</v>
      </c>
      <c r="N536" s="248" t="s">
        <v>39</v>
      </c>
      <c r="O536" s="88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51" t="s">
        <v>352</v>
      </c>
      <c r="AT536" s="251" t="s">
        <v>278</v>
      </c>
      <c r="AU536" s="251" t="s">
        <v>276</v>
      </c>
      <c r="AY536" s="14" t="s">
        <v>275</v>
      </c>
      <c r="BE536" s="252">
        <f>IF(N536="základní",J536,0)</f>
        <v>0</v>
      </c>
      <c r="BF536" s="252">
        <f>IF(N536="snížená",J536,0)</f>
        <v>0</v>
      </c>
      <c r="BG536" s="252">
        <f>IF(N536="zákl. přenesená",J536,0)</f>
        <v>0</v>
      </c>
      <c r="BH536" s="252">
        <f>IF(N536="sníž. přenesená",J536,0)</f>
        <v>0</v>
      </c>
      <c r="BI536" s="252">
        <f>IF(N536="nulová",J536,0)</f>
        <v>0</v>
      </c>
      <c r="BJ536" s="14" t="s">
        <v>81</v>
      </c>
      <c r="BK536" s="252">
        <f>ROUND(I536*H536,2)</f>
        <v>0</v>
      </c>
      <c r="BL536" s="14" t="s">
        <v>352</v>
      </c>
      <c r="BM536" s="251" t="s">
        <v>1396</v>
      </c>
    </row>
    <row r="537" s="2" customFormat="1">
      <c r="A537" s="35"/>
      <c r="B537" s="36"/>
      <c r="C537" s="37"/>
      <c r="D537" s="253" t="s">
        <v>284</v>
      </c>
      <c r="E537" s="37"/>
      <c r="F537" s="254" t="s">
        <v>1395</v>
      </c>
      <c r="G537" s="37"/>
      <c r="H537" s="37"/>
      <c r="I537" s="206"/>
      <c r="J537" s="37"/>
      <c r="K537" s="37"/>
      <c r="L537" s="41"/>
      <c r="M537" s="255"/>
      <c r="N537" s="256"/>
      <c r="O537" s="88"/>
      <c r="P537" s="88"/>
      <c r="Q537" s="88"/>
      <c r="R537" s="88"/>
      <c r="S537" s="88"/>
      <c r="T537" s="89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4" t="s">
        <v>284</v>
      </c>
      <c r="AU537" s="14" t="s">
        <v>276</v>
      </c>
    </row>
    <row r="538" s="2" customFormat="1" ht="24.15" customHeight="1">
      <c r="A538" s="35"/>
      <c r="B538" s="36"/>
      <c r="C538" s="257" t="s">
        <v>1387</v>
      </c>
      <c r="D538" s="257" t="s">
        <v>339</v>
      </c>
      <c r="E538" s="258" t="s">
        <v>1398</v>
      </c>
      <c r="F538" s="259" t="s">
        <v>1399</v>
      </c>
      <c r="G538" s="260" t="s">
        <v>342</v>
      </c>
      <c r="H538" s="261">
        <v>1</v>
      </c>
      <c r="I538" s="262"/>
      <c r="J538" s="263">
        <f>ROUND(I538*H538,2)</f>
        <v>0</v>
      </c>
      <c r="K538" s="264"/>
      <c r="L538" s="265"/>
      <c r="M538" s="266" t="s">
        <v>1</v>
      </c>
      <c r="N538" s="267" t="s">
        <v>39</v>
      </c>
      <c r="O538" s="88"/>
      <c r="P538" s="249">
        <f>O538*H538</f>
        <v>0</v>
      </c>
      <c r="Q538" s="249">
        <v>0.00010000000000000001</v>
      </c>
      <c r="R538" s="249">
        <f>Q538*H538</f>
        <v>0.00010000000000000001</v>
      </c>
      <c r="S538" s="249">
        <v>0</v>
      </c>
      <c r="T538" s="250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51" t="s">
        <v>377</v>
      </c>
      <c r="AT538" s="251" t="s">
        <v>339</v>
      </c>
      <c r="AU538" s="251" t="s">
        <v>276</v>
      </c>
      <c r="AY538" s="14" t="s">
        <v>275</v>
      </c>
      <c r="BE538" s="252">
        <f>IF(N538="základní",J538,0)</f>
        <v>0</v>
      </c>
      <c r="BF538" s="252">
        <f>IF(N538="snížená",J538,0)</f>
        <v>0</v>
      </c>
      <c r="BG538" s="252">
        <f>IF(N538="zákl. přenesená",J538,0)</f>
        <v>0</v>
      </c>
      <c r="BH538" s="252">
        <f>IF(N538="sníž. přenesená",J538,0)</f>
        <v>0</v>
      </c>
      <c r="BI538" s="252">
        <f>IF(N538="nulová",J538,0)</f>
        <v>0</v>
      </c>
      <c r="BJ538" s="14" t="s">
        <v>81</v>
      </c>
      <c r="BK538" s="252">
        <f>ROUND(I538*H538,2)</f>
        <v>0</v>
      </c>
      <c r="BL538" s="14" t="s">
        <v>352</v>
      </c>
      <c r="BM538" s="251" t="s">
        <v>1400</v>
      </c>
    </row>
    <row r="539" s="2" customFormat="1">
      <c r="A539" s="35"/>
      <c r="B539" s="36"/>
      <c r="C539" s="37"/>
      <c r="D539" s="253" t="s">
        <v>284</v>
      </c>
      <c r="E539" s="37"/>
      <c r="F539" s="254" t="s">
        <v>1399</v>
      </c>
      <c r="G539" s="37"/>
      <c r="H539" s="37"/>
      <c r="I539" s="206"/>
      <c r="J539" s="37"/>
      <c r="K539" s="37"/>
      <c r="L539" s="41"/>
      <c r="M539" s="255"/>
      <c r="N539" s="256"/>
      <c r="O539" s="88"/>
      <c r="P539" s="88"/>
      <c r="Q539" s="88"/>
      <c r="R539" s="88"/>
      <c r="S539" s="88"/>
      <c r="T539" s="89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4" t="s">
        <v>284</v>
      </c>
      <c r="AU539" s="14" t="s">
        <v>276</v>
      </c>
    </row>
    <row r="540" s="2" customFormat="1" ht="24.15" customHeight="1">
      <c r="A540" s="35"/>
      <c r="B540" s="36"/>
      <c r="C540" s="239" t="s">
        <v>1389</v>
      </c>
      <c r="D540" s="239" t="s">
        <v>278</v>
      </c>
      <c r="E540" s="240" t="s">
        <v>1402</v>
      </c>
      <c r="F540" s="241" t="s">
        <v>1403</v>
      </c>
      <c r="G540" s="242" t="s">
        <v>973</v>
      </c>
      <c r="H540" s="243">
        <v>1</v>
      </c>
      <c r="I540" s="244"/>
      <c r="J540" s="245">
        <f>ROUND(I540*H540,2)</f>
        <v>0</v>
      </c>
      <c r="K540" s="246"/>
      <c r="L540" s="41"/>
      <c r="M540" s="247" t="s">
        <v>1</v>
      </c>
      <c r="N540" s="248" t="s">
        <v>39</v>
      </c>
      <c r="O540" s="88"/>
      <c r="P540" s="249">
        <f>O540*H540</f>
        <v>0</v>
      </c>
      <c r="Q540" s="249">
        <v>0</v>
      </c>
      <c r="R540" s="249">
        <f>Q540*H540</f>
        <v>0</v>
      </c>
      <c r="S540" s="249">
        <v>0</v>
      </c>
      <c r="T540" s="250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51" t="s">
        <v>352</v>
      </c>
      <c r="AT540" s="251" t="s">
        <v>278</v>
      </c>
      <c r="AU540" s="251" t="s">
        <v>276</v>
      </c>
      <c r="AY540" s="14" t="s">
        <v>275</v>
      </c>
      <c r="BE540" s="252">
        <f>IF(N540="základní",J540,0)</f>
        <v>0</v>
      </c>
      <c r="BF540" s="252">
        <f>IF(N540="snížená",J540,0)</f>
        <v>0</v>
      </c>
      <c r="BG540" s="252">
        <f>IF(N540="zákl. přenesená",J540,0)</f>
        <v>0</v>
      </c>
      <c r="BH540" s="252">
        <f>IF(N540="sníž. přenesená",J540,0)</f>
        <v>0</v>
      </c>
      <c r="BI540" s="252">
        <f>IF(N540="nulová",J540,0)</f>
        <v>0</v>
      </c>
      <c r="BJ540" s="14" t="s">
        <v>81</v>
      </c>
      <c r="BK540" s="252">
        <f>ROUND(I540*H540,2)</f>
        <v>0</v>
      </c>
      <c r="BL540" s="14" t="s">
        <v>352</v>
      </c>
      <c r="BM540" s="251" t="s">
        <v>1404</v>
      </c>
    </row>
    <row r="541" s="2" customFormat="1">
      <c r="A541" s="35"/>
      <c r="B541" s="36"/>
      <c r="C541" s="37"/>
      <c r="D541" s="253" t="s">
        <v>284</v>
      </c>
      <c r="E541" s="37"/>
      <c r="F541" s="254" t="s">
        <v>1403</v>
      </c>
      <c r="G541" s="37"/>
      <c r="H541" s="37"/>
      <c r="I541" s="206"/>
      <c r="J541" s="37"/>
      <c r="K541" s="37"/>
      <c r="L541" s="41"/>
      <c r="M541" s="255"/>
      <c r="N541" s="256"/>
      <c r="O541" s="88"/>
      <c r="P541" s="88"/>
      <c r="Q541" s="88"/>
      <c r="R541" s="88"/>
      <c r="S541" s="88"/>
      <c r="T541" s="89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4" t="s">
        <v>284</v>
      </c>
      <c r="AU541" s="14" t="s">
        <v>276</v>
      </c>
    </row>
    <row r="542" s="2" customFormat="1" ht="24.15" customHeight="1">
      <c r="A542" s="35"/>
      <c r="B542" s="36"/>
      <c r="C542" s="239" t="s">
        <v>1393</v>
      </c>
      <c r="D542" s="239" t="s">
        <v>278</v>
      </c>
      <c r="E542" s="240" t="s">
        <v>1211</v>
      </c>
      <c r="F542" s="241" t="s">
        <v>1212</v>
      </c>
      <c r="G542" s="242" t="s">
        <v>342</v>
      </c>
      <c r="H542" s="243">
        <v>2</v>
      </c>
      <c r="I542" s="244"/>
      <c r="J542" s="245">
        <f>ROUND(I542*H542,2)</f>
        <v>0</v>
      </c>
      <c r="K542" s="246"/>
      <c r="L542" s="41"/>
      <c r="M542" s="247" t="s">
        <v>1</v>
      </c>
      <c r="N542" s="248" t="s">
        <v>39</v>
      </c>
      <c r="O542" s="88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51" t="s">
        <v>352</v>
      </c>
      <c r="AT542" s="251" t="s">
        <v>278</v>
      </c>
      <c r="AU542" s="251" t="s">
        <v>276</v>
      </c>
      <c r="AY542" s="14" t="s">
        <v>275</v>
      </c>
      <c r="BE542" s="252">
        <f>IF(N542="základní",J542,0)</f>
        <v>0</v>
      </c>
      <c r="BF542" s="252">
        <f>IF(N542="snížená",J542,0)</f>
        <v>0</v>
      </c>
      <c r="BG542" s="252">
        <f>IF(N542="zákl. přenesená",J542,0)</f>
        <v>0</v>
      </c>
      <c r="BH542" s="252">
        <f>IF(N542="sníž. přenesená",J542,0)</f>
        <v>0</v>
      </c>
      <c r="BI542" s="252">
        <f>IF(N542="nulová",J542,0)</f>
        <v>0</v>
      </c>
      <c r="BJ542" s="14" t="s">
        <v>81</v>
      </c>
      <c r="BK542" s="252">
        <f>ROUND(I542*H542,2)</f>
        <v>0</v>
      </c>
      <c r="BL542" s="14" t="s">
        <v>352</v>
      </c>
      <c r="BM542" s="251" t="s">
        <v>1406</v>
      </c>
    </row>
    <row r="543" s="2" customFormat="1">
      <c r="A543" s="35"/>
      <c r="B543" s="36"/>
      <c r="C543" s="37"/>
      <c r="D543" s="253" t="s">
        <v>284</v>
      </c>
      <c r="E543" s="37"/>
      <c r="F543" s="254" t="s">
        <v>1214</v>
      </c>
      <c r="G543" s="37"/>
      <c r="H543" s="37"/>
      <c r="I543" s="206"/>
      <c r="J543" s="37"/>
      <c r="K543" s="37"/>
      <c r="L543" s="41"/>
      <c r="M543" s="255"/>
      <c r="N543" s="256"/>
      <c r="O543" s="88"/>
      <c r="P543" s="88"/>
      <c r="Q543" s="88"/>
      <c r="R543" s="88"/>
      <c r="S543" s="88"/>
      <c r="T543" s="89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4" t="s">
        <v>284</v>
      </c>
      <c r="AU543" s="14" t="s">
        <v>276</v>
      </c>
    </row>
    <row r="544" s="2" customFormat="1" ht="24.15" customHeight="1">
      <c r="A544" s="35"/>
      <c r="B544" s="36"/>
      <c r="C544" s="239" t="s">
        <v>1397</v>
      </c>
      <c r="D544" s="239" t="s">
        <v>278</v>
      </c>
      <c r="E544" s="240" t="s">
        <v>1408</v>
      </c>
      <c r="F544" s="241" t="s">
        <v>1409</v>
      </c>
      <c r="G544" s="242" t="s">
        <v>416</v>
      </c>
      <c r="H544" s="243">
        <v>30</v>
      </c>
      <c r="I544" s="244"/>
      <c r="J544" s="245">
        <f>ROUND(I544*H544,2)</f>
        <v>0</v>
      </c>
      <c r="K544" s="246"/>
      <c r="L544" s="41"/>
      <c r="M544" s="247" t="s">
        <v>1</v>
      </c>
      <c r="N544" s="248" t="s">
        <v>39</v>
      </c>
      <c r="O544" s="88"/>
      <c r="P544" s="249">
        <f>O544*H544</f>
        <v>0</v>
      </c>
      <c r="Q544" s="249">
        <v>0</v>
      </c>
      <c r="R544" s="249">
        <f>Q544*H544</f>
        <v>0</v>
      </c>
      <c r="S544" s="249">
        <v>0</v>
      </c>
      <c r="T544" s="250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51" t="s">
        <v>352</v>
      </c>
      <c r="AT544" s="251" t="s">
        <v>278</v>
      </c>
      <c r="AU544" s="251" t="s">
        <v>276</v>
      </c>
      <c r="AY544" s="14" t="s">
        <v>275</v>
      </c>
      <c r="BE544" s="252">
        <f>IF(N544="základní",J544,0)</f>
        <v>0</v>
      </c>
      <c r="BF544" s="252">
        <f>IF(N544="snížená",J544,0)</f>
        <v>0</v>
      </c>
      <c r="BG544" s="252">
        <f>IF(N544="zákl. přenesená",J544,0)</f>
        <v>0</v>
      </c>
      <c r="BH544" s="252">
        <f>IF(N544="sníž. přenesená",J544,0)</f>
        <v>0</v>
      </c>
      <c r="BI544" s="252">
        <f>IF(N544="nulová",J544,0)</f>
        <v>0</v>
      </c>
      <c r="BJ544" s="14" t="s">
        <v>81</v>
      </c>
      <c r="BK544" s="252">
        <f>ROUND(I544*H544,2)</f>
        <v>0</v>
      </c>
      <c r="BL544" s="14" t="s">
        <v>352</v>
      </c>
      <c r="BM544" s="251" t="s">
        <v>1410</v>
      </c>
    </row>
    <row r="545" s="2" customFormat="1">
      <c r="A545" s="35"/>
      <c r="B545" s="36"/>
      <c r="C545" s="37"/>
      <c r="D545" s="253" t="s">
        <v>284</v>
      </c>
      <c r="E545" s="37"/>
      <c r="F545" s="254" t="s">
        <v>1411</v>
      </c>
      <c r="G545" s="37"/>
      <c r="H545" s="37"/>
      <c r="I545" s="206"/>
      <c r="J545" s="37"/>
      <c r="K545" s="37"/>
      <c r="L545" s="41"/>
      <c r="M545" s="255"/>
      <c r="N545" s="256"/>
      <c r="O545" s="88"/>
      <c r="P545" s="88"/>
      <c r="Q545" s="88"/>
      <c r="R545" s="88"/>
      <c r="S545" s="88"/>
      <c r="T545" s="89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4" t="s">
        <v>284</v>
      </c>
      <c r="AU545" s="14" t="s">
        <v>276</v>
      </c>
    </row>
    <row r="546" s="2" customFormat="1" ht="24.15" customHeight="1">
      <c r="A546" s="35"/>
      <c r="B546" s="36"/>
      <c r="C546" s="257" t="s">
        <v>1401</v>
      </c>
      <c r="D546" s="257" t="s">
        <v>339</v>
      </c>
      <c r="E546" s="258" t="s">
        <v>931</v>
      </c>
      <c r="F546" s="259" t="s">
        <v>932</v>
      </c>
      <c r="G546" s="260" t="s">
        <v>416</v>
      </c>
      <c r="H546" s="261">
        <v>10</v>
      </c>
      <c r="I546" s="262"/>
      <c r="J546" s="263">
        <f>ROUND(I546*H546,2)</f>
        <v>0</v>
      </c>
      <c r="K546" s="264"/>
      <c r="L546" s="265"/>
      <c r="M546" s="266" t="s">
        <v>1</v>
      </c>
      <c r="N546" s="267" t="s">
        <v>39</v>
      </c>
      <c r="O546" s="88"/>
      <c r="P546" s="249">
        <f>O546*H546</f>
        <v>0</v>
      </c>
      <c r="Q546" s="249">
        <v>6.9999999999999994E-05</v>
      </c>
      <c r="R546" s="249">
        <f>Q546*H546</f>
        <v>0.00069999999999999988</v>
      </c>
      <c r="S546" s="249">
        <v>0</v>
      </c>
      <c r="T546" s="250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51" t="s">
        <v>377</v>
      </c>
      <c r="AT546" s="251" t="s">
        <v>339</v>
      </c>
      <c r="AU546" s="251" t="s">
        <v>276</v>
      </c>
      <c r="AY546" s="14" t="s">
        <v>275</v>
      </c>
      <c r="BE546" s="252">
        <f>IF(N546="základní",J546,0)</f>
        <v>0</v>
      </c>
      <c r="BF546" s="252">
        <f>IF(N546="snížená",J546,0)</f>
        <v>0</v>
      </c>
      <c r="BG546" s="252">
        <f>IF(N546="zákl. přenesená",J546,0)</f>
        <v>0</v>
      </c>
      <c r="BH546" s="252">
        <f>IF(N546="sníž. přenesená",J546,0)</f>
        <v>0</v>
      </c>
      <c r="BI546" s="252">
        <f>IF(N546="nulová",J546,0)</f>
        <v>0</v>
      </c>
      <c r="BJ546" s="14" t="s">
        <v>81</v>
      </c>
      <c r="BK546" s="252">
        <f>ROUND(I546*H546,2)</f>
        <v>0</v>
      </c>
      <c r="BL546" s="14" t="s">
        <v>352</v>
      </c>
      <c r="BM546" s="251" t="s">
        <v>1413</v>
      </c>
    </row>
    <row r="547" s="2" customFormat="1">
      <c r="A547" s="35"/>
      <c r="B547" s="36"/>
      <c r="C547" s="37"/>
      <c r="D547" s="253" t="s">
        <v>284</v>
      </c>
      <c r="E547" s="37"/>
      <c r="F547" s="254" t="s">
        <v>932</v>
      </c>
      <c r="G547" s="37"/>
      <c r="H547" s="37"/>
      <c r="I547" s="206"/>
      <c r="J547" s="37"/>
      <c r="K547" s="37"/>
      <c r="L547" s="41"/>
      <c r="M547" s="255"/>
      <c r="N547" s="256"/>
      <c r="O547" s="88"/>
      <c r="P547" s="88"/>
      <c r="Q547" s="88"/>
      <c r="R547" s="88"/>
      <c r="S547" s="88"/>
      <c r="T547" s="89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4" t="s">
        <v>284</v>
      </c>
      <c r="AU547" s="14" t="s">
        <v>276</v>
      </c>
    </row>
    <row r="548" s="2" customFormat="1" ht="24.15" customHeight="1">
      <c r="A548" s="35"/>
      <c r="B548" s="36"/>
      <c r="C548" s="257" t="s">
        <v>1405</v>
      </c>
      <c r="D548" s="257" t="s">
        <v>339</v>
      </c>
      <c r="E548" s="258" t="s">
        <v>1415</v>
      </c>
      <c r="F548" s="259" t="s">
        <v>1416</v>
      </c>
      <c r="G548" s="260" t="s">
        <v>416</v>
      </c>
      <c r="H548" s="261">
        <v>20</v>
      </c>
      <c r="I548" s="262"/>
      <c r="J548" s="263">
        <f>ROUND(I548*H548,2)</f>
        <v>0</v>
      </c>
      <c r="K548" s="264"/>
      <c r="L548" s="265"/>
      <c r="M548" s="266" t="s">
        <v>1</v>
      </c>
      <c r="N548" s="267" t="s">
        <v>39</v>
      </c>
      <c r="O548" s="88"/>
      <c r="P548" s="249">
        <f>O548*H548</f>
        <v>0</v>
      </c>
      <c r="Q548" s="249">
        <v>6.9999999999999994E-05</v>
      </c>
      <c r="R548" s="249">
        <f>Q548*H548</f>
        <v>0.0013999999999999998</v>
      </c>
      <c r="S548" s="249">
        <v>0</v>
      </c>
      <c r="T548" s="250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51" t="s">
        <v>377</v>
      </c>
      <c r="AT548" s="251" t="s">
        <v>339</v>
      </c>
      <c r="AU548" s="251" t="s">
        <v>276</v>
      </c>
      <c r="AY548" s="14" t="s">
        <v>275</v>
      </c>
      <c r="BE548" s="252">
        <f>IF(N548="základní",J548,0)</f>
        <v>0</v>
      </c>
      <c r="BF548" s="252">
        <f>IF(N548="snížená",J548,0)</f>
        <v>0</v>
      </c>
      <c r="BG548" s="252">
        <f>IF(N548="zákl. přenesená",J548,0)</f>
        <v>0</v>
      </c>
      <c r="BH548" s="252">
        <f>IF(N548="sníž. přenesená",J548,0)</f>
        <v>0</v>
      </c>
      <c r="BI548" s="252">
        <f>IF(N548="nulová",J548,0)</f>
        <v>0</v>
      </c>
      <c r="BJ548" s="14" t="s">
        <v>81</v>
      </c>
      <c r="BK548" s="252">
        <f>ROUND(I548*H548,2)</f>
        <v>0</v>
      </c>
      <c r="BL548" s="14" t="s">
        <v>352</v>
      </c>
      <c r="BM548" s="251" t="s">
        <v>1417</v>
      </c>
    </row>
    <row r="549" s="2" customFormat="1">
      <c r="A549" s="35"/>
      <c r="B549" s="36"/>
      <c r="C549" s="37"/>
      <c r="D549" s="253" t="s">
        <v>284</v>
      </c>
      <c r="E549" s="37"/>
      <c r="F549" s="254" t="s">
        <v>1416</v>
      </c>
      <c r="G549" s="37"/>
      <c r="H549" s="37"/>
      <c r="I549" s="206"/>
      <c r="J549" s="37"/>
      <c r="K549" s="37"/>
      <c r="L549" s="41"/>
      <c r="M549" s="255"/>
      <c r="N549" s="256"/>
      <c r="O549" s="88"/>
      <c r="P549" s="88"/>
      <c r="Q549" s="88"/>
      <c r="R549" s="88"/>
      <c r="S549" s="88"/>
      <c r="T549" s="89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4" t="s">
        <v>284</v>
      </c>
      <c r="AU549" s="14" t="s">
        <v>276</v>
      </c>
    </row>
    <row r="550" s="2" customFormat="1" ht="21.75" customHeight="1">
      <c r="A550" s="35"/>
      <c r="B550" s="36"/>
      <c r="C550" s="239" t="s">
        <v>1407</v>
      </c>
      <c r="D550" s="239" t="s">
        <v>278</v>
      </c>
      <c r="E550" s="240" t="s">
        <v>1246</v>
      </c>
      <c r="F550" s="241" t="s">
        <v>1247</v>
      </c>
      <c r="G550" s="242" t="s">
        <v>342</v>
      </c>
      <c r="H550" s="243">
        <v>10</v>
      </c>
      <c r="I550" s="244"/>
      <c r="J550" s="245">
        <f>ROUND(I550*H550,2)</f>
        <v>0</v>
      </c>
      <c r="K550" s="246"/>
      <c r="L550" s="41"/>
      <c r="M550" s="247" t="s">
        <v>1</v>
      </c>
      <c r="N550" s="248" t="s">
        <v>39</v>
      </c>
      <c r="O550" s="8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51" t="s">
        <v>352</v>
      </c>
      <c r="AT550" s="251" t="s">
        <v>278</v>
      </c>
      <c r="AU550" s="251" t="s">
        <v>276</v>
      </c>
      <c r="AY550" s="14" t="s">
        <v>275</v>
      </c>
      <c r="BE550" s="252">
        <f>IF(N550="základní",J550,0)</f>
        <v>0</v>
      </c>
      <c r="BF550" s="252">
        <f>IF(N550="snížená",J550,0)</f>
        <v>0</v>
      </c>
      <c r="BG550" s="252">
        <f>IF(N550="zákl. přenesená",J550,0)</f>
        <v>0</v>
      </c>
      <c r="BH550" s="252">
        <f>IF(N550="sníž. přenesená",J550,0)</f>
        <v>0</v>
      </c>
      <c r="BI550" s="252">
        <f>IF(N550="nulová",J550,0)</f>
        <v>0</v>
      </c>
      <c r="BJ550" s="14" t="s">
        <v>81</v>
      </c>
      <c r="BK550" s="252">
        <f>ROUND(I550*H550,2)</f>
        <v>0</v>
      </c>
      <c r="BL550" s="14" t="s">
        <v>352</v>
      </c>
      <c r="BM550" s="251" t="s">
        <v>1419</v>
      </c>
    </row>
    <row r="551" s="2" customFormat="1">
      <c r="A551" s="35"/>
      <c r="B551" s="36"/>
      <c r="C551" s="37"/>
      <c r="D551" s="253" t="s">
        <v>284</v>
      </c>
      <c r="E551" s="37"/>
      <c r="F551" s="254" t="s">
        <v>1249</v>
      </c>
      <c r="G551" s="37"/>
      <c r="H551" s="37"/>
      <c r="I551" s="206"/>
      <c r="J551" s="37"/>
      <c r="K551" s="37"/>
      <c r="L551" s="41"/>
      <c r="M551" s="255"/>
      <c r="N551" s="256"/>
      <c r="O551" s="88"/>
      <c r="P551" s="88"/>
      <c r="Q551" s="88"/>
      <c r="R551" s="88"/>
      <c r="S551" s="88"/>
      <c r="T551" s="89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4" t="s">
        <v>284</v>
      </c>
      <c r="AU551" s="14" t="s">
        <v>276</v>
      </c>
    </row>
    <row r="552" s="2" customFormat="1" ht="16.5" customHeight="1">
      <c r="A552" s="35"/>
      <c r="B552" s="36"/>
      <c r="C552" s="257" t="s">
        <v>1412</v>
      </c>
      <c r="D552" s="257" t="s">
        <v>339</v>
      </c>
      <c r="E552" s="258" t="s">
        <v>962</v>
      </c>
      <c r="F552" s="259" t="s">
        <v>963</v>
      </c>
      <c r="G552" s="260" t="s">
        <v>342</v>
      </c>
      <c r="H552" s="261">
        <v>10</v>
      </c>
      <c r="I552" s="262"/>
      <c r="J552" s="263">
        <f>ROUND(I552*H552,2)</f>
        <v>0</v>
      </c>
      <c r="K552" s="264"/>
      <c r="L552" s="265"/>
      <c r="M552" s="266" t="s">
        <v>1</v>
      </c>
      <c r="N552" s="267" t="s">
        <v>39</v>
      </c>
      <c r="O552" s="88"/>
      <c r="P552" s="249">
        <f>O552*H552</f>
        <v>0</v>
      </c>
      <c r="Q552" s="249">
        <v>9.0000000000000006E-05</v>
      </c>
      <c r="R552" s="249">
        <f>Q552*H552</f>
        <v>0.00090000000000000008</v>
      </c>
      <c r="S552" s="249">
        <v>0</v>
      </c>
      <c r="T552" s="250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51" t="s">
        <v>377</v>
      </c>
      <c r="AT552" s="251" t="s">
        <v>339</v>
      </c>
      <c r="AU552" s="251" t="s">
        <v>276</v>
      </c>
      <c r="AY552" s="14" t="s">
        <v>275</v>
      </c>
      <c r="BE552" s="252">
        <f>IF(N552="základní",J552,0)</f>
        <v>0</v>
      </c>
      <c r="BF552" s="252">
        <f>IF(N552="snížená",J552,0)</f>
        <v>0</v>
      </c>
      <c r="BG552" s="252">
        <f>IF(N552="zákl. přenesená",J552,0)</f>
        <v>0</v>
      </c>
      <c r="BH552" s="252">
        <f>IF(N552="sníž. přenesená",J552,0)</f>
        <v>0</v>
      </c>
      <c r="BI552" s="252">
        <f>IF(N552="nulová",J552,0)</f>
        <v>0</v>
      </c>
      <c r="BJ552" s="14" t="s">
        <v>81</v>
      </c>
      <c r="BK552" s="252">
        <f>ROUND(I552*H552,2)</f>
        <v>0</v>
      </c>
      <c r="BL552" s="14" t="s">
        <v>352</v>
      </c>
      <c r="BM552" s="251" t="s">
        <v>1421</v>
      </c>
    </row>
    <row r="553" s="2" customFormat="1">
      <c r="A553" s="35"/>
      <c r="B553" s="36"/>
      <c r="C553" s="37"/>
      <c r="D553" s="253" t="s">
        <v>284</v>
      </c>
      <c r="E553" s="37"/>
      <c r="F553" s="254" t="s">
        <v>963</v>
      </c>
      <c r="G553" s="37"/>
      <c r="H553" s="37"/>
      <c r="I553" s="206"/>
      <c r="J553" s="37"/>
      <c r="K553" s="37"/>
      <c r="L553" s="41"/>
      <c r="M553" s="255"/>
      <c r="N553" s="256"/>
      <c r="O553" s="88"/>
      <c r="P553" s="88"/>
      <c r="Q553" s="88"/>
      <c r="R553" s="88"/>
      <c r="S553" s="88"/>
      <c r="T553" s="89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4" t="s">
        <v>284</v>
      </c>
      <c r="AU553" s="14" t="s">
        <v>276</v>
      </c>
    </row>
    <row r="554" s="12" customFormat="1" ht="22.8" customHeight="1">
      <c r="A554" s="12"/>
      <c r="B554" s="223"/>
      <c r="C554" s="224"/>
      <c r="D554" s="225" t="s">
        <v>73</v>
      </c>
      <c r="E554" s="237" t="s">
        <v>1426</v>
      </c>
      <c r="F554" s="237" t="s">
        <v>624</v>
      </c>
      <c r="G554" s="224"/>
      <c r="H554" s="224"/>
      <c r="I554" s="227"/>
      <c r="J554" s="238">
        <f>BK554</f>
        <v>0</v>
      </c>
      <c r="K554" s="224"/>
      <c r="L554" s="229"/>
      <c r="M554" s="230"/>
      <c r="N554" s="231"/>
      <c r="O554" s="231"/>
      <c r="P554" s="232">
        <f>SUM(P555:P570)</f>
        <v>0</v>
      </c>
      <c r="Q554" s="231"/>
      <c r="R554" s="232">
        <f>SUM(R555:R570)</f>
        <v>0</v>
      </c>
      <c r="S554" s="231"/>
      <c r="T554" s="233">
        <f>SUM(T555:T570)</f>
        <v>0</v>
      </c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R554" s="234" t="s">
        <v>83</v>
      </c>
      <c r="AT554" s="235" t="s">
        <v>73</v>
      </c>
      <c r="AU554" s="235" t="s">
        <v>81</v>
      </c>
      <c r="AY554" s="234" t="s">
        <v>275</v>
      </c>
      <c r="BK554" s="236">
        <f>SUM(BK555:BK570)</f>
        <v>0</v>
      </c>
    </row>
    <row r="555" s="2" customFormat="1" ht="33" customHeight="1">
      <c r="A555" s="35"/>
      <c r="B555" s="36"/>
      <c r="C555" s="239" t="s">
        <v>1414</v>
      </c>
      <c r="D555" s="239" t="s">
        <v>278</v>
      </c>
      <c r="E555" s="240" t="s">
        <v>1428</v>
      </c>
      <c r="F555" s="241" t="s">
        <v>1429</v>
      </c>
      <c r="G555" s="242" t="s">
        <v>973</v>
      </c>
      <c r="H555" s="243">
        <v>1</v>
      </c>
      <c r="I555" s="244"/>
      <c r="J555" s="245">
        <f>ROUND(I555*H555,2)</f>
        <v>0</v>
      </c>
      <c r="K555" s="246"/>
      <c r="L555" s="41"/>
      <c r="M555" s="247" t="s">
        <v>1</v>
      </c>
      <c r="N555" s="248" t="s">
        <v>39</v>
      </c>
      <c r="O555" s="88"/>
      <c r="P555" s="249">
        <f>O555*H555</f>
        <v>0</v>
      </c>
      <c r="Q555" s="249">
        <v>0</v>
      </c>
      <c r="R555" s="249">
        <f>Q555*H555</f>
        <v>0</v>
      </c>
      <c r="S555" s="249">
        <v>0</v>
      </c>
      <c r="T555" s="250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51" t="s">
        <v>352</v>
      </c>
      <c r="AT555" s="251" t="s">
        <v>278</v>
      </c>
      <c r="AU555" s="251" t="s">
        <v>83</v>
      </c>
      <c r="AY555" s="14" t="s">
        <v>275</v>
      </c>
      <c r="BE555" s="252">
        <f>IF(N555="základní",J555,0)</f>
        <v>0</v>
      </c>
      <c r="BF555" s="252">
        <f>IF(N555="snížená",J555,0)</f>
        <v>0</v>
      </c>
      <c r="BG555" s="252">
        <f>IF(N555="zákl. přenesená",J555,0)</f>
        <v>0</v>
      </c>
      <c r="BH555" s="252">
        <f>IF(N555="sníž. přenesená",J555,0)</f>
        <v>0</v>
      </c>
      <c r="BI555" s="252">
        <f>IF(N555="nulová",J555,0)</f>
        <v>0</v>
      </c>
      <c r="BJ555" s="14" t="s">
        <v>81</v>
      </c>
      <c r="BK555" s="252">
        <f>ROUND(I555*H555,2)</f>
        <v>0</v>
      </c>
      <c r="BL555" s="14" t="s">
        <v>352</v>
      </c>
      <c r="BM555" s="251" t="s">
        <v>1430</v>
      </c>
    </row>
    <row r="556" s="2" customFormat="1">
      <c r="A556" s="35"/>
      <c r="B556" s="36"/>
      <c r="C556" s="37"/>
      <c r="D556" s="253" t="s">
        <v>284</v>
      </c>
      <c r="E556" s="37"/>
      <c r="F556" s="254" t="s">
        <v>1431</v>
      </c>
      <c r="G556" s="37"/>
      <c r="H556" s="37"/>
      <c r="I556" s="206"/>
      <c r="J556" s="37"/>
      <c r="K556" s="37"/>
      <c r="L556" s="41"/>
      <c r="M556" s="255"/>
      <c r="N556" s="256"/>
      <c r="O556" s="88"/>
      <c r="P556" s="88"/>
      <c r="Q556" s="88"/>
      <c r="R556" s="88"/>
      <c r="S556" s="88"/>
      <c r="T556" s="89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4" t="s">
        <v>284</v>
      </c>
      <c r="AU556" s="14" t="s">
        <v>83</v>
      </c>
    </row>
    <row r="557" s="2" customFormat="1" ht="24.15" customHeight="1">
      <c r="A557" s="35"/>
      <c r="B557" s="36"/>
      <c r="C557" s="239" t="s">
        <v>1418</v>
      </c>
      <c r="D557" s="239" t="s">
        <v>278</v>
      </c>
      <c r="E557" s="240" t="s">
        <v>1433</v>
      </c>
      <c r="F557" s="241" t="s">
        <v>1434</v>
      </c>
      <c r="G557" s="242" t="s">
        <v>973</v>
      </c>
      <c r="H557" s="243">
        <v>1</v>
      </c>
      <c r="I557" s="244"/>
      <c r="J557" s="245">
        <f>ROUND(I557*H557,2)</f>
        <v>0</v>
      </c>
      <c r="K557" s="246"/>
      <c r="L557" s="41"/>
      <c r="M557" s="247" t="s">
        <v>1</v>
      </c>
      <c r="N557" s="248" t="s">
        <v>39</v>
      </c>
      <c r="O557" s="88"/>
      <c r="P557" s="249">
        <f>O557*H557</f>
        <v>0</v>
      </c>
      <c r="Q557" s="249">
        <v>0</v>
      </c>
      <c r="R557" s="249">
        <f>Q557*H557</f>
        <v>0</v>
      </c>
      <c r="S557" s="249">
        <v>0</v>
      </c>
      <c r="T557" s="250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51" t="s">
        <v>352</v>
      </c>
      <c r="AT557" s="251" t="s">
        <v>278</v>
      </c>
      <c r="AU557" s="251" t="s">
        <v>83</v>
      </c>
      <c r="AY557" s="14" t="s">
        <v>275</v>
      </c>
      <c r="BE557" s="252">
        <f>IF(N557="základní",J557,0)</f>
        <v>0</v>
      </c>
      <c r="BF557" s="252">
        <f>IF(N557="snížená",J557,0)</f>
        <v>0</v>
      </c>
      <c r="BG557" s="252">
        <f>IF(N557="zákl. přenesená",J557,0)</f>
        <v>0</v>
      </c>
      <c r="BH557" s="252">
        <f>IF(N557="sníž. přenesená",J557,0)</f>
        <v>0</v>
      </c>
      <c r="BI557" s="252">
        <f>IF(N557="nulová",J557,0)</f>
        <v>0</v>
      </c>
      <c r="BJ557" s="14" t="s">
        <v>81</v>
      </c>
      <c r="BK557" s="252">
        <f>ROUND(I557*H557,2)</f>
        <v>0</v>
      </c>
      <c r="BL557" s="14" t="s">
        <v>352</v>
      </c>
      <c r="BM557" s="251" t="s">
        <v>1435</v>
      </c>
    </row>
    <row r="558" s="2" customFormat="1">
      <c r="A558" s="35"/>
      <c r="B558" s="36"/>
      <c r="C558" s="37"/>
      <c r="D558" s="253" t="s">
        <v>284</v>
      </c>
      <c r="E558" s="37"/>
      <c r="F558" s="254" t="s">
        <v>1431</v>
      </c>
      <c r="G558" s="37"/>
      <c r="H558" s="37"/>
      <c r="I558" s="206"/>
      <c r="J558" s="37"/>
      <c r="K558" s="37"/>
      <c r="L558" s="41"/>
      <c r="M558" s="255"/>
      <c r="N558" s="256"/>
      <c r="O558" s="88"/>
      <c r="P558" s="88"/>
      <c r="Q558" s="88"/>
      <c r="R558" s="88"/>
      <c r="S558" s="88"/>
      <c r="T558" s="89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T558" s="14" t="s">
        <v>284</v>
      </c>
      <c r="AU558" s="14" t="s">
        <v>83</v>
      </c>
    </row>
    <row r="559" s="2" customFormat="1" ht="33" customHeight="1">
      <c r="A559" s="35"/>
      <c r="B559" s="36"/>
      <c r="C559" s="239" t="s">
        <v>1420</v>
      </c>
      <c r="D559" s="239" t="s">
        <v>278</v>
      </c>
      <c r="E559" s="240" t="s">
        <v>1437</v>
      </c>
      <c r="F559" s="241" t="s">
        <v>1438</v>
      </c>
      <c r="G559" s="242" t="s">
        <v>973</v>
      </c>
      <c r="H559" s="243">
        <v>1</v>
      </c>
      <c r="I559" s="244"/>
      <c r="J559" s="245">
        <f>ROUND(I559*H559,2)</f>
        <v>0</v>
      </c>
      <c r="K559" s="246"/>
      <c r="L559" s="41"/>
      <c r="M559" s="247" t="s">
        <v>1</v>
      </c>
      <c r="N559" s="248" t="s">
        <v>39</v>
      </c>
      <c r="O559" s="88"/>
      <c r="P559" s="249">
        <f>O559*H559</f>
        <v>0</v>
      </c>
      <c r="Q559" s="249">
        <v>0</v>
      </c>
      <c r="R559" s="249">
        <f>Q559*H559</f>
        <v>0</v>
      </c>
      <c r="S559" s="249">
        <v>0</v>
      </c>
      <c r="T559" s="250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51" t="s">
        <v>352</v>
      </c>
      <c r="AT559" s="251" t="s">
        <v>278</v>
      </c>
      <c r="AU559" s="251" t="s">
        <v>83</v>
      </c>
      <c r="AY559" s="14" t="s">
        <v>275</v>
      </c>
      <c r="BE559" s="252">
        <f>IF(N559="základní",J559,0)</f>
        <v>0</v>
      </c>
      <c r="BF559" s="252">
        <f>IF(N559="snížená",J559,0)</f>
        <v>0</v>
      </c>
      <c r="BG559" s="252">
        <f>IF(N559="zákl. přenesená",J559,0)</f>
        <v>0</v>
      </c>
      <c r="BH559" s="252">
        <f>IF(N559="sníž. přenesená",J559,0)</f>
        <v>0</v>
      </c>
      <c r="BI559" s="252">
        <f>IF(N559="nulová",J559,0)</f>
        <v>0</v>
      </c>
      <c r="BJ559" s="14" t="s">
        <v>81</v>
      </c>
      <c r="BK559" s="252">
        <f>ROUND(I559*H559,2)</f>
        <v>0</v>
      </c>
      <c r="BL559" s="14" t="s">
        <v>352</v>
      </c>
      <c r="BM559" s="251" t="s">
        <v>1439</v>
      </c>
    </row>
    <row r="560" s="2" customFormat="1">
      <c r="A560" s="35"/>
      <c r="B560" s="36"/>
      <c r="C560" s="37"/>
      <c r="D560" s="253" t="s">
        <v>284</v>
      </c>
      <c r="E560" s="37"/>
      <c r="F560" s="254" t="s">
        <v>1440</v>
      </c>
      <c r="G560" s="37"/>
      <c r="H560" s="37"/>
      <c r="I560" s="206"/>
      <c r="J560" s="37"/>
      <c r="K560" s="37"/>
      <c r="L560" s="41"/>
      <c r="M560" s="255"/>
      <c r="N560" s="256"/>
      <c r="O560" s="88"/>
      <c r="P560" s="88"/>
      <c r="Q560" s="88"/>
      <c r="R560" s="88"/>
      <c r="S560" s="88"/>
      <c r="T560" s="89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4" t="s">
        <v>284</v>
      </c>
      <c r="AU560" s="14" t="s">
        <v>83</v>
      </c>
    </row>
    <row r="561" s="2" customFormat="1" ht="24.15" customHeight="1">
      <c r="A561" s="35"/>
      <c r="B561" s="36"/>
      <c r="C561" s="239" t="s">
        <v>1422</v>
      </c>
      <c r="D561" s="239" t="s">
        <v>278</v>
      </c>
      <c r="E561" s="240" t="s">
        <v>1442</v>
      </c>
      <c r="F561" s="241" t="s">
        <v>1443</v>
      </c>
      <c r="G561" s="242" t="s">
        <v>342</v>
      </c>
      <c r="H561" s="243">
        <v>1</v>
      </c>
      <c r="I561" s="244"/>
      <c r="J561" s="245">
        <f>ROUND(I561*H561,2)</f>
        <v>0</v>
      </c>
      <c r="K561" s="246"/>
      <c r="L561" s="41"/>
      <c r="M561" s="247" t="s">
        <v>1</v>
      </c>
      <c r="N561" s="248" t="s">
        <v>39</v>
      </c>
      <c r="O561" s="88"/>
      <c r="P561" s="249">
        <f>O561*H561</f>
        <v>0</v>
      </c>
      <c r="Q561" s="249">
        <v>0</v>
      </c>
      <c r="R561" s="249">
        <f>Q561*H561</f>
        <v>0</v>
      </c>
      <c r="S561" s="249">
        <v>0</v>
      </c>
      <c r="T561" s="250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51" t="s">
        <v>352</v>
      </c>
      <c r="AT561" s="251" t="s">
        <v>278</v>
      </c>
      <c r="AU561" s="251" t="s">
        <v>83</v>
      </c>
      <c r="AY561" s="14" t="s">
        <v>275</v>
      </c>
      <c r="BE561" s="252">
        <f>IF(N561="základní",J561,0)</f>
        <v>0</v>
      </c>
      <c r="BF561" s="252">
        <f>IF(N561="snížená",J561,0)</f>
        <v>0</v>
      </c>
      <c r="BG561" s="252">
        <f>IF(N561="zákl. přenesená",J561,0)</f>
        <v>0</v>
      </c>
      <c r="BH561" s="252">
        <f>IF(N561="sníž. přenesená",J561,0)</f>
        <v>0</v>
      </c>
      <c r="BI561" s="252">
        <f>IF(N561="nulová",J561,0)</f>
        <v>0</v>
      </c>
      <c r="BJ561" s="14" t="s">
        <v>81</v>
      </c>
      <c r="BK561" s="252">
        <f>ROUND(I561*H561,2)</f>
        <v>0</v>
      </c>
      <c r="BL561" s="14" t="s">
        <v>352</v>
      </c>
      <c r="BM561" s="251" t="s">
        <v>1444</v>
      </c>
    </row>
    <row r="562" s="2" customFormat="1">
      <c r="A562" s="35"/>
      <c r="B562" s="36"/>
      <c r="C562" s="37"/>
      <c r="D562" s="253" t="s">
        <v>284</v>
      </c>
      <c r="E562" s="37"/>
      <c r="F562" s="254" t="s">
        <v>1445</v>
      </c>
      <c r="G562" s="37"/>
      <c r="H562" s="37"/>
      <c r="I562" s="206"/>
      <c r="J562" s="37"/>
      <c r="K562" s="37"/>
      <c r="L562" s="41"/>
      <c r="M562" s="255"/>
      <c r="N562" s="256"/>
      <c r="O562" s="88"/>
      <c r="P562" s="88"/>
      <c r="Q562" s="88"/>
      <c r="R562" s="88"/>
      <c r="S562" s="88"/>
      <c r="T562" s="89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4" t="s">
        <v>284</v>
      </c>
      <c r="AU562" s="14" t="s">
        <v>83</v>
      </c>
    </row>
    <row r="563" s="2" customFormat="1" ht="24.15" customHeight="1">
      <c r="A563" s="35"/>
      <c r="B563" s="36"/>
      <c r="C563" s="239" t="s">
        <v>1424</v>
      </c>
      <c r="D563" s="239" t="s">
        <v>278</v>
      </c>
      <c r="E563" s="240" t="s">
        <v>1447</v>
      </c>
      <c r="F563" s="241" t="s">
        <v>1448</v>
      </c>
      <c r="G563" s="242" t="s">
        <v>973</v>
      </c>
      <c r="H563" s="243">
        <v>1</v>
      </c>
      <c r="I563" s="244"/>
      <c r="J563" s="245">
        <f>ROUND(I563*H563,2)</f>
        <v>0</v>
      </c>
      <c r="K563" s="246"/>
      <c r="L563" s="41"/>
      <c r="M563" s="247" t="s">
        <v>1</v>
      </c>
      <c r="N563" s="248" t="s">
        <v>39</v>
      </c>
      <c r="O563" s="88"/>
      <c r="P563" s="249">
        <f>O563*H563</f>
        <v>0</v>
      </c>
      <c r="Q563" s="249">
        <v>0</v>
      </c>
      <c r="R563" s="249">
        <f>Q563*H563</f>
        <v>0</v>
      </c>
      <c r="S563" s="249">
        <v>0</v>
      </c>
      <c r="T563" s="250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51" t="s">
        <v>352</v>
      </c>
      <c r="AT563" s="251" t="s">
        <v>278</v>
      </c>
      <c r="AU563" s="251" t="s">
        <v>83</v>
      </c>
      <c r="AY563" s="14" t="s">
        <v>275</v>
      </c>
      <c r="BE563" s="252">
        <f>IF(N563="základní",J563,0)</f>
        <v>0</v>
      </c>
      <c r="BF563" s="252">
        <f>IF(N563="snížená",J563,0)</f>
        <v>0</v>
      </c>
      <c r="BG563" s="252">
        <f>IF(N563="zákl. přenesená",J563,0)</f>
        <v>0</v>
      </c>
      <c r="BH563" s="252">
        <f>IF(N563="sníž. přenesená",J563,0)</f>
        <v>0</v>
      </c>
      <c r="BI563" s="252">
        <f>IF(N563="nulová",J563,0)</f>
        <v>0</v>
      </c>
      <c r="BJ563" s="14" t="s">
        <v>81</v>
      </c>
      <c r="BK563" s="252">
        <f>ROUND(I563*H563,2)</f>
        <v>0</v>
      </c>
      <c r="BL563" s="14" t="s">
        <v>352</v>
      </c>
      <c r="BM563" s="251" t="s">
        <v>1449</v>
      </c>
    </row>
    <row r="564" s="2" customFormat="1">
      <c r="A564" s="35"/>
      <c r="B564" s="36"/>
      <c r="C564" s="37"/>
      <c r="D564" s="253" t="s">
        <v>284</v>
      </c>
      <c r="E564" s="37"/>
      <c r="F564" s="254" t="s">
        <v>1450</v>
      </c>
      <c r="G564" s="37"/>
      <c r="H564" s="37"/>
      <c r="I564" s="206"/>
      <c r="J564" s="37"/>
      <c r="K564" s="37"/>
      <c r="L564" s="41"/>
      <c r="M564" s="255"/>
      <c r="N564" s="256"/>
      <c r="O564" s="88"/>
      <c r="P564" s="88"/>
      <c r="Q564" s="88"/>
      <c r="R564" s="88"/>
      <c r="S564" s="88"/>
      <c r="T564" s="89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4" t="s">
        <v>284</v>
      </c>
      <c r="AU564" s="14" t="s">
        <v>83</v>
      </c>
    </row>
    <row r="565" s="2" customFormat="1" ht="16.5" customHeight="1">
      <c r="A565" s="35"/>
      <c r="B565" s="36"/>
      <c r="C565" s="239" t="s">
        <v>1427</v>
      </c>
      <c r="D565" s="239" t="s">
        <v>278</v>
      </c>
      <c r="E565" s="240" t="s">
        <v>1452</v>
      </c>
      <c r="F565" s="241" t="s">
        <v>1453</v>
      </c>
      <c r="G565" s="242" t="s">
        <v>973</v>
      </c>
      <c r="H565" s="243">
        <v>1</v>
      </c>
      <c r="I565" s="244"/>
      <c r="J565" s="245">
        <f>ROUND(I565*H565,2)</f>
        <v>0</v>
      </c>
      <c r="K565" s="246"/>
      <c r="L565" s="41"/>
      <c r="M565" s="247" t="s">
        <v>1</v>
      </c>
      <c r="N565" s="248" t="s">
        <v>39</v>
      </c>
      <c r="O565" s="88"/>
      <c r="P565" s="249">
        <f>O565*H565</f>
        <v>0</v>
      </c>
      <c r="Q565" s="249">
        <v>0</v>
      </c>
      <c r="R565" s="249">
        <f>Q565*H565</f>
        <v>0</v>
      </c>
      <c r="S565" s="249">
        <v>0</v>
      </c>
      <c r="T565" s="250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51" t="s">
        <v>352</v>
      </c>
      <c r="AT565" s="251" t="s">
        <v>278</v>
      </c>
      <c r="AU565" s="251" t="s">
        <v>83</v>
      </c>
      <c r="AY565" s="14" t="s">
        <v>275</v>
      </c>
      <c r="BE565" s="252">
        <f>IF(N565="základní",J565,0)</f>
        <v>0</v>
      </c>
      <c r="BF565" s="252">
        <f>IF(N565="snížená",J565,0)</f>
        <v>0</v>
      </c>
      <c r="BG565" s="252">
        <f>IF(N565="zákl. přenesená",J565,0)</f>
        <v>0</v>
      </c>
      <c r="BH565" s="252">
        <f>IF(N565="sníž. přenesená",J565,0)</f>
        <v>0</v>
      </c>
      <c r="BI565" s="252">
        <f>IF(N565="nulová",J565,0)</f>
        <v>0</v>
      </c>
      <c r="BJ565" s="14" t="s">
        <v>81</v>
      </c>
      <c r="BK565" s="252">
        <f>ROUND(I565*H565,2)</f>
        <v>0</v>
      </c>
      <c r="BL565" s="14" t="s">
        <v>352</v>
      </c>
      <c r="BM565" s="251" t="s">
        <v>1454</v>
      </c>
    </row>
    <row r="566" s="2" customFormat="1">
      <c r="A566" s="35"/>
      <c r="B566" s="36"/>
      <c r="C566" s="37"/>
      <c r="D566" s="253" t="s">
        <v>284</v>
      </c>
      <c r="E566" s="37"/>
      <c r="F566" s="254" t="s">
        <v>1453</v>
      </c>
      <c r="G566" s="37"/>
      <c r="H566" s="37"/>
      <c r="I566" s="206"/>
      <c r="J566" s="37"/>
      <c r="K566" s="37"/>
      <c r="L566" s="41"/>
      <c r="M566" s="255"/>
      <c r="N566" s="256"/>
      <c r="O566" s="88"/>
      <c r="P566" s="88"/>
      <c r="Q566" s="88"/>
      <c r="R566" s="88"/>
      <c r="S566" s="88"/>
      <c r="T566" s="89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4" t="s">
        <v>284</v>
      </c>
      <c r="AU566" s="14" t="s">
        <v>83</v>
      </c>
    </row>
    <row r="567" s="2" customFormat="1" ht="37.8" customHeight="1">
      <c r="A567" s="35"/>
      <c r="B567" s="36"/>
      <c r="C567" s="239" t="s">
        <v>1432</v>
      </c>
      <c r="D567" s="239" t="s">
        <v>278</v>
      </c>
      <c r="E567" s="240" t="s">
        <v>1456</v>
      </c>
      <c r="F567" s="241" t="s">
        <v>1457</v>
      </c>
      <c r="G567" s="242" t="s">
        <v>973</v>
      </c>
      <c r="H567" s="243">
        <v>1</v>
      </c>
      <c r="I567" s="244"/>
      <c r="J567" s="245">
        <f>ROUND(I567*H567,2)</f>
        <v>0</v>
      </c>
      <c r="K567" s="246"/>
      <c r="L567" s="41"/>
      <c r="M567" s="247" t="s">
        <v>1</v>
      </c>
      <c r="N567" s="248" t="s">
        <v>39</v>
      </c>
      <c r="O567" s="88"/>
      <c r="P567" s="249">
        <f>O567*H567</f>
        <v>0</v>
      </c>
      <c r="Q567" s="249">
        <v>0</v>
      </c>
      <c r="R567" s="249">
        <f>Q567*H567</f>
        <v>0</v>
      </c>
      <c r="S567" s="249">
        <v>0</v>
      </c>
      <c r="T567" s="25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51" t="s">
        <v>352</v>
      </c>
      <c r="AT567" s="251" t="s">
        <v>278</v>
      </c>
      <c r="AU567" s="251" t="s">
        <v>83</v>
      </c>
      <c r="AY567" s="14" t="s">
        <v>275</v>
      </c>
      <c r="BE567" s="252">
        <f>IF(N567="základní",J567,0)</f>
        <v>0</v>
      </c>
      <c r="BF567" s="252">
        <f>IF(N567="snížená",J567,0)</f>
        <v>0</v>
      </c>
      <c r="BG567" s="252">
        <f>IF(N567="zákl. přenesená",J567,0)</f>
        <v>0</v>
      </c>
      <c r="BH567" s="252">
        <f>IF(N567="sníž. přenesená",J567,0)</f>
        <v>0</v>
      </c>
      <c r="BI567" s="252">
        <f>IF(N567="nulová",J567,0)</f>
        <v>0</v>
      </c>
      <c r="BJ567" s="14" t="s">
        <v>81</v>
      </c>
      <c r="BK567" s="252">
        <f>ROUND(I567*H567,2)</f>
        <v>0</v>
      </c>
      <c r="BL567" s="14" t="s">
        <v>352</v>
      </c>
      <c r="BM567" s="251" t="s">
        <v>1458</v>
      </c>
    </row>
    <row r="568" s="2" customFormat="1">
      <c r="A568" s="35"/>
      <c r="B568" s="36"/>
      <c r="C568" s="37"/>
      <c r="D568" s="253" t="s">
        <v>284</v>
      </c>
      <c r="E568" s="37"/>
      <c r="F568" s="254" t="s">
        <v>1457</v>
      </c>
      <c r="G568" s="37"/>
      <c r="H568" s="37"/>
      <c r="I568" s="206"/>
      <c r="J568" s="37"/>
      <c r="K568" s="37"/>
      <c r="L568" s="41"/>
      <c r="M568" s="255"/>
      <c r="N568" s="256"/>
      <c r="O568" s="88"/>
      <c r="P568" s="88"/>
      <c r="Q568" s="88"/>
      <c r="R568" s="88"/>
      <c r="S568" s="88"/>
      <c r="T568" s="89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4" t="s">
        <v>284</v>
      </c>
      <c r="AU568" s="14" t="s">
        <v>83</v>
      </c>
    </row>
    <row r="569" s="2" customFormat="1" ht="62.7" customHeight="1">
      <c r="A569" s="35"/>
      <c r="B569" s="36"/>
      <c r="C569" s="239" t="s">
        <v>1436</v>
      </c>
      <c r="D569" s="239" t="s">
        <v>278</v>
      </c>
      <c r="E569" s="240" t="s">
        <v>1460</v>
      </c>
      <c r="F569" s="241" t="s">
        <v>1461</v>
      </c>
      <c r="G569" s="242" t="s">
        <v>973</v>
      </c>
      <c r="H569" s="243">
        <v>1</v>
      </c>
      <c r="I569" s="244"/>
      <c r="J569" s="245">
        <f>ROUND(I569*H569,2)</f>
        <v>0</v>
      </c>
      <c r="K569" s="246"/>
      <c r="L569" s="41"/>
      <c r="M569" s="247" t="s">
        <v>1</v>
      </c>
      <c r="N569" s="248" t="s">
        <v>39</v>
      </c>
      <c r="O569" s="88"/>
      <c r="P569" s="249">
        <f>O569*H569</f>
        <v>0</v>
      </c>
      <c r="Q569" s="249">
        <v>0</v>
      </c>
      <c r="R569" s="249">
        <f>Q569*H569</f>
        <v>0</v>
      </c>
      <c r="S569" s="249">
        <v>0</v>
      </c>
      <c r="T569" s="250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51" t="s">
        <v>352</v>
      </c>
      <c r="AT569" s="251" t="s">
        <v>278</v>
      </c>
      <c r="AU569" s="251" t="s">
        <v>83</v>
      </c>
      <c r="AY569" s="14" t="s">
        <v>275</v>
      </c>
      <c r="BE569" s="252">
        <f>IF(N569="základní",J569,0)</f>
        <v>0</v>
      </c>
      <c r="BF569" s="252">
        <f>IF(N569="snížená",J569,0)</f>
        <v>0</v>
      </c>
      <c r="BG569" s="252">
        <f>IF(N569="zákl. přenesená",J569,0)</f>
        <v>0</v>
      </c>
      <c r="BH569" s="252">
        <f>IF(N569="sníž. přenesená",J569,0)</f>
        <v>0</v>
      </c>
      <c r="BI569" s="252">
        <f>IF(N569="nulová",J569,0)</f>
        <v>0</v>
      </c>
      <c r="BJ569" s="14" t="s">
        <v>81</v>
      </c>
      <c r="BK569" s="252">
        <f>ROUND(I569*H569,2)</f>
        <v>0</v>
      </c>
      <c r="BL569" s="14" t="s">
        <v>352</v>
      </c>
      <c r="BM569" s="251" t="s">
        <v>1462</v>
      </c>
    </row>
    <row r="570" s="2" customFormat="1">
      <c r="A570" s="35"/>
      <c r="B570" s="36"/>
      <c r="C570" s="37"/>
      <c r="D570" s="253" t="s">
        <v>284</v>
      </c>
      <c r="E570" s="37"/>
      <c r="F570" s="254" t="s">
        <v>1461</v>
      </c>
      <c r="G570" s="37"/>
      <c r="H570" s="37"/>
      <c r="I570" s="206"/>
      <c r="J570" s="37"/>
      <c r="K570" s="37"/>
      <c r="L570" s="41"/>
      <c r="M570" s="268"/>
      <c r="N570" s="269"/>
      <c r="O570" s="270"/>
      <c r="P570" s="270"/>
      <c r="Q570" s="270"/>
      <c r="R570" s="270"/>
      <c r="S570" s="270"/>
      <c r="T570" s="271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4" t="s">
        <v>284</v>
      </c>
      <c r="AU570" s="14" t="s">
        <v>83</v>
      </c>
    </row>
    <row r="571" s="2" customFormat="1" ht="6.96" customHeight="1">
      <c r="A571" s="35"/>
      <c r="B571" s="63"/>
      <c r="C571" s="64"/>
      <c r="D571" s="64"/>
      <c r="E571" s="64"/>
      <c r="F571" s="64"/>
      <c r="G571" s="64"/>
      <c r="H571" s="64"/>
      <c r="I571" s="64"/>
      <c r="J571" s="64"/>
      <c r="K571" s="64"/>
      <c r="L571" s="41"/>
      <c r="M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</row>
  </sheetData>
  <sheetProtection sheet="1" autoFilter="0" formatColumns="0" formatRows="0" objects="1" scenarios="1" spinCount="100000" saltValue="580W8o5ObGxpb/LHtqjPOQ5EXf/h5UwlnRX5urACa4sJ+4kKnbK8aN3+djTe6H38NYbShP6cT/KQVg8e9YbVRQ==" hashValue="I8gRHkhRF8SvO/ubZghUsamRAJ2xd88X0sZlat3xEFOhS332AIbsnmOGW5WWXV7utiDvFY86oI0wrpf0KY8fUQ==" algorithmName="SHA-512" password="C741"/>
  <autoFilter ref="C143:K57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1947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1948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J113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ROUND((SUM(BE113:BE120) + SUM(BE142:BE250)),  2)</f>
        <v>0</v>
      </c>
      <c r="G37" s="35"/>
      <c r="H37" s="35"/>
      <c r="I37" s="163">
        <v>0.20999999999999999</v>
      </c>
      <c r="J37" s="162">
        <f>ROUND(((SUM(BE113:BE120) + SUM(BE142:BE250))*I37),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ROUND((SUM(BF113:BF120) + SUM(BF142:BF250)),  2)</f>
        <v>0</v>
      </c>
      <c r="G38" s="35"/>
      <c r="H38" s="35"/>
      <c r="I38" s="163">
        <v>0.12</v>
      </c>
      <c r="J38" s="162">
        <f>ROUND(((SUM(BF113:BF120) + SUM(BF142:BF250))*I38),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ROUND((SUM(BG113:BG120) + SUM(BG142:BG250)),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ROUND((SUM(BH113:BH120) + SUM(BH142:BH250)),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ROUND((SUM(BI113:BI120) + SUM(BI142:BI250)),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1947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61.12.1 - kabinet informatiky dv. č. 16 -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J144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J155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J164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J165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J168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J189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245</v>
      </c>
      <c r="E106" s="195"/>
      <c r="F106" s="195"/>
      <c r="G106" s="195"/>
      <c r="H106" s="195"/>
      <c r="I106" s="195"/>
      <c r="J106" s="196">
        <f>J218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246</v>
      </c>
      <c r="E107" s="195"/>
      <c r="F107" s="195"/>
      <c r="G107" s="195"/>
      <c r="H107" s="195"/>
      <c r="I107" s="195"/>
      <c r="J107" s="196">
        <f>J219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247</v>
      </c>
      <c r="E108" s="195"/>
      <c r="F108" s="195"/>
      <c r="G108" s="195"/>
      <c r="H108" s="195"/>
      <c r="I108" s="195"/>
      <c r="J108" s="196">
        <f>J228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248</v>
      </c>
      <c r="E109" s="190"/>
      <c r="F109" s="190"/>
      <c r="G109" s="190"/>
      <c r="H109" s="190"/>
      <c r="I109" s="190"/>
      <c r="J109" s="191">
        <f>J247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3"/>
      <c r="C110" s="130"/>
      <c r="D110" s="194" t="s">
        <v>249</v>
      </c>
      <c r="E110" s="195"/>
      <c r="F110" s="195"/>
      <c r="G110" s="195"/>
      <c r="H110" s="195"/>
      <c r="I110" s="195"/>
      <c r="J110" s="196">
        <f>J248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9.28" customHeight="1">
      <c r="A113" s="35"/>
      <c r="B113" s="36"/>
      <c r="C113" s="186" t="s">
        <v>250</v>
      </c>
      <c r="D113" s="37"/>
      <c r="E113" s="37"/>
      <c r="F113" s="37"/>
      <c r="G113" s="37"/>
      <c r="H113" s="37"/>
      <c r="I113" s="37"/>
      <c r="J113" s="198">
        <f>ROUND(J114 + J115 + J116 + J117 + J118 + J119,2)</f>
        <v>0</v>
      </c>
      <c r="K113" s="37"/>
      <c r="L113" s="60"/>
      <c r="N113" s="199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8" customHeight="1">
      <c r="A114" s="35"/>
      <c r="B114" s="36"/>
      <c r="C114" s="37"/>
      <c r="D114" s="200" t="s">
        <v>251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253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254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255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256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1" t="s">
        <v>257</v>
      </c>
      <c r="E119" s="37"/>
      <c r="F119" s="37"/>
      <c r="G119" s="37"/>
      <c r="H119" s="37"/>
      <c r="I119" s="37"/>
      <c r="J119" s="202">
        <f>ROUND(J32*T119,2)</f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258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9.28" customHeight="1">
      <c r="A121" s="35"/>
      <c r="B121" s="36"/>
      <c r="C121" s="209" t="s">
        <v>259</v>
      </c>
      <c r="D121" s="184"/>
      <c r="E121" s="184"/>
      <c r="F121" s="184"/>
      <c r="G121" s="184"/>
      <c r="H121" s="184"/>
      <c r="I121" s="184"/>
      <c r="J121" s="210">
        <f>ROUND(J98+J113,2)</f>
        <v>0</v>
      </c>
      <c r="K121" s="18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260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6.25" customHeight="1">
      <c r="A130" s="35"/>
      <c r="B130" s="36"/>
      <c r="C130" s="37"/>
      <c r="D130" s="37"/>
      <c r="E130" s="182" t="str">
        <f>E7</f>
        <v>Rekonstrukce silno a slaboproudé instalace, dobudování WC pro imobilní aj., ZŠ Ivanovice na Hané, ul. Tyršova 218/4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" customFormat="1" ht="12" customHeight="1">
      <c r="B131" s="18"/>
      <c r="C131" s="29" t="s">
        <v>225</v>
      </c>
      <c r="D131" s="19"/>
      <c r="E131" s="19"/>
      <c r="F131" s="19"/>
      <c r="G131" s="19"/>
      <c r="H131" s="19"/>
      <c r="I131" s="19"/>
      <c r="J131" s="19"/>
      <c r="K131" s="19"/>
      <c r="L131" s="17"/>
    </row>
    <row r="132" s="2" customFormat="1" ht="16.5" customHeight="1">
      <c r="A132" s="35"/>
      <c r="B132" s="36"/>
      <c r="C132" s="37"/>
      <c r="D132" s="37"/>
      <c r="E132" s="182" t="s">
        <v>1947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227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E11</f>
        <v>61.12.1 - kabinet informatiky dv. č. 16 - stavba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F14</f>
        <v>ZŠ Ivanovice na Hané, okres Vyškov p. o.</v>
      </c>
      <c r="G136" s="37"/>
      <c r="H136" s="37"/>
      <c r="I136" s="29" t="s">
        <v>22</v>
      </c>
      <c r="J136" s="76" t="str">
        <f>IF(J14="","",J14)</f>
        <v>4. 2. 2025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E17</f>
        <v xml:space="preserve"> </v>
      </c>
      <c r="G138" s="37"/>
      <c r="H138" s="37"/>
      <c r="I138" s="29" t="s">
        <v>30</v>
      </c>
      <c r="J138" s="33" t="str">
        <f>E23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IF(E20="","",E20)</f>
        <v>Vyplň údaj</v>
      </c>
      <c r="G139" s="37"/>
      <c r="H139" s="37"/>
      <c r="I139" s="29" t="s">
        <v>32</v>
      </c>
      <c r="J139" s="33" t="str">
        <f>E26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11"/>
      <c r="B141" s="212"/>
      <c r="C141" s="213" t="s">
        <v>261</v>
      </c>
      <c r="D141" s="214" t="s">
        <v>59</v>
      </c>
      <c r="E141" s="214" t="s">
        <v>55</v>
      </c>
      <c r="F141" s="214" t="s">
        <v>56</v>
      </c>
      <c r="G141" s="214" t="s">
        <v>262</v>
      </c>
      <c r="H141" s="214" t="s">
        <v>263</v>
      </c>
      <c r="I141" s="214" t="s">
        <v>264</v>
      </c>
      <c r="J141" s="215" t="s">
        <v>233</v>
      </c>
      <c r="K141" s="216" t="s">
        <v>265</v>
      </c>
      <c r="L141" s="217"/>
      <c r="M141" s="97" t="s">
        <v>1</v>
      </c>
      <c r="N141" s="98" t="s">
        <v>38</v>
      </c>
      <c r="O141" s="98" t="s">
        <v>266</v>
      </c>
      <c r="P141" s="98" t="s">
        <v>267</v>
      </c>
      <c r="Q141" s="98" t="s">
        <v>268</v>
      </c>
      <c r="R141" s="98" t="s">
        <v>269</v>
      </c>
      <c r="S141" s="98" t="s">
        <v>270</v>
      </c>
      <c r="T141" s="99" t="s">
        <v>271</v>
      </c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</row>
    <row r="142" s="2" customFormat="1" ht="22.8" customHeight="1">
      <c r="A142" s="35"/>
      <c r="B142" s="36"/>
      <c r="C142" s="104" t="s">
        <v>272</v>
      </c>
      <c r="D142" s="37"/>
      <c r="E142" s="37"/>
      <c r="F142" s="37"/>
      <c r="G142" s="37"/>
      <c r="H142" s="37"/>
      <c r="I142" s="37"/>
      <c r="J142" s="218">
        <f>BK142</f>
        <v>0</v>
      </c>
      <c r="K142" s="37"/>
      <c r="L142" s="41"/>
      <c r="M142" s="100"/>
      <c r="N142" s="219"/>
      <c r="O142" s="101"/>
      <c r="P142" s="220">
        <f>P143+P164+P247</f>
        <v>0</v>
      </c>
      <c r="Q142" s="101"/>
      <c r="R142" s="220">
        <f>R143+R164+R247</f>
        <v>0.43312242000000001</v>
      </c>
      <c r="S142" s="101"/>
      <c r="T142" s="221">
        <f>T143+T164+T247</f>
        <v>0.059039999999999995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73</v>
      </c>
      <c r="AU142" s="14" t="s">
        <v>235</v>
      </c>
      <c r="BK142" s="222">
        <f>BK143+BK164+BK247</f>
        <v>0</v>
      </c>
    </row>
    <row r="143" s="12" customFormat="1" ht="25.92" customHeight="1">
      <c r="A143" s="12"/>
      <c r="B143" s="223"/>
      <c r="C143" s="224"/>
      <c r="D143" s="225" t="s">
        <v>73</v>
      </c>
      <c r="E143" s="226" t="s">
        <v>273</v>
      </c>
      <c r="F143" s="226" t="s">
        <v>274</v>
      </c>
      <c r="G143" s="224"/>
      <c r="H143" s="224"/>
      <c r="I143" s="227"/>
      <c r="J143" s="228">
        <f>BK143</f>
        <v>0</v>
      </c>
      <c r="K143" s="224"/>
      <c r="L143" s="229"/>
      <c r="M143" s="230"/>
      <c r="N143" s="231"/>
      <c r="O143" s="231"/>
      <c r="P143" s="232">
        <f>P144+P155</f>
        <v>0</v>
      </c>
      <c r="Q143" s="231"/>
      <c r="R143" s="232">
        <f>R144+R155</f>
        <v>0.0019499999999999999</v>
      </c>
      <c r="S143" s="231"/>
      <c r="T143" s="233">
        <f>T144+T155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74</v>
      </c>
      <c r="AY143" s="234" t="s">
        <v>275</v>
      </c>
      <c r="BK143" s="236">
        <f>BK144+BK155</f>
        <v>0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296</v>
      </c>
      <c r="F144" s="237" t="s">
        <v>297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SUM(P145:P154)</f>
        <v>0</v>
      </c>
      <c r="Q144" s="231"/>
      <c r="R144" s="232">
        <f>SUM(R145:R154)</f>
        <v>0.0019499999999999999</v>
      </c>
      <c r="S144" s="231"/>
      <c r="T144" s="233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SUM(BK145:BK154)</f>
        <v>0</v>
      </c>
    </row>
    <row r="145" s="2" customFormat="1" ht="33" customHeight="1">
      <c r="A145" s="35"/>
      <c r="B145" s="36"/>
      <c r="C145" s="239" t="s">
        <v>81</v>
      </c>
      <c r="D145" s="239" t="s">
        <v>278</v>
      </c>
      <c r="E145" s="240" t="s">
        <v>298</v>
      </c>
      <c r="F145" s="241" t="s">
        <v>299</v>
      </c>
      <c r="G145" s="242" t="s">
        <v>281</v>
      </c>
      <c r="H145" s="243">
        <v>15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0.00012999999999999999</v>
      </c>
      <c r="R145" s="249">
        <f>Q145*H145</f>
        <v>0.0019499999999999999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1949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301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16.5" customHeight="1">
      <c r="A147" s="35"/>
      <c r="B147" s="36"/>
      <c r="C147" s="239" t="s">
        <v>83</v>
      </c>
      <c r="D147" s="239" t="s">
        <v>278</v>
      </c>
      <c r="E147" s="240" t="s">
        <v>303</v>
      </c>
      <c r="F147" s="241" t="s">
        <v>304</v>
      </c>
      <c r="G147" s="242" t="s">
        <v>305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1950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1951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16.5" customHeight="1">
      <c r="A149" s="35"/>
      <c r="B149" s="36"/>
      <c r="C149" s="239" t="s">
        <v>276</v>
      </c>
      <c r="D149" s="239" t="s">
        <v>278</v>
      </c>
      <c r="E149" s="240" t="s">
        <v>308</v>
      </c>
      <c r="F149" s="241" t="s">
        <v>309</v>
      </c>
      <c r="G149" s="242" t="s">
        <v>305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310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310</v>
      </c>
      <c r="BM149" s="251" t="s">
        <v>1952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309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16.5" customHeight="1">
      <c r="A151" s="35"/>
      <c r="B151" s="36"/>
      <c r="C151" s="239" t="s">
        <v>282</v>
      </c>
      <c r="D151" s="239" t="s">
        <v>278</v>
      </c>
      <c r="E151" s="240" t="s">
        <v>313</v>
      </c>
      <c r="F151" s="241" t="s">
        <v>314</v>
      </c>
      <c r="G151" s="242" t="s">
        <v>315</v>
      </c>
      <c r="H151" s="243">
        <v>1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310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310</v>
      </c>
      <c r="BM151" s="251" t="s">
        <v>316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1630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16.5" customHeight="1">
      <c r="A153" s="35"/>
      <c r="B153" s="36"/>
      <c r="C153" s="239" t="s">
        <v>302</v>
      </c>
      <c r="D153" s="239" t="s">
        <v>278</v>
      </c>
      <c r="E153" s="240" t="s">
        <v>319</v>
      </c>
      <c r="F153" s="241" t="s">
        <v>320</v>
      </c>
      <c r="G153" s="242" t="s">
        <v>305</v>
      </c>
      <c r="H153" s="243">
        <v>1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310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310</v>
      </c>
      <c r="BM153" s="251" t="s">
        <v>321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320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12" customFormat="1" ht="22.8" customHeight="1">
      <c r="A155" s="12"/>
      <c r="B155" s="223"/>
      <c r="C155" s="224"/>
      <c r="D155" s="225" t="s">
        <v>73</v>
      </c>
      <c r="E155" s="237" t="s">
        <v>322</v>
      </c>
      <c r="F155" s="237" t="s">
        <v>323</v>
      </c>
      <c r="G155" s="224"/>
      <c r="H155" s="224"/>
      <c r="I155" s="227"/>
      <c r="J155" s="238">
        <f>BK155</f>
        <v>0</v>
      </c>
      <c r="K155" s="224"/>
      <c r="L155" s="229"/>
      <c r="M155" s="230"/>
      <c r="N155" s="231"/>
      <c r="O155" s="231"/>
      <c r="P155" s="232">
        <f>SUM(P156:P163)</f>
        <v>0</v>
      </c>
      <c r="Q155" s="231"/>
      <c r="R155" s="232">
        <f>SUM(R156:R163)</f>
        <v>0</v>
      </c>
      <c r="S155" s="231"/>
      <c r="T155" s="233">
        <f>SUM(T156:T163)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4" t="s">
        <v>81</v>
      </c>
      <c r="AT155" s="235" t="s">
        <v>73</v>
      </c>
      <c r="AU155" s="235" t="s">
        <v>81</v>
      </c>
      <c r="AY155" s="234" t="s">
        <v>275</v>
      </c>
      <c r="BK155" s="236">
        <f>SUM(BK156:BK163)</f>
        <v>0</v>
      </c>
    </row>
    <row r="156" s="2" customFormat="1" ht="24.15" customHeight="1">
      <c r="A156" s="35"/>
      <c r="B156" s="36"/>
      <c r="C156" s="239" t="s">
        <v>286</v>
      </c>
      <c r="D156" s="239" t="s">
        <v>278</v>
      </c>
      <c r="E156" s="240" t="s">
        <v>324</v>
      </c>
      <c r="F156" s="241" t="s">
        <v>325</v>
      </c>
      <c r="G156" s="242" t="s">
        <v>326</v>
      </c>
      <c r="H156" s="243">
        <v>0.5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327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328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312</v>
      </c>
      <c r="D158" s="239" t="s">
        <v>278</v>
      </c>
      <c r="E158" s="240" t="s">
        <v>330</v>
      </c>
      <c r="F158" s="241" t="s">
        <v>331</v>
      </c>
      <c r="G158" s="242" t="s">
        <v>326</v>
      </c>
      <c r="H158" s="243">
        <v>0.5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332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333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16.5" customHeight="1">
      <c r="A160" s="35"/>
      <c r="B160" s="36"/>
      <c r="C160" s="239" t="s">
        <v>318</v>
      </c>
      <c r="D160" s="239" t="s">
        <v>278</v>
      </c>
      <c r="E160" s="240" t="s">
        <v>335</v>
      </c>
      <c r="F160" s="241" t="s">
        <v>336</v>
      </c>
      <c r="G160" s="242" t="s">
        <v>326</v>
      </c>
      <c r="H160" s="243">
        <v>0.5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337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338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57" t="s">
        <v>296</v>
      </c>
      <c r="D162" s="257" t="s">
        <v>339</v>
      </c>
      <c r="E162" s="258" t="s">
        <v>340</v>
      </c>
      <c r="F162" s="259" t="s">
        <v>341</v>
      </c>
      <c r="G162" s="260" t="s">
        <v>342</v>
      </c>
      <c r="H162" s="261">
        <v>1</v>
      </c>
      <c r="I162" s="262"/>
      <c r="J162" s="263">
        <f>ROUND(I162*H162,2)</f>
        <v>0</v>
      </c>
      <c r="K162" s="264"/>
      <c r="L162" s="265"/>
      <c r="M162" s="266" t="s">
        <v>1</v>
      </c>
      <c r="N162" s="267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318</v>
      </c>
      <c r="AT162" s="251" t="s">
        <v>339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343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344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12" customFormat="1" ht="25.92" customHeight="1">
      <c r="A164" s="12"/>
      <c r="B164" s="223"/>
      <c r="C164" s="224"/>
      <c r="D164" s="225" t="s">
        <v>73</v>
      </c>
      <c r="E164" s="226" t="s">
        <v>345</v>
      </c>
      <c r="F164" s="226" t="s">
        <v>346</v>
      </c>
      <c r="G164" s="224"/>
      <c r="H164" s="224"/>
      <c r="I164" s="227"/>
      <c r="J164" s="228">
        <f>BK164</f>
        <v>0</v>
      </c>
      <c r="K164" s="224"/>
      <c r="L164" s="229"/>
      <c r="M164" s="230"/>
      <c r="N164" s="231"/>
      <c r="O164" s="231"/>
      <c r="P164" s="232">
        <f>P165+P168+P189+P218+P219+P228</f>
        <v>0</v>
      </c>
      <c r="Q164" s="231"/>
      <c r="R164" s="232">
        <f>R165+R168+R189+R218+R219+R228</f>
        <v>0.43117242</v>
      </c>
      <c r="S164" s="231"/>
      <c r="T164" s="233">
        <f>T165+T168+T189+T218+T219+T228</f>
        <v>0.059039999999999995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83</v>
      </c>
      <c r="AT164" s="235" t="s">
        <v>73</v>
      </c>
      <c r="AU164" s="235" t="s">
        <v>74</v>
      </c>
      <c r="AY164" s="234" t="s">
        <v>275</v>
      </c>
      <c r="BK164" s="236">
        <f>BK165+BK168+BK189+BK218+BK219+BK228</f>
        <v>0</v>
      </c>
    </row>
    <row r="165" s="12" customFormat="1" ht="22.8" customHeight="1">
      <c r="A165" s="12"/>
      <c r="B165" s="223"/>
      <c r="C165" s="224"/>
      <c r="D165" s="225" t="s">
        <v>73</v>
      </c>
      <c r="E165" s="237" t="s">
        <v>347</v>
      </c>
      <c r="F165" s="237" t="s">
        <v>348</v>
      </c>
      <c r="G165" s="224"/>
      <c r="H165" s="224"/>
      <c r="I165" s="227"/>
      <c r="J165" s="238">
        <f>BK165</f>
        <v>0</v>
      </c>
      <c r="K165" s="224"/>
      <c r="L165" s="229"/>
      <c r="M165" s="230"/>
      <c r="N165" s="231"/>
      <c r="O165" s="231"/>
      <c r="P165" s="232">
        <f>SUM(P166:P167)</f>
        <v>0</v>
      </c>
      <c r="Q165" s="231"/>
      <c r="R165" s="232">
        <f>SUM(R166:R167)</f>
        <v>0</v>
      </c>
      <c r="S165" s="231"/>
      <c r="T165" s="23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81</v>
      </c>
      <c r="AY165" s="234" t="s">
        <v>275</v>
      </c>
      <c r="BK165" s="236">
        <f>SUM(BK166:BK167)</f>
        <v>0</v>
      </c>
    </row>
    <row r="166" s="2" customFormat="1" ht="16.5" customHeight="1">
      <c r="A166" s="35"/>
      <c r="B166" s="36"/>
      <c r="C166" s="239" t="s">
        <v>329</v>
      </c>
      <c r="D166" s="239" t="s">
        <v>278</v>
      </c>
      <c r="E166" s="240" t="s">
        <v>364</v>
      </c>
      <c r="F166" s="241" t="s">
        <v>365</v>
      </c>
      <c r="G166" s="242" t="s">
        <v>305</v>
      </c>
      <c r="H166" s="243">
        <v>1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310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310</v>
      </c>
      <c r="BM166" s="251" t="s">
        <v>366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1953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12" customFormat="1" ht="22.8" customHeight="1">
      <c r="A168" s="12"/>
      <c r="B168" s="223"/>
      <c r="C168" s="224"/>
      <c r="D168" s="225" t="s">
        <v>73</v>
      </c>
      <c r="E168" s="237" t="s">
        <v>367</v>
      </c>
      <c r="F168" s="237" t="s">
        <v>368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SUM(P169:P188)</f>
        <v>0</v>
      </c>
      <c r="Q168" s="231"/>
      <c r="R168" s="232">
        <f>SUM(R169:R188)</f>
        <v>0.12231642</v>
      </c>
      <c r="S168" s="231"/>
      <c r="T168" s="23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83</v>
      </c>
      <c r="AT168" s="235" t="s">
        <v>73</v>
      </c>
      <c r="AU168" s="235" t="s">
        <v>81</v>
      </c>
      <c r="AY168" s="234" t="s">
        <v>275</v>
      </c>
      <c r="BK168" s="236">
        <f>SUM(BK169:BK188)</f>
        <v>0</v>
      </c>
    </row>
    <row r="169" s="2" customFormat="1" ht="33" customHeight="1">
      <c r="A169" s="35"/>
      <c r="B169" s="36"/>
      <c r="C169" s="239" t="s">
        <v>334</v>
      </c>
      <c r="D169" s="239" t="s">
        <v>278</v>
      </c>
      <c r="E169" s="240" t="s">
        <v>390</v>
      </c>
      <c r="F169" s="241" t="s">
        <v>391</v>
      </c>
      <c r="G169" s="242" t="s">
        <v>281</v>
      </c>
      <c r="H169" s="243">
        <v>15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0.00117</v>
      </c>
      <c r="R169" s="249">
        <f>Q169*H169</f>
        <v>0.01755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1954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393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57" t="s">
        <v>8</v>
      </c>
      <c r="D171" s="257" t="s">
        <v>339</v>
      </c>
      <c r="E171" s="258" t="s">
        <v>395</v>
      </c>
      <c r="F171" s="259" t="s">
        <v>396</v>
      </c>
      <c r="G171" s="260" t="s">
        <v>397</v>
      </c>
      <c r="H171" s="261">
        <v>0.121</v>
      </c>
      <c r="I171" s="262"/>
      <c r="J171" s="263">
        <f>ROUND(I171*H171,2)</f>
        <v>0</v>
      </c>
      <c r="K171" s="264"/>
      <c r="L171" s="265"/>
      <c r="M171" s="266" t="s">
        <v>1</v>
      </c>
      <c r="N171" s="267" t="s">
        <v>39</v>
      </c>
      <c r="O171" s="88"/>
      <c r="P171" s="249">
        <f>O171*H171</f>
        <v>0</v>
      </c>
      <c r="Q171" s="249">
        <v>2.0000000000000002E-05</v>
      </c>
      <c r="R171" s="249">
        <f>Q171*H171</f>
        <v>2.4200000000000001E-06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339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1955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396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57" t="s">
        <v>349</v>
      </c>
      <c r="D173" s="257" t="s">
        <v>339</v>
      </c>
      <c r="E173" s="258" t="s">
        <v>400</v>
      </c>
      <c r="F173" s="259" t="s">
        <v>401</v>
      </c>
      <c r="G173" s="260" t="s">
        <v>397</v>
      </c>
      <c r="H173" s="261">
        <v>0.60499999999999998</v>
      </c>
      <c r="I173" s="262"/>
      <c r="J173" s="263">
        <f>ROUND(I173*H173,2)</f>
        <v>0</v>
      </c>
      <c r="K173" s="264"/>
      <c r="L173" s="265"/>
      <c r="M173" s="266" t="s">
        <v>1</v>
      </c>
      <c r="N173" s="267" t="s">
        <v>39</v>
      </c>
      <c r="O173" s="88"/>
      <c r="P173" s="249">
        <f>O173*H173</f>
        <v>0</v>
      </c>
      <c r="Q173" s="249">
        <v>0.00020000000000000001</v>
      </c>
      <c r="R173" s="249">
        <f>Q173*H173</f>
        <v>0.000121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377</v>
      </c>
      <c r="AT173" s="251" t="s">
        <v>339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1956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401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2" customFormat="1" ht="24.15" customHeight="1">
      <c r="A175" s="35"/>
      <c r="B175" s="36"/>
      <c r="C175" s="257" t="s">
        <v>355</v>
      </c>
      <c r="D175" s="257" t="s">
        <v>339</v>
      </c>
      <c r="E175" s="258" t="s">
        <v>1518</v>
      </c>
      <c r="F175" s="259" t="s">
        <v>1519</v>
      </c>
      <c r="G175" s="260" t="s">
        <v>281</v>
      </c>
      <c r="H175" s="261">
        <v>18.149999999999999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0.0040000000000000001</v>
      </c>
      <c r="R175" s="249">
        <f>Q175*H175</f>
        <v>0.072599999999999998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1957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1519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16.5" customHeight="1">
      <c r="A177" s="35"/>
      <c r="B177" s="36"/>
      <c r="C177" s="257" t="s">
        <v>360</v>
      </c>
      <c r="D177" s="257" t="s">
        <v>339</v>
      </c>
      <c r="E177" s="258" t="s">
        <v>414</v>
      </c>
      <c r="F177" s="259" t="s">
        <v>415</v>
      </c>
      <c r="G177" s="260" t="s">
        <v>416</v>
      </c>
      <c r="H177" s="261">
        <v>20.899999999999999</v>
      </c>
      <c r="I177" s="262"/>
      <c r="J177" s="263">
        <f>ROUND(I177*H177,2)</f>
        <v>0</v>
      </c>
      <c r="K177" s="264"/>
      <c r="L177" s="265"/>
      <c r="M177" s="266" t="s">
        <v>1</v>
      </c>
      <c r="N177" s="267" t="s">
        <v>39</v>
      </c>
      <c r="O177" s="88"/>
      <c r="P177" s="249">
        <f>O177*H177</f>
        <v>0</v>
      </c>
      <c r="Q177" s="249">
        <v>0.00038000000000000002</v>
      </c>
      <c r="R177" s="249">
        <f>Q177*H177</f>
        <v>0.0079419999999999994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377</v>
      </c>
      <c r="AT177" s="251" t="s">
        <v>339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1958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418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16.5" customHeight="1">
      <c r="A179" s="35"/>
      <c r="B179" s="36"/>
      <c r="C179" s="257" t="s">
        <v>352</v>
      </c>
      <c r="D179" s="257" t="s">
        <v>339</v>
      </c>
      <c r="E179" s="258" t="s">
        <v>420</v>
      </c>
      <c r="F179" s="259" t="s">
        <v>421</v>
      </c>
      <c r="G179" s="260" t="s">
        <v>416</v>
      </c>
      <c r="H179" s="261">
        <v>11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39</v>
      </c>
      <c r="O179" s="88"/>
      <c r="P179" s="249">
        <f>O179*H179</f>
        <v>0</v>
      </c>
      <c r="Q179" s="249">
        <v>0.00035</v>
      </c>
      <c r="R179" s="249">
        <f>Q179*H179</f>
        <v>0.0038500000000000001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377</v>
      </c>
      <c r="AT179" s="251" t="s">
        <v>339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1959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421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16.5" customHeight="1">
      <c r="A181" s="35"/>
      <c r="B181" s="36"/>
      <c r="C181" s="257" t="s">
        <v>369</v>
      </c>
      <c r="D181" s="257" t="s">
        <v>339</v>
      </c>
      <c r="E181" s="258" t="s">
        <v>424</v>
      </c>
      <c r="F181" s="259" t="s">
        <v>425</v>
      </c>
      <c r="G181" s="260" t="s">
        <v>416</v>
      </c>
      <c r="H181" s="261">
        <v>22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0.00035</v>
      </c>
      <c r="R181" s="249">
        <f>Q181*H181</f>
        <v>0.0077000000000000002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1960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425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16.5" customHeight="1">
      <c r="A183" s="35"/>
      <c r="B183" s="36"/>
      <c r="C183" s="257" t="s">
        <v>374</v>
      </c>
      <c r="D183" s="257" t="s">
        <v>339</v>
      </c>
      <c r="E183" s="258" t="s">
        <v>428</v>
      </c>
      <c r="F183" s="259" t="s">
        <v>429</v>
      </c>
      <c r="G183" s="260" t="s">
        <v>416</v>
      </c>
      <c r="H183" s="261">
        <v>23.649999999999999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39</v>
      </c>
      <c r="O183" s="88"/>
      <c r="P183" s="249">
        <f>O183*H183</f>
        <v>0</v>
      </c>
      <c r="Q183" s="249">
        <v>0.00050000000000000001</v>
      </c>
      <c r="R183" s="249">
        <f>Q183*H183</f>
        <v>0.011824999999999999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377</v>
      </c>
      <c r="AT183" s="251" t="s">
        <v>339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1961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431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380</v>
      </c>
      <c r="D185" s="257" t="s">
        <v>339</v>
      </c>
      <c r="E185" s="258" t="s">
        <v>433</v>
      </c>
      <c r="F185" s="259" t="s">
        <v>434</v>
      </c>
      <c r="G185" s="260" t="s">
        <v>342</v>
      </c>
      <c r="H185" s="261">
        <v>12.1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4.0000000000000003E-05</v>
      </c>
      <c r="R185" s="249">
        <f>Q185*H185</f>
        <v>0.000484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1962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434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385</v>
      </c>
      <c r="D187" s="257" t="s">
        <v>339</v>
      </c>
      <c r="E187" s="258" t="s">
        <v>437</v>
      </c>
      <c r="F187" s="259" t="s">
        <v>438</v>
      </c>
      <c r="G187" s="260" t="s">
        <v>342</v>
      </c>
      <c r="H187" s="261">
        <v>12.1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2.0000000000000002E-05</v>
      </c>
      <c r="R187" s="249">
        <f>Q187*H187</f>
        <v>0.000242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1963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438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12" customFormat="1" ht="22.8" customHeight="1">
      <c r="A189" s="12"/>
      <c r="B189" s="223"/>
      <c r="C189" s="224"/>
      <c r="D189" s="225" t="s">
        <v>73</v>
      </c>
      <c r="E189" s="237" t="s">
        <v>440</v>
      </c>
      <c r="F189" s="237" t="s">
        <v>441</v>
      </c>
      <c r="G189" s="224"/>
      <c r="H189" s="224"/>
      <c r="I189" s="227"/>
      <c r="J189" s="238">
        <f>BK189</f>
        <v>0</v>
      </c>
      <c r="K189" s="224"/>
      <c r="L189" s="229"/>
      <c r="M189" s="230"/>
      <c r="N189" s="231"/>
      <c r="O189" s="231"/>
      <c r="P189" s="232">
        <f>SUM(P190:P217)</f>
        <v>0</v>
      </c>
      <c r="Q189" s="231"/>
      <c r="R189" s="232">
        <f>SUM(R190:R217)</f>
        <v>0.23217599999999999</v>
      </c>
      <c r="S189" s="231"/>
      <c r="T189" s="233">
        <f>SUM(T190:T217)</f>
        <v>0.042299999999999997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4" t="s">
        <v>83</v>
      </c>
      <c r="AT189" s="235" t="s">
        <v>73</v>
      </c>
      <c r="AU189" s="235" t="s">
        <v>81</v>
      </c>
      <c r="AY189" s="234" t="s">
        <v>275</v>
      </c>
      <c r="BK189" s="236">
        <f>SUM(BK190:BK217)</f>
        <v>0</v>
      </c>
    </row>
    <row r="190" s="2" customFormat="1" ht="21.75" customHeight="1">
      <c r="A190" s="35"/>
      <c r="B190" s="36"/>
      <c r="C190" s="239" t="s">
        <v>7</v>
      </c>
      <c r="D190" s="239" t="s">
        <v>278</v>
      </c>
      <c r="E190" s="240" t="s">
        <v>442</v>
      </c>
      <c r="F190" s="241" t="s">
        <v>443</v>
      </c>
      <c r="G190" s="242" t="s">
        <v>281</v>
      </c>
      <c r="H190" s="243">
        <v>15</v>
      </c>
      <c r="I190" s="244"/>
      <c r="J190" s="245">
        <f>ROUND(I190*H190,2)</f>
        <v>0</v>
      </c>
      <c r="K190" s="246"/>
      <c r="L190" s="41"/>
      <c r="M190" s="247" t="s">
        <v>1</v>
      </c>
      <c r="N190" s="248" t="s">
        <v>39</v>
      </c>
      <c r="O190" s="8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352</v>
      </c>
      <c r="AT190" s="251" t="s">
        <v>278</v>
      </c>
      <c r="AU190" s="251" t="s">
        <v>83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1964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445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83</v>
      </c>
    </row>
    <row r="192" s="2" customFormat="1" ht="24.15" customHeight="1">
      <c r="A192" s="35"/>
      <c r="B192" s="36"/>
      <c r="C192" s="239" t="s">
        <v>394</v>
      </c>
      <c r="D192" s="239" t="s">
        <v>278</v>
      </c>
      <c r="E192" s="240" t="s">
        <v>447</v>
      </c>
      <c r="F192" s="241" t="s">
        <v>448</v>
      </c>
      <c r="G192" s="242" t="s">
        <v>281</v>
      </c>
      <c r="H192" s="243">
        <v>15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83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449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450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83</v>
      </c>
    </row>
    <row r="194" s="2" customFormat="1" ht="16.5" customHeight="1">
      <c r="A194" s="35"/>
      <c r="B194" s="36"/>
      <c r="C194" s="239" t="s">
        <v>399</v>
      </c>
      <c r="D194" s="239" t="s">
        <v>278</v>
      </c>
      <c r="E194" s="240" t="s">
        <v>452</v>
      </c>
      <c r="F194" s="241" t="s">
        <v>453</v>
      </c>
      <c r="G194" s="242" t="s">
        <v>281</v>
      </c>
      <c r="H194" s="243">
        <v>15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83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454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455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83</v>
      </c>
    </row>
    <row r="196" s="2" customFormat="1" ht="16.5" customHeight="1">
      <c r="A196" s="35"/>
      <c r="B196" s="36"/>
      <c r="C196" s="239" t="s">
        <v>403</v>
      </c>
      <c r="D196" s="239" t="s">
        <v>278</v>
      </c>
      <c r="E196" s="240" t="s">
        <v>457</v>
      </c>
      <c r="F196" s="241" t="s">
        <v>458</v>
      </c>
      <c r="G196" s="242" t="s">
        <v>416</v>
      </c>
      <c r="H196" s="243">
        <v>16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83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1965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460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83</v>
      </c>
    </row>
    <row r="198" s="2" customFormat="1" ht="16.5" customHeight="1">
      <c r="A198" s="35"/>
      <c r="B198" s="36"/>
      <c r="C198" s="257" t="s">
        <v>408</v>
      </c>
      <c r="D198" s="257" t="s">
        <v>339</v>
      </c>
      <c r="E198" s="258" t="s">
        <v>462</v>
      </c>
      <c r="F198" s="259" t="s">
        <v>463</v>
      </c>
      <c r="G198" s="260" t="s">
        <v>416</v>
      </c>
      <c r="H198" s="261">
        <v>16.32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39</v>
      </c>
      <c r="O198" s="88"/>
      <c r="P198" s="249">
        <f>O198*H198</f>
        <v>0</v>
      </c>
      <c r="Q198" s="249">
        <v>5.0000000000000002E-05</v>
      </c>
      <c r="R198" s="249">
        <f>Q198*H198</f>
        <v>0.0008160000000000001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377</v>
      </c>
      <c r="AT198" s="251" t="s">
        <v>339</v>
      </c>
      <c r="AU198" s="251" t="s">
        <v>83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1966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463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83</v>
      </c>
    </row>
    <row r="200" s="2" customFormat="1" ht="24.15" customHeight="1">
      <c r="A200" s="35"/>
      <c r="B200" s="36"/>
      <c r="C200" s="239" t="s">
        <v>413</v>
      </c>
      <c r="D200" s="239" t="s">
        <v>278</v>
      </c>
      <c r="E200" s="240" t="s">
        <v>466</v>
      </c>
      <c r="F200" s="241" t="s">
        <v>467</v>
      </c>
      <c r="G200" s="242" t="s">
        <v>281</v>
      </c>
      <c r="H200" s="243">
        <v>15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0.00020000000000000001</v>
      </c>
      <c r="R200" s="249">
        <f>Q200*H200</f>
        <v>0.0030000000000000001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352</v>
      </c>
      <c r="AT200" s="251" t="s">
        <v>278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468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469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37.8" customHeight="1">
      <c r="A202" s="35"/>
      <c r="B202" s="36"/>
      <c r="C202" s="239" t="s">
        <v>419</v>
      </c>
      <c r="D202" s="239" t="s">
        <v>278</v>
      </c>
      <c r="E202" s="240" t="s">
        <v>471</v>
      </c>
      <c r="F202" s="241" t="s">
        <v>472</v>
      </c>
      <c r="G202" s="242" t="s">
        <v>281</v>
      </c>
      <c r="H202" s="243">
        <v>15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0.014999999999999999</v>
      </c>
      <c r="R202" s="249">
        <f>Q202*H202</f>
        <v>0.22499999999999998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473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474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2" customFormat="1" ht="21.75" customHeight="1">
      <c r="A204" s="35"/>
      <c r="B204" s="36"/>
      <c r="C204" s="239" t="s">
        <v>423</v>
      </c>
      <c r="D204" s="239" t="s">
        <v>278</v>
      </c>
      <c r="E204" s="240" t="s">
        <v>476</v>
      </c>
      <c r="F204" s="241" t="s">
        <v>477</v>
      </c>
      <c r="G204" s="242" t="s">
        <v>416</v>
      </c>
      <c r="H204" s="243">
        <v>16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0.00029999999999999997</v>
      </c>
      <c r="T204" s="250">
        <f>S204*H204</f>
        <v>0.0047999999999999996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478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479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16.5" customHeight="1">
      <c r="A206" s="35"/>
      <c r="B206" s="36"/>
      <c r="C206" s="257" t="s">
        <v>427</v>
      </c>
      <c r="D206" s="257" t="s">
        <v>339</v>
      </c>
      <c r="E206" s="258" t="s">
        <v>1967</v>
      </c>
      <c r="F206" s="259" t="s">
        <v>1968</v>
      </c>
      <c r="G206" s="260" t="s">
        <v>416</v>
      </c>
      <c r="H206" s="261">
        <v>16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39</v>
      </c>
      <c r="O206" s="88"/>
      <c r="P206" s="249">
        <f>O206*H206</f>
        <v>0</v>
      </c>
      <c r="Q206" s="249">
        <v>0.00020000000000000001</v>
      </c>
      <c r="R206" s="249">
        <f>Q206*H206</f>
        <v>0.0032000000000000002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318</v>
      </c>
      <c r="AT206" s="251" t="s">
        <v>339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282</v>
      </c>
      <c r="BM206" s="251" t="s">
        <v>1969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1968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16.5" customHeight="1">
      <c r="A208" s="35"/>
      <c r="B208" s="36"/>
      <c r="C208" s="239" t="s">
        <v>432</v>
      </c>
      <c r="D208" s="239" t="s">
        <v>278</v>
      </c>
      <c r="E208" s="240" t="s">
        <v>1970</v>
      </c>
      <c r="F208" s="241" t="s">
        <v>1971</v>
      </c>
      <c r="G208" s="242" t="s">
        <v>416</v>
      </c>
      <c r="H208" s="243">
        <v>16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1972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1973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57" t="s">
        <v>436</v>
      </c>
      <c r="D210" s="257" t="s">
        <v>339</v>
      </c>
      <c r="E210" s="258" t="s">
        <v>1974</v>
      </c>
      <c r="F210" s="259" t="s">
        <v>1975</v>
      </c>
      <c r="G210" s="260" t="s">
        <v>281</v>
      </c>
      <c r="H210" s="261">
        <v>1.76</v>
      </c>
      <c r="I210" s="262"/>
      <c r="J210" s="263">
        <f>ROUND(I210*H210,2)</f>
        <v>0</v>
      </c>
      <c r="K210" s="264"/>
      <c r="L210" s="265"/>
      <c r="M210" s="266" t="s">
        <v>1</v>
      </c>
      <c r="N210" s="267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377</v>
      </c>
      <c r="AT210" s="251" t="s">
        <v>339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1976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1977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39" t="s">
        <v>377</v>
      </c>
      <c r="D212" s="239" t="s">
        <v>278</v>
      </c>
      <c r="E212" s="240" t="s">
        <v>1978</v>
      </c>
      <c r="F212" s="241" t="s">
        <v>1979</v>
      </c>
      <c r="G212" s="242" t="s">
        <v>281</v>
      </c>
      <c r="H212" s="243">
        <v>16.5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310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310</v>
      </c>
      <c r="BM212" s="251" t="s">
        <v>1980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1979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24.15" customHeight="1">
      <c r="A214" s="35"/>
      <c r="B214" s="36"/>
      <c r="C214" s="239" t="s">
        <v>446</v>
      </c>
      <c r="D214" s="239" t="s">
        <v>278</v>
      </c>
      <c r="E214" s="240" t="s">
        <v>485</v>
      </c>
      <c r="F214" s="241" t="s">
        <v>486</v>
      </c>
      <c r="G214" s="242" t="s">
        <v>281</v>
      </c>
      <c r="H214" s="243">
        <v>15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0.0025000000000000001</v>
      </c>
      <c r="T214" s="250">
        <f>S214*H214</f>
        <v>0.037499999999999999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487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488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16.5" customHeight="1">
      <c r="A216" s="35"/>
      <c r="B216" s="36"/>
      <c r="C216" s="239" t="s">
        <v>451</v>
      </c>
      <c r="D216" s="239" t="s">
        <v>278</v>
      </c>
      <c r="E216" s="240" t="s">
        <v>504</v>
      </c>
      <c r="F216" s="241" t="s">
        <v>505</v>
      </c>
      <c r="G216" s="242" t="s">
        <v>416</v>
      </c>
      <c r="H216" s="243">
        <v>16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1.0000000000000001E-05</v>
      </c>
      <c r="R216" s="249">
        <f>Q216*H216</f>
        <v>0.00016000000000000001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506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507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12" customFormat="1" ht="22.8" customHeight="1">
      <c r="A218" s="12"/>
      <c r="B218" s="223"/>
      <c r="C218" s="224"/>
      <c r="D218" s="225" t="s">
        <v>73</v>
      </c>
      <c r="E218" s="237" t="s">
        <v>513</v>
      </c>
      <c r="F218" s="237" t="s">
        <v>514</v>
      </c>
      <c r="G218" s="224"/>
      <c r="H218" s="224"/>
      <c r="I218" s="227"/>
      <c r="J218" s="238">
        <f>BK218</f>
        <v>0</v>
      </c>
      <c r="K218" s="224"/>
      <c r="L218" s="229"/>
      <c r="M218" s="230"/>
      <c r="N218" s="231"/>
      <c r="O218" s="231"/>
      <c r="P218" s="232">
        <v>0</v>
      </c>
      <c r="Q218" s="231"/>
      <c r="R218" s="232">
        <v>0</v>
      </c>
      <c r="S218" s="231"/>
      <c r="T218" s="233"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4" t="s">
        <v>83</v>
      </c>
      <c r="AT218" s="235" t="s">
        <v>73</v>
      </c>
      <c r="AU218" s="235" t="s">
        <v>81</v>
      </c>
      <c r="AY218" s="234" t="s">
        <v>275</v>
      </c>
      <c r="BK218" s="236">
        <v>0</v>
      </c>
    </row>
    <row r="219" s="12" customFormat="1" ht="22.8" customHeight="1">
      <c r="A219" s="12"/>
      <c r="B219" s="223"/>
      <c r="C219" s="224"/>
      <c r="D219" s="225" t="s">
        <v>73</v>
      </c>
      <c r="E219" s="237" t="s">
        <v>543</v>
      </c>
      <c r="F219" s="237" t="s">
        <v>544</v>
      </c>
      <c r="G219" s="224"/>
      <c r="H219" s="224"/>
      <c r="I219" s="227"/>
      <c r="J219" s="238">
        <f>BK219</f>
        <v>0</v>
      </c>
      <c r="K219" s="224"/>
      <c r="L219" s="229"/>
      <c r="M219" s="230"/>
      <c r="N219" s="231"/>
      <c r="O219" s="231"/>
      <c r="P219" s="232">
        <f>SUM(P220:P227)</f>
        <v>0</v>
      </c>
      <c r="Q219" s="231"/>
      <c r="R219" s="232">
        <f>SUM(R220:R227)</f>
        <v>0.00108</v>
      </c>
      <c r="S219" s="231"/>
      <c r="T219" s="233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4" t="s">
        <v>83</v>
      </c>
      <c r="AT219" s="235" t="s">
        <v>73</v>
      </c>
      <c r="AU219" s="235" t="s">
        <v>81</v>
      </c>
      <c r="AY219" s="234" t="s">
        <v>275</v>
      </c>
      <c r="BK219" s="236">
        <f>SUM(BK220:BK227)</f>
        <v>0</v>
      </c>
    </row>
    <row r="220" s="2" customFormat="1" ht="24.15" customHeight="1">
      <c r="A220" s="35"/>
      <c r="B220" s="36"/>
      <c r="C220" s="239" t="s">
        <v>456</v>
      </c>
      <c r="D220" s="239" t="s">
        <v>278</v>
      </c>
      <c r="E220" s="240" t="s">
        <v>556</v>
      </c>
      <c r="F220" s="241" t="s">
        <v>557</v>
      </c>
      <c r="G220" s="242" t="s">
        <v>416</v>
      </c>
      <c r="H220" s="243">
        <v>9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2.0000000000000002E-05</v>
      </c>
      <c r="R220" s="249">
        <f>Q220*H220</f>
        <v>0.00018000000000000001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558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559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24.15" customHeight="1">
      <c r="A222" s="35"/>
      <c r="B222" s="36"/>
      <c r="C222" s="239" t="s">
        <v>461</v>
      </c>
      <c r="D222" s="239" t="s">
        <v>278</v>
      </c>
      <c r="E222" s="240" t="s">
        <v>571</v>
      </c>
      <c r="F222" s="241" t="s">
        <v>572</v>
      </c>
      <c r="G222" s="242" t="s">
        <v>416</v>
      </c>
      <c r="H222" s="243">
        <v>9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4.0000000000000003E-05</v>
      </c>
      <c r="R222" s="249">
        <f>Q222*H222</f>
        <v>0.00036000000000000002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573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574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1.75" customHeight="1">
      <c r="A224" s="35"/>
      <c r="B224" s="36"/>
      <c r="C224" s="239" t="s">
        <v>465</v>
      </c>
      <c r="D224" s="239" t="s">
        <v>278</v>
      </c>
      <c r="E224" s="240" t="s">
        <v>576</v>
      </c>
      <c r="F224" s="241" t="s">
        <v>577</v>
      </c>
      <c r="G224" s="242" t="s">
        <v>416</v>
      </c>
      <c r="H224" s="243">
        <v>9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6.0000000000000002E-05</v>
      </c>
      <c r="R224" s="249">
        <f>Q224*H224</f>
        <v>0.00054000000000000001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578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579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39" t="s">
        <v>470</v>
      </c>
      <c r="D226" s="239" t="s">
        <v>278</v>
      </c>
      <c r="E226" s="240" t="s">
        <v>581</v>
      </c>
      <c r="F226" s="241" t="s">
        <v>582</v>
      </c>
      <c r="G226" s="242" t="s">
        <v>342</v>
      </c>
      <c r="H226" s="243">
        <v>1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310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310</v>
      </c>
      <c r="BM226" s="251" t="s">
        <v>1669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582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12" customFormat="1" ht="22.8" customHeight="1">
      <c r="A228" s="12"/>
      <c r="B228" s="223"/>
      <c r="C228" s="224"/>
      <c r="D228" s="225" t="s">
        <v>73</v>
      </c>
      <c r="E228" s="237" t="s">
        <v>584</v>
      </c>
      <c r="F228" s="237" t="s">
        <v>585</v>
      </c>
      <c r="G228" s="224"/>
      <c r="H228" s="224"/>
      <c r="I228" s="227"/>
      <c r="J228" s="238">
        <f>BK228</f>
        <v>0</v>
      </c>
      <c r="K228" s="224"/>
      <c r="L228" s="229"/>
      <c r="M228" s="230"/>
      <c r="N228" s="231"/>
      <c r="O228" s="231"/>
      <c r="P228" s="232">
        <f>SUM(P229:P246)</f>
        <v>0</v>
      </c>
      <c r="Q228" s="231"/>
      <c r="R228" s="232">
        <f>SUM(R229:R246)</f>
        <v>0.075600000000000001</v>
      </c>
      <c r="S228" s="231"/>
      <c r="T228" s="233">
        <f>SUM(T229:T246)</f>
        <v>0.016740000000000001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4" t="s">
        <v>83</v>
      </c>
      <c r="AT228" s="235" t="s">
        <v>73</v>
      </c>
      <c r="AU228" s="235" t="s">
        <v>81</v>
      </c>
      <c r="AY228" s="234" t="s">
        <v>275</v>
      </c>
      <c r="BK228" s="236">
        <f>SUM(BK229:BK246)</f>
        <v>0</v>
      </c>
    </row>
    <row r="229" s="2" customFormat="1" ht="24.15" customHeight="1">
      <c r="A229" s="35"/>
      <c r="B229" s="36"/>
      <c r="C229" s="239" t="s">
        <v>475</v>
      </c>
      <c r="D229" s="239" t="s">
        <v>278</v>
      </c>
      <c r="E229" s="240" t="s">
        <v>586</v>
      </c>
      <c r="F229" s="241" t="s">
        <v>587</v>
      </c>
      <c r="G229" s="242" t="s">
        <v>281</v>
      </c>
      <c r="H229" s="243">
        <v>54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352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588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589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480</v>
      </c>
      <c r="D231" s="239" t="s">
        <v>278</v>
      </c>
      <c r="E231" s="240" t="s">
        <v>591</v>
      </c>
      <c r="F231" s="241" t="s">
        <v>592</v>
      </c>
      <c r="G231" s="242" t="s">
        <v>281</v>
      </c>
      <c r="H231" s="243">
        <v>54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594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484</v>
      </c>
      <c r="D233" s="239" t="s">
        <v>278</v>
      </c>
      <c r="E233" s="240" t="s">
        <v>596</v>
      </c>
      <c r="F233" s="241" t="s">
        <v>597</v>
      </c>
      <c r="G233" s="242" t="s">
        <v>281</v>
      </c>
      <c r="H233" s="243">
        <v>54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0.001</v>
      </c>
      <c r="R233" s="249">
        <f>Q233*H233</f>
        <v>0.053999999999999999</v>
      </c>
      <c r="S233" s="249">
        <v>0.00031</v>
      </c>
      <c r="T233" s="250">
        <f>S233*H233</f>
        <v>0.016740000000000001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352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598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599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24.15" customHeight="1">
      <c r="A235" s="35"/>
      <c r="B235" s="36"/>
      <c r="C235" s="239" t="s">
        <v>489</v>
      </c>
      <c r="D235" s="239" t="s">
        <v>278</v>
      </c>
      <c r="E235" s="240" t="s">
        <v>601</v>
      </c>
      <c r="F235" s="241" t="s">
        <v>602</v>
      </c>
      <c r="G235" s="242" t="s">
        <v>281</v>
      </c>
      <c r="H235" s="243">
        <v>54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0.00020000000000000001</v>
      </c>
      <c r="R235" s="249">
        <f>Q235*H235</f>
        <v>0.010800000000000001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603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604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494</v>
      </c>
      <c r="D237" s="239" t="s">
        <v>278</v>
      </c>
      <c r="E237" s="240" t="s">
        <v>606</v>
      </c>
      <c r="F237" s="241" t="s">
        <v>607</v>
      </c>
      <c r="G237" s="242" t="s">
        <v>281</v>
      </c>
      <c r="H237" s="243">
        <v>54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608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607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498</v>
      </c>
      <c r="D239" s="239" t="s">
        <v>278</v>
      </c>
      <c r="E239" s="240" t="s">
        <v>601</v>
      </c>
      <c r="F239" s="241" t="s">
        <v>602</v>
      </c>
      <c r="G239" s="242" t="s">
        <v>281</v>
      </c>
      <c r="H239" s="243">
        <v>54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0.00020000000000000001</v>
      </c>
      <c r="R239" s="249">
        <f>Q239*H239</f>
        <v>0.010800000000000001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352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352</v>
      </c>
      <c r="BM239" s="251" t="s">
        <v>610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604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24.15" customHeight="1">
      <c r="A241" s="35"/>
      <c r="B241" s="36"/>
      <c r="C241" s="239" t="s">
        <v>503</v>
      </c>
      <c r="D241" s="239" t="s">
        <v>278</v>
      </c>
      <c r="E241" s="240" t="s">
        <v>612</v>
      </c>
      <c r="F241" s="241" t="s">
        <v>613</v>
      </c>
      <c r="G241" s="242" t="s">
        <v>281</v>
      </c>
      <c r="H241" s="243">
        <v>54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310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310</v>
      </c>
      <c r="BM241" s="251" t="s">
        <v>614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613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16.5" customHeight="1">
      <c r="A243" s="35"/>
      <c r="B243" s="36"/>
      <c r="C243" s="239" t="s">
        <v>508</v>
      </c>
      <c r="D243" s="239" t="s">
        <v>278</v>
      </c>
      <c r="E243" s="240" t="s">
        <v>616</v>
      </c>
      <c r="F243" s="241" t="s">
        <v>617</v>
      </c>
      <c r="G243" s="242" t="s">
        <v>305</v>
      </c>
      <c r="H243" s="243">
        <v>1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310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310</v>
      </c>
      <c r="BM243" s="251" t="s">
        <v>618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617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515</v>
      </c>
      <c r="D245" s="239" t="s">
        <v>278</v>
      </c>
      <c r="E245" s="240" t="s">
        <v>620</v>
      </c>
      <c r="F245" s="241" t="s">
        <v>621</v>
      </c>
      <c r="G245" s="242" t="s">
        <v>305</v>
      </c>
      <c r="H245" s="243">
        <v>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310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310</v>
      </c>
      <c r="BM245" s="251" t="s">
        <v>622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621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12" customFormat="1" ht="25.92" customHeight="1">
      <c r="A247" s="12"/>
      <c r="B247" s="223"/>
      <c r="C247" s="224"/>
      <c r="D247" s="225" t="s">
        <v>73</v>
      </c>
      <c r="E247" s="226" t="s">
        <v>623</v>
      </c>
      <c r="F247" s="226" t="s">
        <v>624</v>
      </c>
      <c r="G247" s="224"/>
      <c r="H247" s="224"/>
      <c r="I247" s="227"/>
      <c r="J247" s="228">
        <f>BK247</f>
        <v>0</v>
      </c>
      <c r="K247" s="224"/>
      <c r="L247" s="229"/>
      <c r="M247" s="230"/>
      <c r="N247" s="231"/>
      <c r="O247" s="231"/>
      <c r="P247" s="232">
        <f>P248</f>
        <v>0</v>
      </c>
      <c r="Q247" s="231"/>
      <c r="R247" s="232">
        <f>R248</f>
        <v>0</v>
      </c>
      <c r="S247" s="231"/>
      <c r="T247" s="233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4" t="s">
        <v>282</v>
      </c>
      <c r="AT247" s="235" t="s">
        <v>73</v>
      </c>
      <c r="AU247" s="235" t="s">
        <v>74</v>
      </c>
      <c r="AY247" s="234" t="s">
        <v>275</v>
      </c>
      <c r="BK247" s="236">
        <f>BK248</f>
        <v>0</v>
      </c>
    </row>
    <row r="248" s="12" customFormat="1" ht="22.8" customHeight="1">
      <c r="A248" s="12"/>
      <c r="B248" s="223"/>
      <c r="C248" s="224"/>
      <c r="D248" s="225" t="s">
        <v>73</v>
      </c>
      <c r="E248" s="237" t="s">
        <v>625</v>
      </c>
      <c r="F248" s="237" t="s">
        <v>624</v>
      </c>
      <c r="G248" s="224"/>
      <c r="H248" s="224"/>
      <c r="I248" s="227"/>
      <c r="J248" s="238">
        <f>BK248</f>
        <v>0</v>
      </c>
      <c r="K248" s="224"/>
      <c r="L248" s="229"/>
      <c r="M248" s="230"/>
      <c r="N248" s="231"/>
      <c r="O248" s="231"/>
      <c r="P248" s="232">
        <f>SUM(P249:P250)</f>
        <v>0</v>
      </c>
      <c r="Q248" s="231"/>
      <c r="R248" s="232">
        <f>SUM(R249:R250)</f>
        <v>0</v>
      </c>
      <c r="S248" s="231"/>
      <c r="T248" s="233">
        <f>SUM(T249:T250)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4" t="s">
        <v>282</v>
      </c>
      <c r="AT248" s="235" t="s">
        <v>73</v>
      </c>
      <c r="AU248" s="235" t="s">
        <v>81</v>
      </c>
      <c r="AY248" s="234" t="s">
        <v>275</v>
      </c>
      <c r="BK248" s="236">
        <f>SUM(BK249:BK250)</f>
        <v>0</v>
      </c>
    </row>
    <row r="249" s="2" customFormat="1" ht="24.15" customHeight="1">
      <c r="A249" s="35"/>
      <c r="B249" s="36"/>
      <c r="C249" s="239" t="s">
        <v>520</v>
      </c>
      <c r="D249" s="239" t="s">
        <v>278</v>
      </c>
      <c r="E249" s="240" t="s">
        <v>1981</v>
      </c>
      <c r="F249" s="241" t="s">
        <v>1982</v>
      </c>
      <c r="G249" s="242" t="s">
        <v>281</v>
      </c>
      <c r="H249" s="243">
        <v>5.04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310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310</v>
      </c>
      <c r="BM249" s="251" t="s">
        <v>1983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1984</v>
      </c>
      <c r="G250" s="37"/>
      <c r="H250" s="37"/>
      <c r="I250" s="206"/>
      <c r="J250" s="37"/>
      <c r="K250" s="37"/>
      <c r="L250" s="41"/>
      <c r="M250" s="268"/>
      <c r="N250" s="269"/>
      <c r="O250" s="270"/>
      <c r="P250" s="270"/>
      <c r="Q250" s="270"/>
      <c r="R250" s="270"/>
      <c r="S250" s="270"/>
      <c r="T250" s="271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6.96" customHeight="1">
      <c r="A251" s="35"/>
      <c r="B251" s="63"/>
      <c r="C251" s="64"/>
      <c r="D251" s="64"/>
      <c r="E251" s="64"/>
      <c r="F251" s="64"/>
      <c r="G251" s="64"/>
      <c r="H251" s="64"/>
      <c r="I251" s="64"/>
      <c r="J251" s="64"/>
      <c r="K251" s="64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KNYN/0D8cJ8ayh/MrCTxYX6Dk/q6YtNgSMwHBDRM5GbW6YPHYTy5tjJGdoPiP0+y1KzNTNtqI/qKsXm4RxXcmA==" hashValue="tby9KvvpfwGp5Y1Q6C7+ewRtadh3pHUpBkOFGQ5XFkdaUpeJcHyE3SOVBr2DampPoU/kd/z7SS3HmySxnJFR8g==" algorithmName="SHA-512" password="C741"/>
  <autoFilter ref="C141:K25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1947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1985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J113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ROUND((SUM(BE113:BE120) + SUM(BE142:BE382)),  2)</f>
        <v>0</v>
      </c>
      <c r="G37" s="35"/>
      <c r="H37" s="35"/>
      <c r="I37" s="163">
        <v>0.20999999999999999</v>
      </c>
      <c r="J37" s="162">
        <f>ROUND(((SUM(BE113:BE120) + SUM(BE142:BE382))*I37),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ROUND((SUM(BF113:BF120) + SUM(BF142:BF382)),  2)</f>
        <v>0</v>
      </c>
      <c r="G38" s="35"/>
      <c r="H38" s="35"/>
      <c r="I38" s="163">
        <v>0.12</v>
      </c>
      <c r="J38" s="162">
        <f>ROUND(((SUM(BF113:BF120) + SUM(BF142:BF382))*I38),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ROUND((SUM(BG113:BG120) + SUM(BG142:BG382)),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ROUND((SUM(BH113:BH120) + SUM(BH142:BH382)),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ROUND((SUM(BI113:BI120) + SUM(BI142:BI382)),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1947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61.12.2 - kabinet informatiky dv. č. 16 -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J144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J149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J168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J177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J178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J179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J264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J299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637</v>
      </c>
      <c r="E108" s="195"/>
      <c r="F108" s="195"/>
      <c r="G108" s="195"/>
      <c r="H108" s="195"/>
      <c r="I108" s="195"/>
      <c r="J108" s="196">
        <f>J328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3"/>
      <c r="C109" s="130"/>
      <c r="D109" s="194" t="s">
        <v>638</v>
      </c>
      <c r="E109" s="195"/>
      <c r="F109" s="195"/>
      <c r="G109" s="195"/>
      <c r="H109" s="195"/>
      <c r="I109" s="195"/>
      <c r="J109" s="196">
        <f>J329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0"/>
      <c r="D110" s="194" t="s">
        <v>640</v>
      </c>
      <c r="E110" s="195"/>
      <c r="F110" s="195"/>
      <c r="G110" s="195"/>
      <c r="H110" s="195"/>
      <c r="I110" s="195"/>
      <c r="J110" s="196">
        <f>J366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9.28" customHeight="1">
      <c r="A113" s="35"/>
      <c r="B113" s="36"/>
      <c r="C113" s="186" t="s">
        <v>250</v>
      </c>
      <c r="D113" s="37"/>
      <c r="E113" s="37"/>
      <c r="F113" s="37"/>
      <c r="G113" s="37"/>
      <c r="H113" s="37"/>
      <c r="I113" s="37"/>
      <c r="J113" s="198">
        <f>ROUND(J114 + J115 + J116 + J117 + J118 + J119,2)</f>
        <v>0</v>
      </c>
      <c r="K113" s="37"/>
      <c r="L113" s="60"/>
      <c r="N113" s="199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8" customHeight="1">
      <c r="A114" s="35"/>
      <c r="B114" s="36"/>
      <c r="C114" s="37"/>
      <c r="D114" s="200" t="s">
        <v>251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253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254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255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256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1" t="s">
        <v>257</v>
      </c>
      <c r="E119" s="37"/>
      <c r="F119" s="37"/>
      <c r="G119" s="37"/>
      <c r="H119" s="37"/>
      <c r="I119" s="37"/>
      <c r="J119" s="202">
        <f>ROUND(J32*T119,2)</f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258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9.28" customHeight="1">
      <c r="A121" s="35"/>
      <c r="B121" s="36"/>
      <c r="C121" s="209" t="s">
        <v>259</v>
      </c>
      <c r="D121" s="184"/>
      <c r="E121" s="184"/>
      <c r="F121" s="184"/>
      <c r="G121" s="184"/>
      <c r="H121" s="184"/>
      <c r="I121" s="184"/>
      <c r="J121" s="210">
        <f>ROUND(J98+J113,2)</f>
        <v>0</v>
      </c>
      <c r="K121" s="18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260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6.25" customHeight="1">
      <c r="A130" s="35"/>
      <c r="B130" s="36"/>
      <c r="C130" s="37"/>
      <c r="D130" s="37"/>
      <c r="E130" s="182" t="str">
        <f>E7</f>
        <v>Rekonstrukce silno a slaboproudé instalace, dobudování WC pro imobilní aj., ZŠ Ivanovice na Hané, ul. Tyršova 218/4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" customFormat="1" ht="12" customHeight="1">
      <c r="B131" s="18"/>
      <c r="C131" s="29" t="s">
        <v>225</v>
      </c>
      <c r="D131" s="19"/>
      <c r="E131" s="19"/>
      <c r="F131" s="19"/>
      <c r="G131" s="19"/>
      <c r="H131" s="19"/>
      <c r="I131" s="19"/>
      <c r="J131" s="19"/>
      <c r="K131" s="19"/>
      <c r="L131" s="17"/>
    </row>
    <row r="132" s="2" customFormat="1" ht="16.5" customHeight="1">
      <c r="A132" s="35"/>
      <c r="B132" s="36"/>
      <c r="C132" s="37"/>
      <c r="D132" s="37"/>
      <c r="E132" s="182" t="s">
        <v>1947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227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E11</f>
        <v>61.12.2 - kabinet informatiky dv. č. 16 - elektro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F14</f>
        <v>ZŠ Ivanovice na Hané, okres Vyškov p. o.</v>
      </c>
      <c r="G136" s="37"/>
      <c r="H136" s="37"/>
      <c r="I136" s="29" t="s">
        <v>22</v>
      </c>
      <c r="J136" s="76" t="str">
        <f>IF(J14="","",J14)</f>
        <v>4. 2. 2025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E17</f>
        <v xml:space="preserve"> </v>
      </c>
      <c r="G138" s="37"/>
      <c r="H138" s="37"/>
      <c r="I138" s="29" t="s">
        <v>30</v>
      </c>
      <c r="J138" s="33" t="str">
        <f>E23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IF(E20="","",E20)</f>
        <v>Vyplň údaj</v>
      </c>
      <c r="G139" s="37"/>
      <c r="H139" s="37"/>
      <c r="I139" s="29" t="s">
        <v>32</v>
      </c>
      <c r="J139" s="33" t="str">
        <f>E26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11"/>
      <c r="B141" s="212"/>
      <c r="C141" s="213" t="s">
        <v>261</v>
      </c>
      <c r="D141" s="214" t="s">
        <v>59</v>
      </c>
      <c r="E141" s="214" t="s">
        <v>55</v>
      </c>
      <c r="F141" s="214" t="s">
        <v>56</v>
      </c>
      <c r="G141" s="214" t="s">
        <v>262</v>
      </c>
      <c r="H141" s="214" t="s">
        <v>263</v>
      </c>
      <c r="I141" s="214" t="s">
        <v>264</v>
      </c>
      <c r="J141" s="215" t="s">
        <v>233</v>
      </c>
      <c r="K141" s="216" t="s">
        <v>265</v>
      </c>
      <c r="L141" s="217"/>
      <c r="M141" s="97" t="s">
        <v>1</v>
      </c>
      <c r="N141" s="98" t="s">
        <v>38</v>
      </c>
      <c r="O141" s="98" t="s">
        <v>266</v>
      </c>
      <c r="P141" s="98" t="s">
        <v>267</v>
      </c>
      <c r="Q141" s="98" t="s">
        <v>268</v>
      </c>
      <c r="R141" s="98" t="s">
        <v>269</v>
      </c>
      <c r="S141" s="98" t="s">
        <v>270</v>
      </c>
      <c r="T141" s="99" t="s">
        <v>271</v>
      </c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</row>
    <row r="142" s="2" customFormat="1" ht="22.8" customHeight="1">
      <c r="A142" s="35"/>
      <c r="B142" s="36"/>
      <c r="C142" s="104" t="s">
        <v>272</v>
      </c>
      <c r="D142" s="37"/>
      <c r="E142" s="37"/>
      <c r="F142" s="37"/>
      <c r="G142" s="37"/>
      <c r="H142" s="37"/>
      <c r="I142" s="37"/>
      <c r="J142" s="218">
        <f>BK142</f>
        <v>0</v>
      </c>
      <c r="K142" s="37"/>
      <c r="L142" s="41"/>
      <c r="M142" s="100"/>
      <c r="N142" s="219"/>
      <c r="O142" s="101"/>
      <c r="P142" s="220">
        <f>P143+P177</f>
        <v>0</v>
      </c>
      <c r="Q142" s="101"/>
      <c r="R142" s="220">
        <f>R143+R177</f>
        <v>0.09018000000000001</v>
      </c>
      <c r="S142" s="101"/>
      <c r="T142" s="221">
        <f>T143+T177</f>
        <v>0.38724999999999998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73</v>
      </c>
      <c r="AU142" s="14" t="s">
        <v>235</v>
      </c>
      <c r="BK142" s="222">
        <f>BK143+BK177</f>
        <v>0</v>
      </c>
    </row>
    <row r="143" s="12" customFormat="1" ht="25.92" customHeight="1">
      <c r="A143" s="12"/>
      <c r="B143" s="223"/>
      <c r="C143" s="224"/>
      <c r="D143" s="225" t="s">
        <v>73</v>
      </c>
      <c r="E143" s="226" t="s">
        <v>273</v>
      </c>
      <c r="F143" s="226" t="s">
        <v>274</v>
      </c>
      <c r="G143" s="224"/>
      <c r="H143" s="224"/>
      <c r="I143" s="227"/>
      <c r="J143" s="228">
        <f>BK143</f>
        <v>0</v>
      </c>
      <c r="K143" s="224"/>
      <c r="L143" s="229"/>
      <c r="M143" s="230"/>
      <c r="N143" s="231"/>
      <c r="O143" s="231"/>
      <c r="P143" s="232">
        <f>P144+P149+P168</f>
        <v>0</v>
      </c>
      <c r="Q143" s="231"/>
      <c r="R143" s="232">
        <f>R144+R149+R168</f>
        <v>0</v>
      </c>
      <c r="S143" s="231"/>
      <c r="T143" s="233">
        <f>T144+T149+T168</f>
        <v>0.378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74</v>
      </c>
      <c r="AY143" s="234" t="s">
        <v>275</v>
      </c>
      <c r="BK143" s="236">
        <f>BK144+BK149+BK168</f>
        <v>0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276</v>
      </c>
      <c r="F144" s="237" t="s">
        <v>277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SUM(P145:P148)</f>
        <v>0</v>
      </c>
      <c r="Q144" s="231"/>
      <c r="R144" s="232">
        <f>SUM(R145:R148)</f>
        <v>0</v>
      </c>
      <c r="S144" s="231"/>
      <c r="T144" s="23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SUM(BK145:BK148)</f>
        <v>0</v>
      </c>
    </row>
    <row r="145" s="2" customFormat="1" ht="24.15" customHeight="1">
      <c r="A145" s="35"/>
      <c r="B145" s="36"/>
      <c r="C145" s="239" t="s">
        <v>81</v>
      </c>
      <c r="D145" s="239" t="s">
        <v>278</v>
      </c>
      <c r="E145" s="240" t="s">
        <v>641</v>
      </c>
      <c r="F145" s="241" t="s">
        <v>642</v>
      </c>
      <c r="G145" s="242" t="s">
        <v>643</v>
      </c>
      <c r="H145" s="243">
        <v>10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644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645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24.15" customHeight="1">
      <c r="A147" s="35"/>
      <c r="B147" s="36"/>
      <c r="C147" s="239" t="s">
        <v>83</v>
      </c>
      <c r="D147" s="239" t="s">
        <v>278</v>
      </c>
      <c r="E147" s="240" t="s">
        <v>646</v>
      </c>
      <c r="F147" s="241" t="s">
        <v>647</v>
      </c>
      <c r="G147" s="242" t="s">
        <v>643</v>
      </c>
      <c r="H147" s="243">
        <v>40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648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649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12" customFormat="1" ht="22.8" customHeight="1">
      <c r="A149" s="12"/>
      <c r="B149" s="223"/>
      <c r="C149" s="224"/>
      <c r="D149" s="225" t="s">
        <v>73</v>
      </c>
      <c r="E149" s="237" t="s">
        <v>296</v>
      </c>
      <c r="F149" s="237" t="s">
        <v>297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SUM(P150:P167)</f>
        <v>0</v>
      </c>
      <c r="Q149" s="231"/>
      <c r="R149" s="232">
        <f>SUM(R150:R167)</f>
        <v>0</v>
      </c>
      <c r="S149" s="231"/>
      <c r="T149" s="233">
        <f>SUM(T150:T167)</f>
        <v>0.378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81</v>
      </c>
      <c r="AT149" s="235" t="s">
        <v>73</v>
      </c>
      <c r="AU149" s="235" t="s">
        <v>81</v>
      </c>
      <c r="AY149" s="234" t="s">
        <v>275</v>
      </c>
      <c r="BK149" s="236">
        <f>SUM(BK150:BK167)</f>
        <v>0</v>
      </c>
    </row>
    <row r="150" s="2" customFormat="1" ht="33" customHeight="1">
      <c r="A150" s="35"/>
      <c r="B150" s="36"/>
      <c r="C150" s="239" t="s">
        <v>276</v>
      </c>
      <c r="D150" s="239" t="s">
        <v>278</v>
      </c>
      <c r="E150" s="240" t="s">
        <v>650</v>
      </c>
      <c r="F150" s="241" t="s">
        <v>651</v>
      </c>
      <c r="G150" s="242" t="s">
        <v>342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282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282</v>
      </c>
      <c r="BM150" s="251" t="s">
        <v>652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653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33" customHeight="1">
      <c r="A152" s="35"/>
      <c r="B152" s="36"/>
      <c r="C152" s="239" t="s">
        <v>282</v>
      </c>
      <c r="D152" s="239" t="s">
        <v>278</v>
      </c>
      <c r="E152" s="240" t="s">
        <v>654</v>
      </c>
      <c r="F152" s="241" t="s">
        <v>655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657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302</v>
      </c>
      <c r="D154" s="239" t="s">
        <v>278</v>
      </c>
      <c r="E154" s="240" t="s">
        <v>658</v>
      </c>
      <c r="F154" s="241" t="s">
        <v>659</v>
      </c>
      <c r="G154" s="242" t="s">
        <v>342</v>
      </c>
      <c r="H154" s="243">
        <v>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660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661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24.15" customHeight="1">
      <c r="A156" s="35"/>
      <c r="B156" s="36"/>
      <c r="C156" s="239" t="s">
        <v>286</v>
      </c>
      <c r="D156" s="239" t="s">
        <v>278</v>
      </c>
      <c r="E156" s="240" t="s">
        <v>662</v>
      </c>
      <c r="F156" s="241" t="s">
        <v>663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0.11600000000000001</v>
      </c>
      <c r="T156" s="250">
        <f>S156*H156</f>
        <v>0.11600000000000001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664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665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312</v>
      </c>
      <c r="D158" s="239" t="s">
        <v>278</v>
      </c>
      <c r="E158" s="240" t="s">
        <v>666</v>
      </c>
      <c r="F158" s="241" t="s">
        <v>667</v>
      </c>
      <c r="G158" s="242" t="s">
        <v>342</v>
      </c>
      <c r="H158" s="243">
        <v>12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0.001</v>
      </c>
      <c r="T158" s="250">
        <f>S158*H158</f>
        <v>0.012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668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669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318</v>
      </c>
      <c r="D160" s="239" t="s">
        <v>278</v>
      </c>
      <c r="E160" s="240" t="s">
        <v>682</v>
      </c>
      <c r="F160" s="241" t="s">
        <v>683</v>
      </c>
      <c r="G160" s="242" t="s">
        <v>416</v>
      </c>
      <c r="H160" s="243">
        <v>25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0.002</v>
      </c>
      <c r="T160" s="250">
        <f>S160*H160</f>
        <v>0.050000000000000003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684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685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296</v>
      </c>
      <c r="D162" s="239" t="s">
        <v>278</v>
      </c>
      <c r="E162" s="240" t="s">
        <v>686</v>
      </c>
      <c r="F162" s="241" t="s">
        <v>687</v>
      </c>
      <c r="G162" s="242" t="s">
        <v>416</v>
      </c>
      <c r="H162" s="243">
        <v>12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0.010999999999999999</v>
      </c>
      <c r="T162" s="250">
        <f>S162*H162</f>
        <v>0.13200000000000001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688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689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24.15" customHeight="1">
      <c r="A164" s="35"/>
      <c r="B164" s="36"/>
      <c r="C164" s="239" t="s">
        <v>329</v>
      </c>
      <c r="D164" s="239" t="s">
        <v>278</v>
      </c>
      <c r="E164" s="240" t="s">
        <v>690</v>
      </c>
      <c r="F164" s="241" t="s">
        <v>691</v>
      </c>
      <c r="G164" s="242" t="s">
        <v>342</v>
      </c>
      <c r="H164" s="243">
        <v>4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0.017000000000000001</v>
      </c>
      <c r="T164" s="250">
        <f>S164*H164</f>
        <v>0.068000000000000005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692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693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33" customHeight="1">
      <c r="A166" s="35"/>
      <c r="B166" s="36"/>
      <c r="C166" s="239" t="s">
        <v>334</v>
      </c>
      <c r="D166" s="239" t="s">
        <v>278</v>
      </c>
      <c r="E166" s="240" t="s">
        <v>694</v>
      </c>
      <c r="F166" s="241" t="s">
        <v>695</v>
      </c>
      <c r="G166" s="242" t="s">
        <v>696</v>
      </c>
      <c r="H166" s="243">
        <v>95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282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282</v>
      </c>
      <c r="BM166" s="251" t="s">
        <v>697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695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12" customFormat="1" ht="22.8" customHeight="1">
      <c r="A168" s="12"/>
      <c r="B168" s="223"/>
      <c r="C168" s="224"/>
      <c r="D168" s="225" t="s">
        <v>73</v>
      </c>
      <c r="E168" s="237" t="s">
        <v>322</v>
      </c>
      <c r="F168" s="237" t="s">
        <v>323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SUM(P169:P176)</f>
        <v>0</v>
      </c>
      <c r="Q168" s="231"/>
      <c r="R168" s="232">
        <f>SUM(R169:R176)</f>
        <v>0</v>
      </c>
      <c r="S168" s="231"/>
      <c r="T168" s="23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81</v>
      </c>
      <c r="AT168" s="235" t="s">
        <v>73</v>
      </c>
      <c r="AU168" s="235" t="s">
        <v>81</v>
      </c>
      <c r="AY168" s="234" t="s">
        <v>275</v>
      </c>
      <c r="BK168" s="236">
        <f>SUM(BK169:BK176)</f>
        <v>0</v>
      </c>
    </row>
    <row r="169" s="2" customFormat="1" ht="24.15" customHeight="1">
      <c r="A169" s="35"/>
      <c r="B169" s="36"/>
      <c r="C169" s="239" t="s">
        <v>8</v>
      </c>
      <c r="D169" s="239" t="s">
        <v>278</v>
      </c>
      <c r="E169" s="240" t="s">
        <v>324</v>
      </c>
      <c r="F169" s="241" t="s">
        <v>325</v>
      </c>
      <c r="G169" s="242" t="s">
        <v>326</v>
      </c>
      <c r="H169" s="243">
        <v>0.38700000000000001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282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282</v>
      </c>
      <c r="BM169" s="251" t="s">
        <v>698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328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349</v>
      </c>
      <c r="D171" s="239" t="s">
        <v>278</v>
      </c>
      <c r="E171" s="240" t="s">
        <v>330</v>
      </c>
      <c r="F171" s="241" t="s">
        <v>331</v>
      </c>
      <c r="G171" s="242" t="s">
        <v>326</v>
      </c>
      <c r="H171" s="243">
        <v>0.38700000000000001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282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282</v>
      </c>
      <c r="BM171" s="251" t="s">
        <v>699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333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24.15" customHeight="1">
      <c r="A173" s="35"/>
      <c r="B173" s="36"/>
      <c r="C173" s="239" t="s">
        <v>355</v>
      </c>
      <c r="D173" s="239" t="s">
        <v>278</v>
      </c>
      <c r="E173" s="240" t="s">
        <v>700</v>
      </c>
      <c r="F173" s="241" t="s">
        <v>701</v>
      </c>
      <c r="G173" s="242" t="s">
        <v>326</v>
      </c>
      <c r="H173" s="243">
        <v>40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282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282</v>
      </c>
      <c r="BM173" s="251" t="s">
        <v>702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703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2" customFormat="1" ht="49.05" customHeight="1">
      <c r="A175" s="35"/>
      <c r="B175" s="36"/>
      <c r="C175" s="239" t="s">
        <v>360</v>
      </c>
      <c r="D175" s="239" t="s">
        <v>278</v>
      </c>
      <c r="E175" s="240" t="s">
        <v>704</v>
      </c>
      <c r="F175" s="241" t="s">
        <v>705</v>
      </c>
      <c r="G175" s="242" t="s">
        <v>326</v>
      </c>
      <c r="H175" s="243">
        <v>0.38700000000000001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282</v>
      </c>
      <c r="AT175" s="251" t="s">
        <v>278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282</v>
      </c>
      <c r="BM175" s="251" t="s">
        <v>706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707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12" customFormat="1" ht="25.92" customHeight="1">
      <c r="A177" s="12"/>
      <c r="B177" s="223"/>
      <c r="C177" s="224"/>
      <c r="D177" s="225" t="s">
        <v>73</v>
      </c>
      <c r="E177" s="226" t="s">
        <v>345</v>
      </c>
      <c r="F177" s="226" t="s">
        <v>346</v>
      </c>
      <c r="G177" s="224"/>
      <c r="H177" s="224"/>
      <c r="I177" s="227"/>
      <c r="J177" s="228">
        <f>BK177</f>
        <v>0</v>
      </c>
      <c r="K177" s="224"/>
      <c r="L177" s="229"/>
      <c r="M177" s="230"/>
      <c r="N177" s="231"/>
      <c r="O177" s="231"/>
      <c r="P177" s="232">
        <f>P178+P328+P366</f>
        <v>0</v>
      </c>
      <c r="Q177" s="231"/>
      <c r="R177" s="232">
        <f>R178+R328+R366</f>
        <v>0.09018000000000001</v>
      </c>
      <c r="S177" s="231"/>
      <c r="T177" s="233">
        <f>T178+T328+T366</f>
        <v>0.0092500000000000013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4" t="s">
        <v>83</v>
      </c>
      <c r="AT177" s="235" t="s">
        <v>73</v>
      </c>
      <c r="AU177" s="235" t="s">
        <v>74</v>
      </c>
      <c r="AY177" s="234" t="s">
        <v>275</v>
      </c>
      <c r="BK177" s="236">
        <f>BK178+BK328+BK366</f>
        <v>0</v>
      </c>
    </row>
    <row r="178" s="12" customFormat="1" ht="22.8" customHeight="1">
      <c r="A178" s="12"/>
      <c r="B178" s="223"/>
      <c r="C178" s="224"/>
      <c r="D178" s="225" t="s">
        <v>73</v>
      </c>
      <c r="E178" s="237" t="s">
        <v>708</v>
      </c>
      <c r="F178" s="237" t="s">
        <v>709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P179+P264+P299</f>
        <v>0</v>
      </c>
      <c r="Q178" s="231"/>
      <c r="R178" s="232">
        <f>R179+R264+R299</f>
        <v>0.06565</v>
      </c>
      <c r="S178" s="231"/>
      <c r="T178" s="233">
        <f>T179+T264+T299</f>
        <v>0.0091500000000000019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83</v>
      </c>
      <c r="AT178" s="235" t="s">
        <v>73</v>
      </c>
      <c r="AU178" s="235" t="s">
        <v>81</v>
      </c>
      <c r="AY178" s="234" t="s">
        <v>275</v>
      </c>
      <c r="BK178" s="236">
        <f>BK179+BK264+BK299</f>
        <v>0</v>
      </c>
    </row>
    <row r="179" s="12" customFormat="1" ht="20.88" customHeight="1">
      <c r="A179" s="12"/>
      <c r="B179" s="223"/>
      <c r="C179" s="224"/>
      <c r="D179" s="225" t="s">
        <v>73</v>
      </c>
      <c r="E179" s="237" t="s">
        <v>710</v>
      </c>
      <c r="F179" s="237" t="s">
        <v>711</v>
      </c>
      <c r="G179" s="224"/>
      <c r="H179" s="224"/>
      <c r="I179" s="227"/>
      <c r="J179" s="238">
        <f>BK179</f>
        <v>0</v>
      </c>
      <c r="K179" s="224"/>
      <c r="L179" s="229"/>
      <c r="M179" s="230"/>
      <c r="N179" s="231"/>
      <c r="O179" s="231"/>
      <c r="P179" s="232">
        <f>SUM(P180:P263)</f>
        <v>0</v>
      </c>
      <c r="Q179" s="231"/>
      <c r="R179" s="232">
        <f>SUM(R180:R263)</f>
        <v>0.033089999999999994</v>
      </c>
      <c r="S179" s="231"/>
      <c r="T179" s="233">
        <f>SUM(T180:T263)</f>
        <v>0.00015000000000000001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4" t="s">
        <v>83</v>
      </c>
      <c r="AT179" s="235" t="s">
        <v>73</v>
      </c>
      <c r="AU179" s="235" t="s">
        <v>83</v>
      </c>
      <c r="AY179" s="234" t="s">
        <v>275</v>
      </c>
      <c r="BK179" s="236">
        <f>SUM(BK180:BK263)</f>
        <v>0</v>
      </c>
    </row>
    <row r="180" s="2" customFormat="1" ht="24.15" customHeight="1">
      <c r="A180" s="35"/>
      <c r="B180" s="36"/>
      <c r="C180" s="239" t="s">
        <v>352</v>
      </c>
      <c r="D180" s="239" t="s">
        <v>278</v>
      </c>
      <c r="E180" s="240" t="s">
        <v>712</v>
      </c>
      <c r="F180" s="241" t="s">
        <v>713</v>
      </c>
      <c r="G180" s="242" t="s">
        <v>342</v>
      </c>
      <c r="H180" s="243">
        <v>1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352</v>
      </c>
      <c r="AT180" s="251" t="s">
        <v>278</v>
      </c>
      <c r="AU180" s="251" t="s">
        <v>276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714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715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276</v>
      </c>
    </row>
    <row r="182" s="2" customFormat="1" ht="16.5" customHeight="1">
      <c r="A182" s="35"/>
      <c r="B182" s="36"/>
      <c r="C182" s="257" t="s">
        <v>369</v>
      </c>
      <c r="D182" s="257" t="s">
        <v>339</v>
      </c>
      <c r="E182" s="258" t="s">
        <v>716</v>
      </c>
      <c r="F182" s="259" t="s">
        <v>717</v>
      </c>
      <c r="G182" s="260" t="s">
        <v>342</v>
      </c>
      <c r="H182" s="261">
        <v>1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0.00023000000000000001</v>
      </c>
      <c r="R182" s="249">
        <f>Q182*H182</f>
        <v>0.00023000000000000001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276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718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717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276</v>
      </c>
    </row>
    <row r="184" s="2" customFormat="1" ht="24.15" customHeight="1">
      <c r="A184" s="35"/>
      <c r="B184" s="36"/>
      <c r="C184" s="239" t="s">
        <v>374</v>
      </c>
      <c r="D184" s="239" t="s">
        <v>278</v>
      </c>
      <c r="E184" s="240" t="s">
        <v>719</v>
      </c>
      <c r="F184" s="241" t="s">
        <v>720</v>
      </c>
      <c r="G184" s="242" t="s">
        <v>342</v>
      </c>
      <c r="H184" s="243">
        <v>1</v>
      </c>
      <c r="I184" s="244"/>
      <c r="J184" s="245">
        <f>ROUND(I184*H184,2)</f>
        <v>0</v>
      </c>
      <c r="K184" s="246"/>
      <c r="L184" s="41"/>
      <c r="M184" s="247" t="s">
        <v>1</v>
      </c>
      <c r="N184" s="248" t="s">
        <v>39</v>
      </c>
      <c r="O184" s="8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352</v>
      </c>
      <c r="AT184" s="251" t="s">
        <v>278</v>
      </c>
      <c r="AU184" s="251" t="s">
        <v>276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721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722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276</v>
      </c>
    </row>
    <row r="186" s="2" customFormat="1" ht="24.15" customHeight="1">
      <c r="A186" s="35"/>
      <c r="B186" s="36"/>
      <c r="C186" s="257" t="s">
        <v>380</v>
      </c>
      <c r="D186" s="257" t="s">
        <v>339</v>
      </c>
      <c r="E186" s="258" t="s">
        <v>1986</v>
      </c>
      <c r="F186" s="259" t="s">
        <v>1987</v>
      </c>
      <c r="G186" s="260" t="s">
        <v>342</v>
      </c>
      <c r="H186" s="261">
        <v>1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0.0027000000000000001</v>
      </c>
      <c r="R186" s="249">
        <f>Q186*H186</f>
        <v>0.0027000000000000001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276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1988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1987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276</v>
      </c>
    </row>
    <row r="188" s="2" customFormat="1" ht="24.15" customHeight="1">
      <c r="A188" s="35"/>
      <c r="B188" s="36"/>
      <c r="C188" s="257" t="s">
        <v>385</v>
      </c>
      <c r="D188" s="257" t="s">
        <v>339</v>
      </c>
      <c r="E188" s="258" t="s">
        <v>726</v>
      </c>
      <c r="F188" s="259" t="s">
        <v>727</v>
      </c>
      <c r="G188" s="260" t="s">
        <v>342</v>
      </c>
      <c r="H188" s="261">
        <v>1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0.0050299999999999997</v>
      </c>
      <c r="R188" s="249">
        <f>Q188*H188</f>
        <v>0.0050299999999999997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728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727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33" customHeight="1">
      <c r="A190" s="35"/>
      <c r="B190" s="36"/>
      <c r="C190" s="239" t="s">
        <v>7</v>
      </c>
      <c r="D190" s="239" t="s">
        <v>278</v>
      </c>
      <c r="E190" s="240" t="s">
        <v>729</v>
      </c>
      <c r="F190" s="241" t="s">
        <v>730</v>
      </c>
      <c r="G190" s="242" t="s">
        <v>342</v>
      </c>
      <c r="H190" s="243">
        <v>4</v>
      </c>
      <c r="I190" s="244"/>
      <c r="J190" s="245">
        <f>ROUND(I190*H190,2)</f>
        <v>0</v>
      </c>
      <c r="K190" s="246"/>
      <c r="L190" s="41"/>
      <c r="M190" s="247" t="s">
        <v>1</v>
      </c>
      <c r="N190" s="248" t="s">
        <v>39</v>
      </c>
      <c r="O190" s="8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352</v>
      </c>
      <c r="AT190" s="251" t="s">
        <v>278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731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730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57" t="s">
        <v>394</v>
      </c>
      <c r="D192" s="257" t="s">
        <v>339</v>
      </c>
      <c r="E192" s="258" t="s">
        <v>732</v>
      </c>
      <c r="F192" s="259" t="s">
        <v>733</v>
      </c>
      <c r="G192" s="260" t="s">
        <v>342</v>
      </c>
      <c r="H192" s="261">
        <v>4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734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733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33" customHeight="1">
      <c r="A194" s="35"/>
      <c r="B194" s="36"/>
      <c r="C194" s="239" t="s">
        <v>399</v>
      </c>
      <c r="D194" s="239" t="s">
        <v>278</v>
      </c>
      <c r="E194" s="240" t="s">
        <v>735</v>
      </c>
      <c r="F194" s="241" t="s">
        <v>736</v>
      </c>
      <c r="G194" s="242" t="s">
        <v>342</v>
      </c>
      <c r="H194" s="243">
        <v>1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737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738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403</v>
      </c>
      <c r="D196" s="257" t="s">
        <v>339</v>
      </c>
      <c r="E196" s="258" t="s">
        <v>739</v>
      </c>
      <c r="F196" s="259" t="s">
        <v>740</v>
      </c>
      <c r="G196" s="260" t="s">
        <v>342</v>
      </c>
      <c r="H196" s="261">
        <v>1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741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740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16.5" customHeight="1">
      <c r="A198" s="35"/>
      <c r="B198" s="36"/>
      <c r="C198" s="239" t="s">
        <v>408</v>
      </c>
      <c r="D198" s="239" t="s">
        <v>278</v>
      </c>
      <c r="E198" s="240" t="s">
        <v>742</v>
      </c>
      <c r="F198" s="241" t="s">
        <v>743</v>
      </c>
      <c r="G198" s="242" t="s">
        <v>342</v>
      </c>
      <c r="H198" s="243">
        <v>1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744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745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33" customHeight="1">
      <c r="A200" s="35"/>
      <c r="B200" s="36"/>
      <c r="C200" s="257" t="s">
        <v>413</v>
      </c>
      <c r="D200" s="257" t="s">
        <v>339</v>
      </c>
      <c r="E200" s="258" t="s">
        <v>746</v>
      </c>
      <c r="F200" s="259" t="s">
        <v>747</v>
      </c>
      <c r="G200" s="260" t="s">
        <v>342</v>
      </c>
      <c r="H200" s="261">
        <v>1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5.0000000000000002E-05</v>
      </c>
      <c r="R200" s="249">
        <f>Q200*H200</f>
        <v>5.0000000000000002E-05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748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747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39" t="s">
        <v>419</v>
      </c>
      <c r="D202" s="239" t="s">
        <v>278</v>
      </c>
      <c r="E202" s="240" t="s">
        <v>749</v>
      </c>
      <c r="F202" s="241" t="s">
        <v>750</v>
      </c>
      <c r="G202" s="242" t="s">
        <v>416</v>
      </c>
      <c r="H202" s="243">
        <v>10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751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752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37.8" customHeight="1">
      <c r="A204" s="35"/>
      <c r="B204" s="36"/>
      <c r="C204" s="257" t="s">
        <v>423</v>
      </c>
      <c r="D204" s="257" t="s">
        <v>339</v>
      </c>
      <c r="E204" s="258" t="s">
        <v>753</v>
      </c>
      <c r="F204" s="259" t="s">
        <v>754</v>
      </c>
      <c r="G204" s="260" t="s">
        <v>416</v>
      </c>
      <c r="H204" s="261">
        <v>6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6.9999999999999994E-05</v>
      </c>
      <c r="R204" s="249">
        <f>Q204*H204</f>
        <v>0.00041999999999999996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755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754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33" customHeight="1">
      <c r="A206" s="35"/>
      <c r="B206" s="36"/>
      <c r="C206" s="257" t="s">
        <v>427</v>
      </c>
      <c r="D206" s="257" t="s">
        <v>339</v>
      </c>
      <c r="E206" s="258" t="s">
        <v>756</v>
      </c>
      <c r="F206" s="259" t="s">
        <v>757</v>
      </c>
      <c r="G206" s="260" t="s">
        <v>416</v>
      </c>
      <c r="H206" s="261">
        <v>2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39</v>
      </c>
      <c r="O206" s="88"/>
      <c r="P206" s="249">
        <f>O206*H206</f>
        <v>0</v>
      </c>
      <c r="Q206" s="249">
        <v>6.9999999999999994E-05</v>
      </c>
      <c r="R206" s="249">
        <f>Q206*H206</f>
        <v>0.00013999999999999999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377</v>
      </c>
      <c r="AT206" s="251" t="s">
        <v>339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758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757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37.8" customHeight="1">
      <c r="A208" s="35"/>
      <c r="B208" s="36"/>
      <c r="C208" s="257" t="s">
        <v>432</v>
      </c>
      <c r="D208" s="257" t="s">
        <v>339</v>
      </c>
      <c r="E208" s="258" t="s">
        <v>759</v>
      </c>
      <c r="F208" s="259" t="s">
        <v>760</v>
      </c>
      <c r="G208" s="260" t="s">
        <v>416</v>
      </c>
      <c r="H208" s="261">
        <v>2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6.9999999999999994E-05</v>
      </c>
      <c r="R208" s="249">
        <f>Q208*H208</f>
        <v>0.00013999999999999999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761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760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436</v>
      </c>
      <c r="D210" s="239" t="s">
        <v>278</v>
      </c>
      <c r="E210" s="240" t="s">
        <v>762</v>
      </c>
      <c r="F210" s="241" t="s">
        <v>763</v>
      </c>
      <c r="G210" s="242" t="s">
        <v>342</v>
      </c>
      <c r="H210" s="243">
        <v>1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764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765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16.5" customHeight="1">
      <c r="A212" s="35"/>
      <c r="B212" s="36"/>
      <c r="C212" s="257" t="s">
        <v>377</v>
      </c>
      <c r="D212" s="257" t="s">
        <v>339</v>
      </c>
      <c r="E212" s="258" t="s">
        <v>766</v>
      </c>
      <c r="F212" s="259" t="s">
        <v>767</v>
      </c>
      <c r="G212" s="260" t="s">
        <v>342</v>
      </c>
      <c r="H212" s="261">
        <v>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5.0000000000000002E-05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768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767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49.05" customHeight="1">
      <c r="A214" s="35"/>
      <c r="B214" s="36"/>
      <c r="C214" s="239" t="s">
        <v>446</v>
      </c>
      <c r="D214" s="239" t="s">
        <v>278</v>
      </c>
      <c r="E214" s="240" t="s">
        <v>775</v>
      </c>
      <c r="F214" s="241" t="s">
        <v>776</v>
      </c>
      <c r="G214" s="242" t="s">
        <v>342</v>
      </c>
      <c r="H214" s="243">
        <v>1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777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776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451</v>
      </c>
      <c r="D216" s="257" t="s">
        <v>339</v>
      </c>
      <c r="E216" s="258" t="s">
        <v>778</v>
      </c>
      <c r="F216" s="259" t="s">
        <v>779</v>
      </c>
      <c r="G216" s="260" t="s">
        <v>342</v>
      </c>
      <c r="H216" s="261">
        <v>1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0</v>
      </c>
      <c r="R216" s="249">
        <f>Q216*H216</f>
        <v>0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780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779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37.8" customHeight="1">
      <c r="A218" s="35"/>
      <c r="B218" s="36"/>
      <c r="C218" s="239" t="s">
        <v>456</v>
      </c>
      <c r="D218" s="239" t="s">
        <v>278</v>
      </c>
      <c r="E218" s="240" t="s">
        <v>784</v>
      </c>
      <c r="F218" s="241" t="s">
        <v>785</v>
      </c>
      <c r="G218" s="242" t="s">
        <v>342</v>
      </c>
      <c r="H218" s="243">
        <v>2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786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785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24.15" customHeight="1">
      <c r="A220" s="35"/>
      <c r="B220" s="36"/>
      <c r="C220" s="257" t="s">
        <v>461</v>
      </c>
      <c r="D220" s="257" t="s">
        <v>339</v>
      </c>
      <c r="E220" s="258" t="s">
        <v>790</v>
      </c>
      <c r="F220" s="259" t="s">
        <v>791</v>
      </c>
      <c r="G220" s="260" t="s">
        <v>342</v>
      </c>
      <c r="H220" s="261">
        <v>2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0.00010000000000000001</v>
      </c>
      <c r="R220" s="249">
        <f>Q220*H220</f>
        <v>0.00020000000000000001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792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791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33" customHeight="1">
      <c r="A222" s="35"/>
      <c r="B222" s="36"/>
      <c r="C222" s="239" t="s">
        <v>465</v>
      </c>
      <c r="D222" s="239" t="s">
        <v>278</v>
      </c>
      <c r="E222" s="240" t="s">
        <v>796</v>
      </c>
      <c r="F222" s="241" t="s">
        <v>797</v>
      </c>
      <c r="G222" s="242" t="s">
        <v>342</v>
      </c>
      <c r="H222" s="243">
        <v>4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798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799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33" customHeight="1">
      <c r="A224" s="35"/>
      <c r="B224" s="36"/>
      <c r="C224" s="257" t="s">
        <v>470</v>
      </c>
      <c r="D224" s="257" t="s">
        <v>339</v>
      </c>
      <c r="E224" s="258" t="s">
        <v>804</v>
      </c>
      <c r="F224" s="259" t="s">
        <v>805</v>
      </c>
      <c r="G224" s="260" t="s">
        <v>342</v>
      </c>
      <c r="H224" s="261">
        <v>4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6.9999999999999994E-05</v>
      </c>
      <c r="R224" s="249">
        <f>Q224*H224</f>
        <v>0.00027999999999999998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806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805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49.05" customHeight="1">
      <c r="A226" s="35"/>
      <c r="B226" s="36"/>
      <c r="C226" s="239" t="s">
        <v>475</v>
      </c>
      <c r="D226" s="239" t="s">
        <v>278</v>
      </c>
      <c r="E226" s="240" t="s">
        <v>810</v>
      </c>
      <c r="F226" s="241" t="s">
        <v>811</v>
      </c>
      <c r="G226" s="242" t="s">
        <v>342</v>
      </c>
      <c r="H226" s="243">
        <v>2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812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811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37.8" customHeight="1">
      <c r="A228" s="35"/>
      <c r="B228" s="36"/>
      <c r="C228" s="257" t="s">
        <v>480</v>
      </c>
      <c r="D228" s="257" t="s">
        <v>339</v>
      </c>
      <c r="E228" s="258" t="s">
        <v>813</v>
      </c>
      <c r="F228" s="259" t="s">
        <v>814</v>
      </c>
      <c r="G228" s="260" t="s">
        <v>342</v>
      </c>
      <c r="H228" s="261">
        <v>2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6.9999999999999994E-05</v>
      </c>
      <c r="R228" s="249">
        <f>Q228*H228</f>
        <v>0.00013999999999999999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815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814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24.15" customHeight="1">
      <c r="A230" s="35"/>
      <c r="B230" s="36"/>
      <c r="C230" s="257" t="s">
        <v>484</v>
      </c>
      <c r="D230" s="257" t="s">
        <v>339</v>
      </c>
      <c r="E230" s="258" t="s">
        <v>1315</v>
      </c>
      <c r="F230" s="259" t="s">
        <v>1316</v>
      </c>
      <c r="G230" s="260" t="s">
        <v>342</v>
      </c>
      <c r="H230" s="261">
        <v>2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1.0000000000000001E-05</v>
      </c>
      <c r="R230" s="249">
        <f>Q230*H230</f>
        <v>2.0000000000000002E-05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1704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1316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21.75" customHeight="1">
      <c r="A232" s="35"/>
      <c r="B232" s="36"/>
      <c r="C232" s="257" t="s">
        <v>489</v>
      </c>
      <c r="D232" s="257" t="s">
        <v>339</v>
      </c>
      <c r="E232" s="258" t="s">
        <v>1532</v>
      </c>
      <c r="F232" s="259" t="s">
        <v>1533</v>
      </c>
      <c r="G232" s="260" t="s">
        <v>342</v>
      </c>
      <c r="H232" s="261">
        <v>2</v>
      </c>
      <c r="I232" s="262"/>
      <c r="J232" s="263">
        <f>ROUND(I232*H232,2)</f>
        <v>0</v>
      </c>
      <c r="K232" s="264"/>
      <c r="L232" s="265"/>
      <c r="M232" s="266" t="s">
        <v>1</v>
      </c>
      <c r="N232" s="267" t="s">
        <v>39</v>
      </c>
      <c r="O232" s="88"/>
      <c r="P232" s="249">
        <f>O232*H232</f>
        <v>0</v>
      </c>
      <c r="Q232" s="249">
        <v>3.0000000000000001E-05</v>
      </c>
      <c r="R232" s="249">
        <f>Q232*H232</f>
        <v>6.0000000000000002E-05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377</v>
      </c>
      <c r="AT232" s="251" t="s">
        <v>339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1534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1533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16.5" customHeight="1">
      <c r="A234" s="35"/>
      <c r="B234" s="36"/>
      <c r="C234" s="239" t="s">
        <v>494</v>
      </c>
      <c r="D234" s="239" t="s">
        <v>278</v>
      </c>
      <c r="E234" s="240" t="s">
        <v>862</v>
      </c>
      <c r="F234" s="241" t="s">
        <v>863</v>
      </c>
      <c r="G234" s="242" t="s">
        <v>342</v>
      </c>
      <c r="H234" s="243">
        <v>10</v>
      </c>
      <c r="I234" s="244"/>
      <c r="J234" s="245">
        <f>ROUND(I234*H234,2)</f>
        <v>0</v>
      </c>
      <c r="K234" s="246"/>
      <c r="L234" s="41"/>
      <c r="M234" s="247" t="s">
        <v>1</v>
      </c>
      <c r="N234" s="248" t="s">
        <v>39</v>
      </c>
      <c r="O234" s="8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352</v>
      </c>
      <c r="AT234" s="251" t="s">
        <v>278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864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865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21.75" customHeight="1">
      <c r="A236" s="35"/>
      <c r="B236" s="36"/>
      <c r="C236" s="257" t="s">
        <v>498</v>
      </c>
      <c r="D236" s="257" t="s">
        <v>339</v>
      </c>
      <c r="E236" s="258" t="s">
        <v>866</v>
      </c>
      <c r="F236" s="259" t="s">
        <v>867</v>
      </c>
      <c r="G236" s="260" t="s">
        <v>342</v>
      </c>
      <c r="H236" s="261">
        <v>9</v>
      </c>
      <c r="I236" s="262"/>
      <c r="J236" s="263">
        <f>ROUND(I236*H236,2)</f>
        <v>0</v>
      </c>
      <c r="K236" s="264"/>
      <c r="L236" s="265"/>
      <c r="M236" s="266" t="s">
        <v>1</v>
      </c>
      <c r="N236" s="267" t="s">
        <v>39</v>
      </c>
      <c r="O236" s="88"/>
      <c r="P236" s="249">
        <f>O236*H236</f>
        <v>0</v>
      </c>
      <c r="Q236" s="249">
        <v>4.0000000000000003E-05</v>
      </c>
      <c r="R236" s="249">
        <f>Q236*H236</f>
        <v>0.00036000000000000002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377</v>
      </c>
      <c r="AT236" s="251" t="s">
        <v>339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868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867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24.15" customHeight="1">
      <c r="A238" s="35"/>
      <c r="B238" s="36"/>
      <c r="C238" s="257" t="s">
        <v>503</v>
      </c>
      <c r="D238" s="257" t="s">
        <v>339</v>
      </c>
      <c r="E238" s="258" t="s">
        <v>869</v>
      </c>
      <c r="F238" s="259" t="s">
        <v>870</v>
      </c>
      <c r="G238" s="260" t="s">
        <v>342</v>
      </c>
      <c r="H238" s="261">
        <v>1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5.0000000000000002E-05</v>
      </c>
      <c r="R238" s="249">
        <f>Q238*H238</f>
        <v>5.0000000000000002E-05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871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870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33" customHeight="1">
      <c r="A240" s="35"/>
      <c r="B240" s="36"/>
      <c r="C240" s="239" t="s">
        <v>508</v>
      </c>
      <c r="D240" s="239" t="s">
        <v>278</v>
      </c>
      <c r="E240" s="240" t="s">
        <v>909</v>
      </c>
      <c r="F240" s="241" t="s">
        <v>910</v>
      </c>
      <c r="G240" s="242" t="s">
        <v>416</v>
      </c>
      <c r="H240" s="243">
        <v>120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911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912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24.15" customHeight="1">
      <c r="A242" s="35"/>
      <c r="B242" s="36"/>
      <c r="C242" s="257" t="s">
        <v>515</v>
      </c>
      <c r="D242" s="257" t="s">
        <v>339</v>
      </c>
      <c r="E242" s="258" t="s">
        <v>914</v>
      </c>
      <c r="F242" s="259" t="s">
        <v>915</v>
      </c>
      <c r="G242" s="260" t="s">
        <v>416</v>
      </c>
      <c r="H242" s="261">
        <v>120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39</v>
      </c>
      <c r="O242" s="88"/>
      <c r="P242" s="249">
        <f>O242*H242</f>
        <v>0</v>
      </c>
      <c r="Q242" s="249">
        <v>0.00017000000000000001</v>
      </c>
      <c r="R242" s="249">
        <f>Q242*H242</f>
        <v>0.020400000000000001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377</v>
      </c>
      <c r="AT242" s="251" t="s">
        <v>339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916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915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3" customHeight="1">
      <c r="A244" s="35"/>
      <c r="B244" s="36"/>
      <c r="C244" s="239" t="s">
        <v>520</v>
      </c>
      <c r="D244" s="239" t="s">
        <v>278</v>
      </c>
      <c r="E244" s="240" t="s">
        <v>918</v>
      </c>
      <c r="F244" s="241" t="s">
        <v>919</v>
      </c>
      <c r="G244" s="242" t="s">
        <v>416</v>
      </c>
      <c r="H244" s="243">
        <v>20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920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921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24.15" customHeight="1">
      <c r="A246" s="35"/>
      <c r="B246" s="36"/>
      <c r="C246" s="257" t="s">
        <v>525</v>
      </c>
      <c r="D246" s="257" t="s">
        <v>339</v>
      </c>
      <c r="E246" s="258" t="s">
        <v>923</v>
      </c>
      <c r="F246" s="259" t="s">
        <v>924</v>
      </c>
      <c r="G246" s="260" t="s">
        <v>416</v>
      </c>
      <c r="H246" s="261">
        <v>20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6.9999999999999994E-05</v>
      </c>
      <c r="R246" s="249">
        <f>Q246*H246</f>
        <v>0.0013999999999999998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925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924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24.15" customHeight="1">
      <c r="A248" s="35"/>
      <c r="B248" s="36"/>
      <c r="C248" s="239" t="s">
        <v>530</v>
      </c>
      <c r="D248" s="239" t="s">
        <v>278</v>
      </c>
      <c r="E248" s="240" t="s">
        <v>939</v>
      </c>
      <c r="F248" s="241" t="s">
        <v>940</v>
      </c>
      <c r="G248" s="242" t="s">
        <v>342</v>
      </c>
      <c r="H248" s="243">
        <v>1</v>
      </c>
      <c r="I248" s="244"/>
      <c r="J248" s="245">
        <f>ROUND(I248*H248,2)</f>
        <v>0</v>
      </c>
      <c r="K248" s="246"/>
      <c r="L248" s="41"/>
      <c r="M248" s="247" t="s">
        <v>1</v>
      </c>
      <c r="N248" s="248" t="s">
        <v>39</v>
      </c>
      <c r="O248" s="88"/>
      <c r="P248" s="249">
        <f>O248*H248</f>
        <v>0</v>
      </c>
      <c r="Q248" s="249">
        <v>0</v>
      </c>
      <c r="R248" s="249">
        <f>Q248*H248</f>
        <v>0</v>
      </c>
      <c r="S248" s="249">
        <v>5.0000000000000002E-05</v>
      </c>
      <c r="T248" s="250">
        <f>S248*H248</f>
        <v>5.0000000000000002E-05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352</v>
      </c>
      <c r="AT248" s="251" t="s">
        <v>278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941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942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37.8" customHeight="1">
      <c r="A250" s="35"/>
      <c r="B250" s="36"/>
      <c r="C250" s="239" t="s">
        <v>534</v>
      </c>
      <c r="D250" s="239" t="s">
        <v>278</v>
      </c>
      <c r="E250" s="240" t="s">
        <v>944</v>
      </c>
      <c r="F250" s="241" t="s">
        <v>945</v>
      </c>
      <c r="G250" s="242" t="s">
        <v>342</v>
      </c>
      <c r="H250" s="243">
        <v>1</v>
      </c>
      <c r="I250" s="244"/>
      <c r="J250" s="245">
        <f>ROUND(I250*H250,2)</f>
        <v>0</v>
      </c>
      <c r="K250" s="246"/>
      <c r="L250" s="41"/>
      <c r="M250" s="247" t="s">
        <v>1</v>
      </c>
      <c r="N250" s="248" t="s">
        <v>39</v>
      </c>
      <c r="O250" s="88"/>
      <c r="P250" s="249">
        <f>O250*H250</f>
        <v>0</v>
      </c>
      <c r="Q250" s="249">
        <v>0</v>
      </c>
      <c r="R250" s="249">
        <f>Q250*H250</f>
        <v>0</v>
      </c>
      <c r="S250" s="249">
        <v>5.0000000000000002E-05</v>
      </c>
      <c r="T250" s="250">
        <f>S250*H250</f>
        <v>5.0000000000000002E-05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352</v>
      </c>
      <c r="AT250" s="251" t="s">
        <v>278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946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947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21.75" customHeight="1">
      <c r="A252" s="35"/>
      <c r="B252" s="36"/>
      <c r="C252" s="239" t="s">
        <v>539</v>
      </c>
      <c r="D252" s="239" t="s">
        <v>278</v>
      </c>
      <c r="E252" s="240" t="s">
        <v>949</v>
      </c>
      <c r="F252" s="241" t="s">
        <v>950</v>
      </c>
      <c r="G252" s="242" t="s">
        <v>342</v>
      </c>
      <c r="H252" s="243">
        <v>1</v>
      </c>
      <c r="I252" s="244"/>
      <c r="J252" s="245">
        <f>ROUND(I252*H252,2)</f>
        <v>0</v>
      </c>
      <c r="K252" s="246"/>
      <c r="L252" s="41"/>
      <c r="M252" s="247" t="s">
        <v>1</v>
      </c>
      <c r="N252" s="248" t="s">
        <v>39</v>
      </c>
      <c r="O252" s="88"/>
      <c r="P252" s="249">
        <f>O252*H252</f>
        <v>0</v>
      </c>
      <c r="Q252" s="249">
        <v>0</v>
      </c>
      <c r="R252" s="249">
        <f>Q252*H252</f>
        <v>0</v>
      </c>
      <c r="S252" s="249">
        <v>5.0000000000000002E-05</v>
      </c>
      <c r="T252" s="250">
        <f>S252*H252</f>
        <v>5.0000000000000002E-05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352</v>
      </c>
      <c r="AT252" s="251" t="s">
        <v>278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951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950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16.5" customHeight="1">
      <c r="A254" s="35"/>
      <c r="B254" s="36"/>
      <c r="C254" s="257" t="s">
        <v>545</v>
      </c>
      <c r="D254" s="257" t="s">
        <v>339</v>
      </c>
      <c r="E254" s="258" t="s">
        <v>953</v>
      </c>
      <c r="F254" s="259" t="s">
        <v>954</v>
      </c>
      <c r="G254" s="260" t="s">
        <v>416</v>
      </c>
      <c r="H254" s="261">
        <v>1</v>
      </c>
      <c r="I254" s="262"/>
      <c r="J254" s="263">
        <f>ROUND(I254*H254,2)</f>
        <v>0</v>
      </c>
      <c r="K254" s="264"/>
      <c r="L254" s="265"/>
      <c r="M254" s="266" t="s">
        <v>1</v>
      </c>
      <c r="N254" s="267" t="s">
        <v>39</v>
      </c>
      <c r="O254" s="88"/>
      <c r="P254" s="249">
        <f>O254*H254</f>
        <v>0</v>
      </c>
      <c r="Q254" s="249">
        <v>6.9999999999999994E-05</v>
      </c>
      <c r="R254" s="249">
        <f>Q254*H254</f>
        <v>6.9999999999999994E-05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377</v>
      </c>
      <c r="AT254" s="251" t="s">
        <v>339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955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954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4.15" customHeight="1">
      <c r="A256" s="35"/>
      <c r="B256" s="36"/>
      <c r="C256" s="239" t="s">
        <v>550</v>
      </c>
      <c r="D256" s="239" t="s">
        <v>278</v>
      </c>
      <c r="E256" s="240" t="s">
        <v>957</v>
      </c>
      <c r="F256" s="241" t="s">
        <v>958</v>
      </c>
      <c r="G256" s="242" t="s">
        <v>342</v>
      </c>
      <c r="H256" s="243">
        <v>15</v>
      </c>
      <c r="I256" s="244"/>
      <c r="J256" s="245">
        <f>ROUND(I256*H256,2)</f>
        <v>0</v>
      </c>
      <c r="K256" s="246"/>
      <c r="L256" s="41"/>
      <c r="M256" s="247" t="s">
        <v>1</v>
      </c>
      <c r="N256" s="248" t="s">
        <v>39</v>
      </c>
      <c r="O256" s="88"/>
      <c r="P256" s="249">
        <f>O256*H256</f>
        <v>0</v>
      </c>
      <c r="Q256" s="249">
        <v>0</v>
      </c>
      <c r="R256" s="249">
        <f>Q256*H256</f>
        <v>0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352</v>
      </c>
      <c r="AT256" s="251" t="s">
        <v>278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959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960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16.5" customHeight="1">
      <c r="A258" s="35"/>
      <c r="B258" s="36"/>
      <c r="C258" s="257" t="s">
        <v>555</v>
      </c>
      <c r="D258" s="257" t="s">
        <v>339</v>
      </c>
      <c r="E258" s="258" t="s">
        <v>962</v>
      </c>
      <c r="F258" s="259" t="s">
        <v>963</v>
      </c>
      <c r="G258" s="260" t="s">
        <v>342</v>
      </c>
      <c r="H258" s="261">
        <v>15</v>
      </c>
      <c r="I258" s="262"/>
      <c r="J258" s="263">
        <f>ROUND(I258*H258,2)</f>
        <v>0</v>
      </c>
      <c r="K258" s="264"/>
      <c r="L258" s="265"/>
      <c r="M258" s="266" t="s">
        <v>1</v>
      </c>
      <c r="N258" s="267" t="s">
        <v>39</v>
      </c>
      <c r="O258" s="88"/>
      <c r="P258" s="249">
        <f>O258*H258</f>
        <v>0</v>
      </c>
      <c r="Q258" s="249">
        <v>9.0000000000000006E-05</v>
      </c>
      <c r="R258" s="249">
        <f>Q258*H258</f>
        <v>0.0013500000000000001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377</v>
      </c>
      <c r="AT258" s="251" t="s">
        <v>339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964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963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21.75" customHeight="1">
      <c r="A260" s="35"/>
      <c r="B260" s="36"/>
      <c r="C260" s="239" t="s">
        <v>560</v>
      </c>
      <c r="D260" s="239" t="s">
        <v>278</v>
      </c>
      <c r="E260" s="240" t="s">
        <v>966</v>
      </c>
      <c r="F260" s="241" t="s">
        <v>967</v>
      </c>
      <c r="G260" s="242" t="s">
        <v>342</v>
      </c>
      <c r="H260" s="243">
        <v>1</v>
      </c>
      <c r="I260" s="244"/>
      <c r="J260" s="245">
        <f>ROUND(I260*H260,2)</f>
        <v>0</v>
      </c>
      <c r="K260" s="246"/>
      <c r="L260" s="41"/>
      <c r="M260" s="247" t="s">
        <v>1</v>
      </c>
      <c r="N260" s="248" t="s">
        <v>39</v>
      </c>
      <c r="O260" s="88"/>
      <c r="P260" s="249">
        <f>O260*H260</f>
        <v>0</v>
      </c>
      <c r="Q260" s="249">
        <v>0</v>
      </c>
      <c r="R260" s="249">
        <f>Q260*H260</f>
        <v>0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352</v>
      </c>
      <c r="AT260" s="251" t="s">
        <v>278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968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969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16.5" customHeight="1">
      <c r="A262" s="35"/>
      <c r="B262" s="36"/>
      <c r="C262" s="239" t="s">
        <v>565</v>
      </c>
      <c r="D262" s="239" t="s">
        <v>278</v>
      </c>
      <c r="E262" s="240" t="s">
        <v>971</v>
      </c>
      <c r="F262" s="241" t="s">
        <v>972</v>
      </c>
      <c r="G262" s="242" t="s">
        <v>973</v>
      </c>
      <c r="H262" s="243">
        <v>1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974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972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12" customFormat="1" ht="20.88" customHeight="1">
      <c r="A264" s="12"/>
      <c r="B264" s="223"/>
      <c r="C264" s="224"/>
      <c r="D264" s="225" t="s">
        <v>73</v>
      </c>
      <c r="E264" s="237" t="s">
        <v>975</v>
      </c>
      <c r="F264" s="237" t="s">
        <v>976</v>
      </c>
      <c r="G264" s="224"/>
      <c r="H264" s="224"/>
      <c r="I264" s="227"/>
      <c r="J264" s="238">
        <f>BK264</f>
        <v>0</v>
      </c>
      <c r="K264" s="224"/>
      <c r="L264" s="229"/>
      <c r="M264" s="230"/>
      <c r="N264" s="231"/>
      <c r="O264" s="231"/>
      <c r="P264" s="232">
        <f>SUM(P265:P298)</f>
        <v>0</v>
      </c>
      <c r="Q264" s="231"/>
      <c r="R264" s="232">
        <f>SUM(R265:R298)</f>
        <v>0.021259999999999998</v>
      </c>
      <c r="S264" s="231"/>
      <c r="T264" s="233">
        <f>SUM(T265:T298)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4" t="s">
        <v>83</v>
      </c>
      <c r="AT264" s="235" t="s">
        <v>73</v>
      </c>
      <c r="AU264" s="235" t="s">
        <v>83</v>
      </c>
      <c r="AY264" s="234" t="s">
        <v>275</v>
      </c>
      <c r="BK264" s="236">
        <f>SUM(BK265:BK298)</f>
        <v>0</v>
      </c>
    </row>
    <row r="265" s="2" customFormat="1" ht="33" customHeight="1">
      <c r="A265" s="35"/>
      <c r="B265" s="36"/>
      <c r="C265" s="239" t="s">
        <v>570</v>
      </c>
      <c r="D265" s="239" t="s">
        <v>278</v>
      </c>
      <c r="E265" s="240" t="s">
        <v>978</v>
      </c>
      <c r="F265" s="241" t="s">
        <v>979</v>
      </c>
      <c r="G265" s="242" t="s">
        <v>416</v>
      </c>
      <c r="H265" s="243">
        <v>25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352</v>
      </c>
      <c r="AT265" s="251" t="s">
        <v>278</v>
      </c>
      <c r="AU265" s="251" t="s">
        <v>276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352</v>
      </c>
      <c r="BM265" s="251" t="s">
        <v>980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981</v>
      </c>
      <c r="G266" s="37"/>
      <c r="H266" s="37"/>
      <c r="I266" s="206"/>
      <c r="J266" s="37"/>
      <c r="K266" s="37"/>
      <c r="L266" s="41"/>
      <c r="M266" s="255"/>
      <c r="N266" s="25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276</v>
      </c>
    </row>
    <row r="267" s="2" customFormat="1" ht="33" customHeight="1">
      <c r="A267" s="35"/>
      <c r="B267" s="36"/>
      <c r="C267" s="257" t="s">
        <v>575</v>
      </c>
      <c r="D267" s="257" t="s">
        <v>339</v>
      </c>
      <c r="E267" s="258" t="s">
        <v>983</v>
      </c>
      <c r="F267" s="259" t="s">
        <v>984</v>
      </c>
      <c r="G267" s="260" t="s">
        <v>416</v>
      </c>
      <c r="H267" s="261">
        <v>25</v>
      </c>
      <c r="I267" s="262"/>
      <c r="J267" s="263">
        <f>ROUND(I267*H267,2)</f>
        <v>0</v>
      </c>
      <c r="K267" s="264"/>
      <c r="L267" s="265"/>
      <c r="M267" s="266" t="s">
        <v>1</v>
      </c>
      <c r="N267" s="267" t="s">
        <v>39</v>
      </c>
      <c r="O267" s="88"/>
      <c r="P267" s="249">
        <f>O267*H267</f>
        <v>0</v>
      </c>
      <c r="Q267" s="249">
        <v>0.00052999999999999998</v>
      </c>
      <c r="R267" s="249">
        <f>Q267*H267</f>
        <v>0.01325</v>
      </c>
      <c r="S267" s="249">
        <v>0</v>
      </c>
      <c r="T267" s="25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51" t="s">
        <v>377</v>
      </c>
      <c r="AT267" s="251" t="s">
        <v>339</v>
      </c>
      <c r="AU267" s="251" t="s">
        <v>276</v>
      </c>
      <c r="AY267" s="14" t="s">
        <v>275</v>
      </c>
      <c r="BE267" s="252">
        <f>IF(N267="základní",J267,0)</f>
        <v>0</v>
      </c>
      <c r="BF267" s="252">
        <f>IF(N267="snížená",J267,0)</f>
        <v>0</v>
      </c>
      <c r="BG267" s="252">
        <f>IF(N267="zákl. přenesená",J267,0)</f>
        <v>0</v>
      </c>
      <c r="BH267" s="252">
        <f>IF(N267="sníž. přenesená",J267,0)</f>
        <v>0</v>
      </c>
      <c r="BI267" s="252">
        <f>IF(N267="nulová",J267,0)</f>
        <v>0</v>
      </c>
      <c r="BJ267" s="14" t="s">
        <v>81</v>
      </c>
      <c r="BK267" s="252">
        <f>ROUND(I267*H267,2)</f>
        <v>0</v>
      </c>
      <c r="BL267" s="14" t="s">
        <v>352</v>
      </c>
      <c r="BM267" s="251" t="s">
        <v>985</v>
      </c>
    </row>
    <row r="268" s="2" customFormat="1">
      <c r="A268" s="35"/>
      <c r="B268" s="36"/>
      <c r="C268" s="37"/>
      <c r="D268" s="253" t="s">
        <v>284</v>
      </c>
      <c r="E268" s="37"/>
      <c r="F268" s="254" t="s">
        <v>984</v>
      </c>
      <c r="G268" s="37"/>
      <c r="H268" s="37"/>
      <c r="I268" s="206"/>
      <c r="J268" s="37"/>
      <c r="K268" s="37"/>
      <c r="L268" s="41"/>
      <c r="M268" s="255"/>
      <c r="N268" s="256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284</v>
      </c>
      <c r="AU268" s="14" t="s">
        <v>276</v>
      </c>
    </row>
    <row r="269" s="2" customFormat="1" ht="37.8" customHeight="1">
      <c r="A269" s="35"/>
      <c r="B269" s="36"/>
      <c r="C269" s="239" t="s">
        <v>580</v>
      </c>
      <c r="D269" s="239" t="s">
        <v>278</v>
      </c>
      <c r="E269" s="240" t="s">
        <v>987</v>
      </c>
      <c r="F269" s="241" t="s">
        <v>988</v>
      </c>
      <c r="G269" s="242" t="s">
        <v>416</v>
      </c>
      <c r="H269" s="243">
        <v>25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352</v>
      </c>
      <c r="AT269" s="251" t="s">
        <v>278</v>
      </c>
      <c r="AU269" s="251" t="s">
        <v>276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352</v>
      </c>
      <c r="BM269" s="251" t="s">
        <v>989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990</v>
      </c>
      <c r="G270" s="37"/>
      <c r="H270" s="37"/>
      <c r="I270" s="206"/>
      <c r="J270" s="37"/>
      <c r="K270" s="37"/>
      <c r="L270" s="41"/>
      <c r="M270" s="255"/>
      <c r="N270" s="256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276</v>
      </c>
    </row>
    <row r="271" s="2" customFormat="1" ht="33" customHeight="1">
      <c r="A271" s="35"/>
      <c r="B271" s="36"/>
      <c r="C271" s="257" t="s">
        <v>14</v>
      </c>
      <c r="D271" s="257" t="s">
        <v>339</v>
      </c>
      <c r="E271" s="258" t="s">
        <v>992</v>
      </c>
      <c r="F271" s="259" t="s">
        <v>993</v>
      </c>
      <c r="G271" s="260" t="s">
        <v>416</v>
      </c>
      <c r="H271" s="261">
        <v>25</v>
      </c>
      <c r="I271" s="262"/>
      <c r="J271" s="263">
        <f>ROUND(I271*H271,2)</f>
        <v>0</v>
      </c>
      <c r="K271" s="264"/>
      <c r="L271" s="265"/>
      <c r="M271" s="266" t="s">
        <v>1</v>
      </c>
      <c r="N271" s="267" t="s">
        <v>39</v>
      </c>
      <c r="O271" s="88"/>
      <c r="P271" s="249">
        <f>O271*H271</f>
        <v>0</v>
      </c>
      <c r="Q271" s="249">
        <v>0.00011</v>
      </c>
      <c r="R271" s="249">
        <f>Q271*H271</f>
        <v>0.0027500000000000003</v>
      </c>
      <c r="S271" s="249">
        <v>0</v>
      </c>
      <c r="T271" s="250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51" t="s">
        <v>377</v>
      </c>
      <c r="AT271" s="251" t="s">
        <v>339</v>
      </c>
      <c r="AU271" s="251" t="s">
        <v>276</v>
      </c>
      <c r="AY271" s="14" t="s">
        <v>275</v>
      </c>
      <c r="BE271" s="252">
        <f>IF(N271="základní",J271,0)</f>
        <v>0</v>
      </c>
      <c r="BF271" s="252">
        <f>IF(N271="snížená",J271,0)</f>
        <v>0</v>
      </c>
      <c r="BG271" s="252">
        <f>IF(N271="zákl. přenesená",J271,0)</f>
        <v>0</v>
      </c>
      <c r="BH271" s="252">
        <f>IF(N271="sníž. přenesená",J271,0)</f>
        <v>0</v>
      </c>
      <c r="BI271" s="252">
        <f>IF(N271="nulová",J271,0)</f>
        <v>0</v>
      </c>
      <c r="BJ271" s="14" t="s">
        <v>81</v>
      </c>
      <c r="BK271" s="252">
        <f>ROUND(I271*H271,2)</f>
        <v>0</v>
      </c>
      <c r="BL271" s="14" t="s">
        <v>352</v>
      </c>
      <c r="BM271" s="251" t="s">
        <v>994</v>
      </c>
    </row>
    <row r="272" s="2" customFormat="1">
      <c r="A272" s="35"/>
      <c r="B272" s="36"/>
      <c r="C272" s="37"/>
      <c r="D272" s="253" t="s">
        <v>284</v>
      </c>
      <c r="E272" s="37"/>
      <c r="F272" s="254" t="s">
        <v>993</v>
      </c>
      <c r="G272" s="37"/>
      <c r="H272" s="37"/>
      <c r="I272" s="206"/>
      <c r="J272" s="37"/>
      <c r="K272" s="37"/>
      <c r="L272" s="41"/>
      <c r="M272" s="255"/>
      <c r="N272" s="256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284</v>
      </c>
      <c r="AU272" s="14" t="s">
        <v>276</v>
      </c>
    </row>
    <row r="273" s="2" customFormat="1" ht="24.15" customHeight="1">
      <c r="A273" s="35"/>
      <c r="B273" s="36"/>
      <c r="C273" s="239" t="s">
        <v>590</v>
      </c>
      <c r="D273" s="239" t="s">
        <v>278</v>
      </c>
      <c r="E273" s="240" t="s">
        <v>996</v>
      </c>
      <c r="F273" s="241" t="s">
        <v>997</v>
      </c>
      <c r="G273" s="242" t="s">
        <v>342</v>
      </c>
      <c r="H273" s="243">
        <v>1</v>
      </c>
      <c r="I273" s="244"/>
      <c r="J273" s="245">
        <f>ROUND(I273*H273,2)</f>
        <v>0</v>
      </c>
      <c r="K273" s="246"/>
      <c r="L273" s="41"/>
      <c r="M273" s="247" t="s">
        <v>1</v>
      </c>
      <c r="N273" s="248" t="s">
        <v>39</v>
      </c>
      <c r="O273" s="88"/>
      <c r="P273" s="249">
        <f>O273*H273</f>
        <v>0</v>
      </c>
      <c r="Q273" s="249">
        <v>0</v>
      </c>
      <c r="R273" s="249">
        <f>Q273*H273</f>
        <v>0</v>
      </c>
      <c r="S273" s="249">
        <v>0</v>
      </c>
      <c r="T273" s="250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51" t="s">
        <v>352</v>
      </c>
      <c r="AT273" s="251" t="s">
        <v>278</v>
      </c>
      <c r="AU273" s="251" t="s">
        <v>276</v>
      </c>
      <c r="AY273" s="14" t="s">
        <v>275</v>
      </c>
      <c r="BE273" s="252">
        <f>IF(N273="základní",J273,0)</f>
        <v>0</v>
      </c>
      <c r="BF273" s="252">
        <f>IF(N273="snížená",J273,0)</f>
        <v>0</v>
      </c>
      <c r="BG273" s="252">
        <f>IF(N273="zákl. přenesená",J273,0)</f>
        <v>0</v>
      </c>
      <c r="BH273" s="252">
        <f>IF(N273="sníž. přenesená",J273,0)</f>
        <v>0</v>
      </c>
      <c r="BI273" s="252">
        <f>IF(N273="nulová",J273,0)</f>
        <v>0</v>
      </c>
      <c r="BJ273" s="14" t="s">
        <v>81</v>
      </c>
      <c r="BK273" s="252">
        <f>ROUND(I273*H273,2)</f>
        <v>0</v>
      </c>
      <c r="BL273" s="14" t="s">
        <v>352</v>
      </c>
      <c r="BM273" s="251" t="s">
        <v>998</v>
      </c>
    </row>
    <row r="274" s="2" customFormat="1">
      <c r="A274" s="35"/>
      <c r="B274" s="36"/>
      <c r="C274" s="37"/>
      <c r="D274" s="253" t="s">
        <v>284</v>
      </c>
      <c r="E274" s="37"/>
      <c r="F274" s="254" t="s">
        <v>999</v>
      </c>
      <c r="G274" s="37"/>
      <c r="H274" s="37"/>
      <c r="I274" s="206"/>
      <c r="J274" s="37"/>
      <c r="K274" s="37"/>
      <c r="L274" s="41"/>
      <c r="M274" s="255"/>
      <c r="N274" s="256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284</v>
      </c>
      <c r="AU274" s="14" t="s">
        <v>276</v>
      </c>
    </row>
    <row r="275" s="2" customFormat="1" ht="24.15" customHeight="1">
      <c r="A275" s="35"/>
      <c r="B275" s="36"/>
      <c r="C275" s="257" t="s">
        <v>595</v>
      </c>
      <c r="D275" s="257" t="s">
        <v>339</v>
      </c>
      <c r="E275" s="258" t="s">
        <v>1989</v>
      </c>
      <c r="F275" s="259" t="s">
        <v>1681</v>
      </c>
      <c r="G275" s="260" t="s">
        <v>342</v>
      </c>
      <c r="H275" s="261">
        <v>1</v>
      </c>
      <c r="I275" s="262"/>
      <c r="J275" s="263">
        <f>ROUND(I275*H275,2)</f>
        <v>0</v>
      </c>
      <c r="K275" s="264"/>
      <c r="L275" s="265"/>
      <c r="M275" s="266" t="s">
        <v>1</v>
      </c>
      <c r="N275" s="267" t="s">
        <v>39</v>
      </c>
      <c r="O275" s="88"/>
      <c r="P275" s="249">
        <f>O275*H275</f>
        <v>0</v>
      </c>
      <c r="Q275" s="249">
        <v>0.0010499999999999999</v>
      </c>
      <c r="R275" s="249">
        <f>Q275*H275</f>
        <v>0.0010499999999999999</v>
      </c>
      <c r="S275" s="249">
        <v>0</v>
      </c>
      <c r="T275" s="25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51" t="s">
        <v>377</v>
      </c>
      <c r="AT275" s="251" t="s">
        <v>339</v>
      </c>
      <c r="AU275" s="251" t="s">
        <v>276</v>
      </c>
      <c r="AY275" s="14" t="s">
        <v>275</v>
      </c>
      <c r="BE275" s="252">
        <f>IF(N275="základní",J275,0)</f>
        <v>0</v>
      </c>
      <c r="BF275" s="252">
        <f>IF(N275="snížená",J275,0)</f>
        <v>0</v>
      </c>
      <c r="BG275" s="252">
        <f>IF(N275="zákl. přenesená",J275,0)</f>
        <v>0</v>
      </c>
      <c r="BH275" s="252">
        <f>IF(N275="sníž. přenesená",J275,0)</f>
        <v>0</v>
      </c>
      <c r="BI275" s="252">
        <f>IF(N275="nulová",J275,0)</f>
        <v>0</v>
      </c>
      <c r="BJ275" s="14" t="s">
        <v>81</v>
      </c>
      <c r="BK275" s="252">
        <f>ROUND(I275*H275,2)</f>
        <v>0</v>
      </c>
      <c r="BL275" s="14" t="s">
        <v>352</v>
      </c>
      <c r="BM275" s="251" t="s">
        <v>1990</v>
      </c>
    </row>
    <row r="276" s="2" customFormat="1">
      <c r="A276" s="35"/>
      <c r="B276" s="36"/>
      <c r="C276" s="37"/>
      <c r="D276" s="253" t="s">
        <v>284</v>
      </c>
      <c r="E276" s="37"/>
      <c r="F276" s="254" t="s">
        <v>1681</v>
      </c>
      <c r="G276" s="37"/>
      <c r="H276" s="37"/>
      <c r="I276" s="206"/>
      <c r="J276" s="37"/>
      <c r="K276" s="37"/>
      <c r="L276" s="41"/>
      <c r="M276" s="255"/>
      <c r="N276" s="256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284</v>
      </c>
      <c r="AU276" s="14" t="s">
        <v>276</v>
      </c>
    </row>
    <row r="277" s="2" customFormat="1" ht="33" customHeight="1">
      <c r="A277" s="35"/>
      <c r="B277" s="36"/>
      <c r="C277" s="239" t="s">
        <v>600</v>
      </c>
      <c r="D277" s="239" t="s">
        <v>278</v>
      </c>
      <c r="E277" s="240" t="s">
        <v>1005</v>
      </c>
      <c r="F277" s="241" t="s">
        <v>1006</v>
      </c>
      <c r="G277" s="242" t="s">
        <v>342</v>
      </c>
      <c r="H277" s="243">
        <v>1</v>
      </c>
      <c r="I277" s="244"/>
      <c r="J277" s="245">
        <f>ROUND(I277*H277,2)</f>
        <v>0</v>
      </c>
      <c r="K277" s="246"/>
      <c r="L277" s="41"/>
      <c r="M277" s="247" t="s">
        <v>1</v>
      </c>
      <c r="N277" s="248" t="s">
        <v>39</v>
      </c>
      <c r="O277" s="88"/>
      <c r="P277" s="249">
        <f>O277*H277</f>
        <v>0</v>
      </c>
      <c r="Q277" s="249">
        <v>0</v>
      </c>
      <c r="R277" s="249">
        <f>Q277*H277</f>
        <v>0</v>
      </c>
      <c r="S277" s="249">
        <v>0</v>
      </c>
      <c r="T277" s="25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51" t="s">
        <v>352</v>
      </c>
      <c r="AT277" s="251" t="s">
        <v>278</v>
      </c>
      <c r="AU277" s="251" t="s">
        <v>276</v>
      </c>
      <c r="AY277" s="14" t="s">
        <v>275</v>
      </c>
      <c r="BE277" s="252">
        <f>IF(N277="základní",J277,0)</f>
        <v>0</v>
      </c>
      <c r="BF277" s="252">
        <f>IF(N277="snížená",J277,0)</f>
        <v>0</v>
      </c>
      <c r="BG277" s="252">
        <f>IF(N277="zákl. přenesená",J277,0)</f>
        <v>0</v>
      </c>
      <c r="BH277" s="252">
        <f>IF(N277="sníž. přenesená",J277,0)</f>
        <v>0</v>
      </c>
      <c r="BI277" s="252">
        <f>IF(N277="nulová",J277,0)</f>
        <v>0</v>
      </c>
      <c r="BJ277" s="14" t="s">
        <v>81</v>
      </c>
      <c r="BK277" s="252">
        <f>ROUND(I277*H277,2)</f>
        <v>0</v>
      </c>
      <c r="BL277" s="14" t="s">
        <v>352</v>
      </c>
      <c r="BM277" s="251" t="s">
        <v>1007</v>
      </c>
    </row>
    <row r="278" s="2" customFormat="1">
      <c r="A278" s="35"/>
      <c r="B278" s="36"/>
      <c r="C278" s="37"/>
      <c r="D278" s="253" t="s">
        <v>284</v>
      </c>
      <c r="E278" s="37"/>
      <c r="F278" s="254" t="s">
        <v>1008</v>
      </c>
      <c r="G278" s="37"/>
      <c r="H278" s="37"/>
      <c r="I278" s="206"/>
      <c r="J278" s="37"/>
      <c r="K278" s="37"/>
      <c r="L278" s="41"/>
      <c r="M278" s="255"/>
      <c r="N278" s="256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284</v>
      </c>
      <c r="AU278" s="14" t="s">
        <v>276</v>
      </c>
    </row>
    <row r="279" s="2" customFormat="1" ht="24.15" customHeight="1">
      <c r="A279" s="35"/>
      <c r="B279" s="36"/>
      <c r="C279" s="257" t="s">
        <v>605</v>
      </c>
      <c r="D279" s="257" t="s">
        <v>339</v>
      </c>
      <c r="E279" s="258" t="s">
        <v>1010</v>
      </c>
      <c r="F279" s="259" t="s">
        <v>1011</v>
      </c>
      <c r="G279" s="260" t="s">
        <v>696</v>
      </c>
      <c r="H279" s="261">
        <v>1</v>
      </c>
      <c r="I279" s="262"/>
      <c r="J279" s="263">
        <f>ROUND(I279*H279,2)</f>
        <v>0</v>
      </c>
      <c r="K279" s="264"/>
      <c r="L279" s="265"/>
      <c r="M279" s="266" t="s">
        <v>1</v>
      </c>
      <c r="N279" s="267" t="s">
        <v>39</v>
      </c>
      <c r="O279" s="88"/>
      <c r="P279" s="249">
        <f>O279*H279</f>
        <v>0</v>
      </c>
      <c r="Q279" s="249">
        <v>0.00059999999999999995</v>
      </c>
      <c r="R279" s="249">
        <f>Q279*H279</f>
        <v>0.00059999999999999995</v>
      </c>
      <c r="S279" s="249">
        <v>0</v>
      </c>
      <c r="T279" s="250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51" t="s">
        <v>377</v>
      </c>
      <c r="AT279" s="251" t="s">
        <v>339</v>
      </c>
      <c r="AU279" s="251" t="s">
        <v>276</v>
      </c>
      <c r="AY279" s="14" t="s">
        <v>275</v>
      </c>
      <c r="BE279" s="252">
        <f>IF(N279="základní",J279,0)</f>
        <v>0</v>
      </c>
      <c r="BF279" s="252">
        <f>IF(N279="snížená",J279,0)</f>
        <v>0</v>
      </c>
      <c r="BG279" s="252">
        <f>IF(N279="zákl. přenesená",J279,0)</f>
        <v>0</v>
      </c>
      <c r="BH279" s="252">
        <f>IF(N279="sníž. přenesená",J279,0)</f>
        <v>0</v>
      </c>
      <c r="BI279" s="252">
        <f>IF(N279="nulová",J279,0)</f>
        <v>0</v>
      </c>
      <c r="BJ279" s="14" t="s">
        <v>81</v>
      </c>
      <c r="BK279" s="252">
        <f>ROUND(I279*H279,2)</f>
        <v>0</v>
      </c>
      <c r="BL279" s="14" t="s">
        <v>352</v>
      </c>
      <c r="BM279" s="251" t="s">
        <v>1012</v>
      </c>
    </row>
    <row r="280" s="2" customFormat="1">
      <c r="A280" s="35"/>
      <c r="B280" s="36"/>
      <c r="C280" s="37"/>
      <c r="D280" s="253" t="s">
        <v>284</v>
      </c>
      <c r="E280" s="37"/>
      <c r="F280" s="254" t="s">
        <v>1011</v>
      </c>
      <c r="G280" s="37"/>
      <c r="H280" s="37"/>
      <c r="I280" s="206"/>
      <c r="J280" s="37"/>
      <c r="K280" s="37"/>
      <c r="L280" s="41"/>
      <c r="M280" s="255"/>
      <c r="N280" s="256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284</v>
      </c>
      <c r="AU280" s="14" t="s">
        <v>276</v>
      </c>
    </row>
    <row r="281" s="2" customFormat="1" ht="21.75" customHeight="1">
      <c r="A281" s="35"/>
      <c r="B281" s="36"/>
      <c r="C281" s="239" t="s">
        <v>609</v>
      </c>
      <c r="D281" s="239" t="s">
        <v>278</v>
      </c>
      <c r="E281" s="240" t="s">
        <v>1014</v>
      </c>
      <c r="F281" s="241" t="s">
        <v>1015</v>
      </c>
      <c r="G281" s="242" t="s">
        <v>342</v>
      </c>
      <c r="H281" s="243">
        <v>6</v>
      </c>
      <c r="I281" s="244"/>
      <c r="J281" s="245">
        <f>ROUND(I281*H281,2)</f>
        <v>0</v>
      </c>
      <c r="K281" s="246"/>
      <c r="L281" s="41"/>
      <c r="M281" s="247" t="s">
        <v>1</v>
      </c>
      <c r="N281" s="248" t="s">
        <v>39</v>
      </c>
      <c r="O281" s="88"/>
      <c r="P281" s="249">
        <f>O281*H281</f>
        <v>0</v>
      </c>
      <c r="Q281" s="249">
        <v>0</v>
      </c>
      <c r="R281" s="249">
        <f>Q281*H281</f>
        <v>0</v>
      </c>
      <c r="S281" s="249">
        <v>0</v>
      </c>
      <c r="T281" s="25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51" t="s">
        <v>352</v>
      </c>
      <c r="AT281" s="251" t="s">
        <v>278</v>
      </c>
      <c r="AU281" s="251" t="s">
        <v>276</v>
      </c>
      <c r="AY281" s="14" t="s">
        <v>275</v>
      </c>
      <c r="BE281" s="252">
        <f>IF(N281="základní",J281,0)</f>
        <v>0</v>
      </c>
      <c r="BF281" s="252">
        <f>IF(N281="snížená",J281,0)</f>
        <v>0</v>
      </c>
      <c r="BG281" s="252">
        <f>IF(N281="zákl. přenesená",J281,0)</f>
        <v>0</v>
      </c>
      <c r="BH281" s="252">
        <f>IF(N281="sníž. přenesená",J281,0)</f>
        <v>0</v>
      </c>
      <c r="BI281" s="252">
        <f>IF(N281="nulová",J281,0)</f>
        <v>0</v>
      </c>
      <c r="BJ281" s="14" t="s">
        <v>81</v>
      </c>
      <c r="BK281" s="252">
        <f>ROUND(I281*H281,2)</f>
        <v>0</v>
      </c>
      <c r="BL281" s="14" t="s">
        <v>352</v>
      </c>
      <c r="BM281" s="251" t="s">
        <v>1016</v>
      </c>
    </row>
    <row r="282" s="2" customFormat="1">
      <c r="A282" s="35"/>
      <c r="B282" s="36"/>
      <c r="C282" s="37"/>
      <c r="D282" s="253" t="s">
        <v>284</v>
      </c>
      <c r="E282" s="37"/>
      <c r="F282" s="254" t="s">
        <v>1017</v>
      </c>
      <c r="G282" s="37"/>
      <c r="H282" s="37"/>
      <c r="I282" s="206"/>
      <c r="J282" s="37"/>
      <c r="K282" s="37"/>
      <c r="L282" s="41"/>
      <c r="M282" s="255"/>
      <c r="N282" s="256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284</v>
      </c>
      <c r="AU282" s="14" t="s">
        <v>276</v>
      </c>
    </row>
    <row r="283" s="2" customFormat="1" ht="16.5" customHeight="1">
      <c r="A283" s="35"/>
      <c r="B283" s="36"/>
      <c r="C283" s="257" t="s">
        <v>611</v>
      </c>
      <c r="D283" s="257" t="s">
        <v>339</v>
      </c>
      <c r="E283" s="258" t="s">
        <v>1019</v>
      </c>
      <c r="F283" s="259" t="s">
        <v>1020</v>
      </c>
      <c r="G283" s="260" t="s">
        <v>342</v>
      </c>
      <c r="H283" s="261">
        <v>6</v>
      </c>
      <c r="I283" s="262"/>
      <c r="J283" s="263">
        <f>ROUND(I283*H283,2)</f>
        <v>0</v>
      </c>
      <c r="K283" s="264"/>
      <c r="L283" s="265"/>
      <c r="M283" s="266" t="s">
        <v>1</v>
      </c>
      <c r="N283" s="267" t="s">
        <v>39</v>
      </c>
      <c r="O283" s="88"/>
      <c r="P283" s="249">
        <f>O283*H283</f>
        <v>0</v>
      </c>
      <c r="Q283" s="249">
        <v>1.0000000000000001E-05</v>
      </c>
      <c r="R283" s="249">
        <f>Q283*H283</f>
        <v>6.0000000000000008E-05</v>
      </c>
      <c r="S283" s="249">
        <v>0</v>
      </c>
      <c r="T283" s="25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51" t="s">
        <v>377</v>
      </c>
      <c r="AT283" s="251" t="s">
        <v>339</v>
      </c>
      <c r="AU283" s="251" t="s">
        <v>276</v>
      </c>
      <c r="AY283" s="14" t="s">
        <v>275</v>
      </c>
      <c r="BE283" s="252">
        <f>IF(N283="základní",J283,0)</f>
        <v>0</v>
      </c>
      <c r="BF283" s="252">
        <f>IF(N283="snížená",J283,0)</f>
        <v>0</v>
      </c>
      <c r="BG283" s="252">
        <f>IF(N283="zákl. přenesená",J283,0)</f>
        <v>0</v>
      </c>
      <c r="BH283" s="252">
        <f>IF(N283="sníž. přenesená",J283,0)</f>
        <v>0</v>
      </c>
      <c r="BI283" s="252">
        <f>IF(N283="nulová",J283,0)</f>
        <v>0</v>
      </c>
      <c r="BJ283" s="14" t="s">
        <v>81</v>
      </c>
      <c r="BK283" s="252">
        <f>ROUND(I283*H283,2)</f>
        <v>0</v>
      </c>
      <c r="BL283" s="14" t="s">
        <v>352</v>
      </c>
      <c r="BM283" s="251" t="s">
        <v>1021</v>
      </c>
    </row>
    <row r="284" s="2" customFormat="1">
      <c r="A284" s="35"/>
      <c r="B284" s="36"/>
      <c r="C284" s="37"/>
      <c r="D284" s="253" t="s">
        <v>284</v>
      </c>
      <c r="E284" s="37"/>
      <c r="F284" s="254" t="s">
        <v>1020</v>
      </c>
      <c r="G284" s="37"/>
      <c r="H284" s="37"/>
      <c r="I284" s="206"/>
      <c r="J284" s="37"/>
      <c r="K284" s="37"/>
      <c r="L284" s="41"/>
      <c r="M284" s="255"/>
      <c r="N284" s="256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284</v>
      </c>
      <c r="AU284" s="14" t="s">
        <v>276</v>
      </c>
    </row>
    <row r="285" s="2" customFormat="1" ht="24.15" customHeight="1">
      <c r="A285" s="35"/>
      <c r="B285" s="36"/>
      <c r="C285" s="239" t="s">
        <v>615</v>
      </c>
      <c r="D285" s="239" t="s">
        <v>278</v>
      </c>
      <c r="E285" s="240" t="s">
        <v>1023</v>
      </c>
      <c r="F285" s="241" t="s">
        <v>1024</v>
      </c>
      <c r="G285" s="242" t="s">
        <v>416</v>
      </c>
      <c r="H285" s="243">
        <v>4</v>
      </c>
      <c r="I285" s="244"/>
      <c r="J285" s="245">
        <f>ROUND(I285*H285,2)</f>
        <v>0</v>
      </c>
      <c r="K285" s="246"/>
      <c r="L285" s="41"/>
      <c r="M285" s="247" t="s">
        <v>1</v>
      </c>
      <c r="N285" s="248" t="s">
        <v>39</v>
      </c>
      <c r="O285" s="88"/>
      <c r="P285" s="249">
        <f>O285*H285</f>
        <v>0</v>
      </c>
      <c r="Q285" s="249">
        <v>0</v>
      </c>
      <c r="R285" s="249">
        <f>Q285*H285</f>
        <v>0</v>
      </c>
      <c r="S285" s="249">
        <v>0</v>
      </c>
      <c r="T285" s="250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51" t="s">
        <v>352</v>
      </c>
      <c r="AT285" s="251" t="s">
        <v>278</v>
      </c>
      <c r="AU285" s="251" t="s">
        <v>276</v>
      </c>
      <c r="AY285" s="14" t="s">
        <v>275</v>
      </c>
      <c r="BE285" s="252">
        <f>IF(N285="základní",J285,0)</f>
        <v>0</v>
      </c>
      <c r="BF285" s="252">
        <f>IF(N285="snížená",J285,0)</f>
        <v>0</v>
      </c>
      <c r="BG285" s="252">
        <f>IF(N285="zákl. přenesená",J285,0)</f>
        <v>0</v>
      </c>
      <c r="BH285" s="252">
        <f>IF(N285="sníž. přenesená",J285,0)</f>
        <v>0</v>
      </c>
      <c r="BI285" s="252">
        <f>IF(N285="nulová",J285,0)</f>
        <v>0</v>
      </c>
      <c r="BJ285" s="14" t="s">
        <v>81</v>
      </c>
      <c r="BK285" s="252">
        <f>ROUND(I285*H285,2)</f>
        <v>0</v>
      </c>
      <c r="BL285" s="14" t="s">
        <v>352</v>
      </c>
      <c r="BM285" s="251" t="s">
        <v>1025</v>
      </c>
    </row>
    <row r="286" s="2" customFormat="1">
      <c r="A286" s="35"/>
      <c r="B286" s="36"/>
      <c r="C286" s="37"/>
      <c r="D286" s="253" t="s">
        <v>284</v>
      </c>
      <c r="E286" s="37"/>
      <c r="F286" s="254" t="s">
        <v>1026</v>
      </c>
      <c r="G286" s="37"/>
      <c r="H286" s="37"/>
      <c r="I286" s="206"/>
      <c r="J286" s="37"/>
      <c r="K286" s="37"/>
      <c r="L286" s="41"/>
      <c r="M286" s="255"/>
      <c r="N286" s="256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284</v>
      </c>
      <c r="AU286" s="14" t="s">
        <v>276</v>
      </c>
    </row>
    <row r="287" s="2" customFormat="1" ht="16.5" customHeight="1">
      <c r="A287" s="35"/>
      <c r="B287" s="36"/>
      <c r="C287" s="257" t="s">
        <v>619</v>
      </c>
      <c r="D287" s="257" t="s">
        <v>339</v>
      </c>
      <c r="E287" s="258" t="s">
        <v>1028</v>
      </c>
      <c r="F287" s="259" t="s">
        <v>1029</v>
      </c>
      <c r="G287" s="260" t="s">
        <v>416</v>
      </c>
      <c r="H287" s="261">
        <v>4</v>
      </c>
      <c r="I287" s="262"/>
      <c r="J287" s="263">
        <f>ROUND(I287*H287,2)</f>
        <v>0</v>
      </c>
      <c r="K287" s="264"/>
      <c r="L287" s="265"/>
      <c r="M287" s="266" t="s">
        <v>1</v>
      </c>
      <c r="N287" s="267" t="s">
        <v>39</v>
      </c>
      <c r="O287" s="88"/>
      <c r="P287" s="249">
        <f>O287*H287</f>
        <v>0</v>
      </c>
      <c r="Q287" s="249">
        <v>0.00054000000000000001</v>
      </c>
      <c r="R287" s="249">
        <f>Q287*H287</f>
        <v>0.00216</v>
      </c>
      <c r="S287" s="249">
        <v>0</v>
      </c>
      <c r="T287" s="250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51" t="s">
        <v>377</v>
      </c>
      <c r="AT287" s="251" t="s">
        <v>339</v>
      </c>
      <c r="AU287" s="251" t="s">
        <v>276</v>
      </c>
      <c r="AY287" s="14" t="s">
        <v>275</v>
      </c>
      <c r="BE287" s="252">
        <f>IF(N287="základní",J287,0)</f>
        <v>0</v>
      </c>
      <c r="BF287" s="252">
        <f>IF(N287="snížená",J287,0)</f>
        <v>0</v>
      </c>
      <c r="BG287" s="252">
        <f>IF(N287="zákl. přenesená",J287,0)</f>
        <v>0</v>
      </c>
      <c r="BH287" s="252">
        <f>IF(N287="sníž. přenesená",J287,0)</f>
        <v>0</v>
      </c>
      <c r="BI287" s="252">
        <f>IF(N287="nulová",J287,0)</f>
        <v>0</v>
      </c>
      <c r="BJ287" s="14" t="s">
        <v>81</v>
      </c>
      <c r="BK287" s="252">
        <f>ROUND(I287*H287,2)</f>
        <v>0</v>
      </c>
      <c r="BL287" s="14" t="s">
        <v>352</v>
      </c>
      <c r="BM287" s="251" t="s">
        <v>1030</v>
      </c>
    </row>
    <row r="288" s="2" customFormat="1">
      <c r="A288" s="35"/>
      <c r="B288" s="36"/>
      <c r="C288" s="37"/>
      <c r="D288" s="253" t="s">
        <v>284</v>
      </c>
      <c r="E288" s="37"/>
      <c r="F288" s="254" t="s">
        <v>1029</v>
      </c>
      <c r="G288" s="37"/>
      <c r="H288" s="37"/>
      <c r="I288" s="206"/>
      <c r="J288" s="37"/>
      <c r="K288" s="37"/>
      <c r="L288" s="41"/>
      <c r="M288" s="255"/>
      <c r="N288" s="256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284</v>
      </c>
      <c r="AU288" s="14" t="s">
        <v>276</v>
      </c>
    </row>
    <row r="289" s="2" customFormat="1" ht="24.15" customHeight="1">
      <c r="A289" s="35"/>
      <c r="B289" s="36"/>
      <c r="C289" s="257" t="s">
        <v>626</v>
      </c>
      <c r="D289" s="257" t="s">
        <v>339</v>
      </c>
      <c r="E289" s="258" t="s">
        <v>1032</v>
      </c>
      <c r="F289" s="259" t="s">
        <v>1033</v>
      </c>
      <c r="G289" s="260" t="s">
        <v>342</v>
      </c>
      <c r="H289" s="261">
        <v>2</v>
      </c>
      <c r="I289" s="262"/>
      <c r="J289" s="263">
        <f>ROUND(I289*H289,2)</f>
        <v>0</v>
      </c>
      <c r="K289" s="264"/>
      <c r="L289" s="265"/>
      <c r="M289" s="266" t="s">
        <v>1</v>
      </c>
      <c r="N289" s="267" t="s">
        <v>39</v>
      </c>
      <c r="O289" s="88"/>
      <c r="P289" s="249">
        <f>O289*H289</f>
        <v>0</v>
      </c>
      <c r="Q289" s="249">
        <v>1.0000000000000001E-05</v>
      </c>
      <c r="R289" s="249">
        <f>Q289*H289</f>
        <v>2.0000000000000002E-05</v>
      </c>
      <c r="S289" s="249">
        <v>0</v>
      </c>
      <c r="T289" s="250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51" t="s">
        <v>377</v>
      </c>
      <c r="AT289" s="251" t="s">
        <v>339</v>
      </c>
      <c r="AU289" s="251" t="s">
        <v>276</v>
      </c>
      <c r="AY289" s="14" t="s">
        <v>275</v>
      </c>
      <c r="BE289" s="252">
        <f>IF(N289="základní",J289,0)</f>
        <v>0</v>
      </c>
      <c r="BF289" s="252">
        <f>IF(N289="snížená",J289,0)</f>
        <v>0</v>
      </c>
      <c r="BG289" s="252">
        <f>IF(N289="zákl. přenesená",J289,0)</f>
        <v>0</v>
      </c>
      <c r="BH289" s="252">
        <f>IF(N289="sníž. přenesená",J289,0)</f>
        <v>0</v>
      </c>
      <c r="BI289" s="252">
        <f>IF(N289="nulová",J289,0)</f>
        <v>0</v>
      </c>
      <c r="BJ289" s="14" t="s">
        <v>81</v>
      </c>
      <c r="BK289" s="252">
        <f>ROUND(I289*H289,2)</f>
        <v>0</v>
      </c>
      <c r="BL289" s="14" t="s">
        <v>352</v>
      </c>
      <c r="BM289" s="251" t="s">
        <v>1034</v>
      </c>
    </row>
    <row r="290" s="2" customFormat="1">
      <c r="A290" s="35"/>
      <c r="B290" s="36"/>
      <c r="C290" s="37"/>
      <c r="D290" s="253" t="s">
        <v>284</v>
      </c>
      <c r="E290" s="37"/>
      <c r="F290" s="254" t="s">
        <v>1033</v>
      </c>
      <c r="G290" s="37"/>
      <c r="H290" s="37"/>
      <c r="I290" s="206"/>
      <c r="J290" s="37"/>
      <c r="K290" s="37"/>
      <c r="L290" s="41"/>
      <c r="M290" s="255"/>
      <c r="N290" s="256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284</v>
      </c>
      <c r="AU290" s="14" t="s">
        <v>276</v>
      </c>
    </row>
    <row r="291" s="2" customFormat="1" ht="24.15" customHeight="1">
      <c r="A291" s="35"/>
      <c r="B291" s="36"/>
      <c r="C291" s="257" t="s">
        <v>879</v>
      </c>
      <c r="D291" s="257" t="s">
        <v>339</v>
      </c>
      <c r="E291" s="258" t="s">
        <v>1036</v>
      </c>
      <c r="F291" s="259" t="s">
        <v>1037</v>
      </c>
      <c r="G291" s="260" t="s">
        <v>342</v>
      </c>
      <c r="H291" s="261">
        <v>2</v>
      </c>
      <c r="I291" s="262"/>
      <c r="J291" s="263">
        <f>ROUND(I291*H291,2)</f>
        <v>0</v>
      </c>
      <c r="K291" s="264"/>
      <c r="L291" s="265"/>
      <c r="M291" s="266" t="s">
        <v>1</v>
      </c>
      <c r="N291" s="267" t="s">
        <v>39</v>
      </c>
      <c r="O291" s="88"/>
      <c r="P291" s="249">
        <f>O291*H291</f>
        <v>0</v>
      </c>
      <c r="Q291" s="249">
        <v>1.0000000000000001E-05</v>
      </c>
      <c r="R291" s="249">
        <f>Q291*H291</f>
        <v>2.0000000000000002E-05</v>
      </c>
      <c r="S291" s="249">
        <v>0</v>
      </c>
      <c r="T291" s="25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51" t="s">
        <v>377</v>
      </c>
      <c r="AT291" s="251" t="s">
        <v>339</v>
      </c>
      <c r="AU291" s="251" t="s">
        <v>276</v>
      </c>
      <c r="AY291" s="14" t="s">
        <v>275</v>
      </c>
      <c r="BE291" s="252">
        <f>IF(N291="základní",J291,0)</f>
        <v>0</v>
      </c>
      <c r="BF291" s="252">
        <f>IF(N291="snížená",J291,0)</f>
        <v>0</v>
      </c>
      <c r="BG291" s="252">
        <f>IF(N291="zákl. přenesená",J291,0)</f>
        <v>0</v>
      </c>
      <c r="BH291" s="252">
        <f>IF(N291="sníž. přenesená",J291,0)</f>
        <v>0</v>
      </c>
      <c r="BI291" s="252">
        <f>IF(N291="nulová",J291,0)</f>
        <v>0</v>
      </c>
      <c r="BJ291" s="14" t="s">
        <v>81</v>
      </c>
      <c r="BK291" s="252">
        <f>ROUND(I291*H291,2)</f>
        <v>0</v>
      </c>
      <c r="BL291" s="14" t="s">
        <v>352</v>
      </c>
      <c r="BM291" s="251" t="s">
        <v>1038</v>
      </c>
    </row>
    <row r="292" s="2" customFormat="1">
      <c r="A292" s="35"/>
      <c r="B292" s="36"/>
      <c r="C292" s="37"/>
      <c r="D292" s="253" t="s">
        <v>284</v>
      </c>
      <c r="E292" s="37"/>
      <c r="F292" s="254" t="s">
        <v>1037</v>
      </c>
      <c r="G292" s="37"/>
      <c r="H292" s="37"/>
      <c r="I292" s="206"/>
      <c r="J292" s="37"/>
      <c r="K292" s="37"/>
      <c r="L292" s="41"/>
      <c r="M292" s="255"/>
      <c r="N292" s="256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284</v>
      </c>
      <c r="AU292" s="14" t="s">
        <v>276</v>
      </c>
    </row>
    <row r="293" s="2" customFormat="1" ht="21.75" customHeight="1">
      <c r="A293" s="35"/>
      <c r="B293" s="36"/>
      <c r="C293" s="239" t="s">
        <v>883</v>
      </c>
      <c r="D293" s="239" t="s">
        <v>278</v>
      </c>
      <c r="E293" s="240" t="s">
        <v>1040</v>
      </c>
      <c r="F293" s="241" t="s">
        <v>1041</v>
      </c>
      <c r="G293" s="242" t="s">
        <v>416</v>
      </c>
      <c r="H293" s="243">
        <v>2</v>
      </c>
      <c r="I293" s="244"/>
      <c r="J293" s="245">
        <f>ROUND(I293*H293,2)</f>
        <v>0</v>
      </c>
      <c r="K293" s="246"/>
      <c r="L293" s="41"/>
      <c r="M293" s="247" t="s">
        <v>1</v>
      </c>
      <c r="N293" s="248" t="s">
        <v>39</v>
      </c>
      <c r="O293" s="88"/>
      <c r="P293" s="249">
        <f>O293*H293</f>
        <v>0</v>
      </c>
      <c r="Q293" s="249">
        <v>0</v>
      </c>
      <c r="R293" s="249">
        <f>Q293*H293</f>
        <v>0</v>
      </c>
      <c r="S293" s="249">
        <v>0</v>
      </c>
      <c r="T293" s="250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51" t="s">
        <v>352</v>
      </c>
      <c r="AT293" s="251" t="s">
        <v>278</v>
      </c>
      <c r="AU293" s="251" t="s">
        <v>276</v>
      </c>
      <c r="AY293" s="14" t="s">
        <v>275</v>
      </c>
      <c r="BE293" s="252">
        <f>IF(N293="základní",J293,0)</f>
        <v>0</v>
      </c>
      <c r="BF293" s="252">
        <f>IF(N293="snížená",J293,0)</f>
        <v>0</v>
      </c>
      <c r="BG293" s="252">
        <f>IF(N293="zákl. přenesená",J293,0)</f>
        <v>0</v>
      </c>
      <c r="BH293" s="252">
        <f>IF(N293="sníž. přenesená",J293,0)</f>
        <v>0</v>
      </c>
      <c r="BI293" s="252">
        <f>IF(N293="nulová",J293,0)</f>
        <v>0</v>
      </c>
      <c r="BJ293" s="14" t="s">
        <v>81</v>
      </c>
      <c r="BK293" s="252">
        <f>ROUND(I293*H293,2)</f>
        <v>0</v>
      </c>
      <c r="BL293" s="14" t="s">
        <v>352</v>
      </c>
      <c r="BM293" s="251" t="s">
        <v>1042</v>
      </c>
    </row>
    <row r="294" s="2" customFormat="1">
      <c r="A294" s="35"/>
      <c r="B294" s="36"/>
      <c r="C294" s="37"/>
      <c r="D294" s="253" t="s">
        <v>284</v>
      </c>
      <c r="E294" s="37"/>
      <c r="F294" s="254" t="s">
        <v>1043</v>
      </c>
      <c r="G294" s="37"/>
      <c r="H294" s="37"/>
      <c r="I294" s="206"/>
      <c r="J294" s="37"/>
      <c r="K294" s="37"/>
      <c r="L294" s="41"/>
      <c r="M294" s="255"/>
      <c r="N294" s="256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284</v>
      </c>
      <c r="AU294" s="14" t="s">
        <v>276</v>
      </c>
    </row>
    <row r="295" s="2" customFormat="1" ht="24.15" customHeight="1">
      <c r="A295" s="35"/>
      <c r="B295" s="36"/>
      <c r="C295" s="239" t="s">
        <v>887</v>
      </c>
      <c r="D295" s="239" t="s">
        <v>278</v>
      </c>
      <c r="E295" s="240" t="s">
        <v>957</v>
      </c>
      <c r="F295" s="241" t="s">
        <v>958</v>
      </c>
      <c r="G295" s="242" t="s">
        <v>342</v>
      </c>
      <c r="H295" s="243">
        <v>15</v>
      </c>
      <c r="I295" s="244"/>
      <c r="J295" s="245">
        <f>ROUND(I295*H295,2)</f>
        <v>0</v>
      </c>
      <c r="K295" s="246"/>
      <c r="L295" s="41"/>
      <c r="M295" s="247" t="s">
        <v>1</v>
      </c>
      <c r="N295" s="248" t="s">
        <v>39</v>
      </c>
      <c r="O295" s="88"/>
      <c r="P295" s="249">
        <f>O295*H295</f>
        <v>0</v>
      </c>
      <c r="Q295" s="249">
        <v>0</v>
      </c>
      <c r="R295" s="249">
        <f>Q295*H295</f>
        <v>0</v>
      </c>
      <c r="S295" s="249">
        <v>0</v>
      </c>
      <c r="T295" s="25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51" t="s">
        <v>352</v>
      </c>
      <c r="AT295" s="251" t="s">
        <v>278</v>
      </c>
      <c r="AU295" s="251" t="s">
        <v>276</v>
      </c>
      <c r="AY295" s="14" t="s">
        <v>275</v>
      </c>
      <c r="BE295" s="252">
        <f>IF(N295="základní",J295,0)</f>
        <v>0</v>
      </c>
      <c r="BF295" s="252">
        <f>IF(N295="snížená",J295,0)</f>
        <v>0</v>
      </c>
      <c r="BG295" s="252">
        <f>IF(N295="zákl. přenesená",J295,0)</f>
        <v>0</v>
      </c>
      <c r="BH295" s="252">
        <f>IF(N295="sníž. přenesená",J295,0)</f>
        <v>0</v>
      </c>
      <c r="BI295" s="252">
        <f>IF(N295="nulová",J295,0)</f>
        <v>0</v>
      </c>
      <c r="BJ295" s="14" t="s">
        <v>81</v>
      </c>
      <c r="BK295" s="252">
        <f>ROUND(I295*H295,2)</f>
        <v>0</v>
      </c>
      <c r="BL295" s="14" t="s">
        <v>352</v>
      </c>
      <c r="BM295" s="251" t="s">
        <v>1049</v>
      </c>
    </row>
    <row r="296" s="2" customFormat="1">
      <c r="A296" s="35"/>
      <c r="B296" s="36"/>
      <c r="C296" s="37"/>
      <c r="D296" s="253" t="s">
        <v>284</v>
      </c>
      <c r="E296" s="37"/>
      <c r="F296" s="254" t="s">
        <v>960</v>
      </c>
      <c r="G296" s="37"/>
      <c r="H296" s="37"/>
      <c r="I296" s="206"/>
      <c r="J296" s="37"/>
      <c r="K296" s="37"/>
      <c r="L296" s="41"/>
      <c r="M296" s="255"/>
      <c r="N296" s="256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284</v>
      </c>
      <c r="AU296" s="14" t="s">
        <v>276</v>
      </c>
    </row>
    <row r="297" s="2" customFormat="1" ht="16.5" customHeight="1">
      <c r="A297" s="35"/>
      <c r="B297" s="36"/>
      <c r="C297" s="257" t="s">
        <v>891</v>
      </c>
      <c r="D297" s="257" t="s">
        <v>339</v>
      </c>
      <c r="E297" s="258" t="s">
        <v>962</v>
      </c>
      <c r="F297" s="259" t="s">
        <v>963</v>
      </c>
      <c r="G297" s="260" t="s">
        <v>342</v>
      </c>
      <c r="H297" s="261">
        <v>15</v>
      </c>
      <c r="I297" s="262"/>
      <c r="J297" s="263">
        <f>ROUND(I297*H297,2)</f>
        <v>0</v>
      </c>
      <c r="K297" s="264"/>
      <c r="L297" s="265"/>
      <c r="M297" s="266" t="s">
        <v>1</v>
      </c>
      <c r="N297" s="267" t="s">
        <v>39</v>
      </c>
      <c r="O297" s="88"/>
      <c r="P297" s="249">
        <f>O297*H297</f>
        <v>0</v>
      </c>
      <c r="Q297" s="249">
        <v>9.0000000000000006E-05</v>
      </c>
      <c r="R297" s="249">
        <f>Q297*H297</f>
        <v>0.0013500000000000001</v>
      </c>
      <c r="S297" s="249">
        <v>0</v>
      </c>
      <c r="T297" s="25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51" t="s">
        <v>377</v>
      </c>
      <c r="AT297" s="251" t="s">
        <v>339</v>
      </c>
      <c r="AU297" s="251" t="s">
        <v>276</v>
      </c>
      <c r="AY297" s="14" t="s">
        <v>275</v>
      </c>
      <c r="BE297" s="252">
        <f>IF(N297="základní",J297,0)</f>
        <v>0</v>
      </c>
      <c r="BF297" s="252">
        <f>IF(N297="snížená",J297,0)</f>
        <v>0</v>
      </c>
      <c r="BG297" s="252">
        <f>IF(N297="zákl. přenesená",J297,0)</f>
        <v>0</v>
      </c>
      <c r="BH297" s="252">
        <f>IF(N297="sníž. přenesená",J297,0)</f>
        <v>0</v>
      </c>
      <c r="BI297" s="252">
        <f>IF(N297="nulová",J297,0)</f>
        <v>0</v>
      </c>
      <c r="BJ297" s="14" t="s">
        <v>81</v>
      </c>
      <c r="BK297" s="252">
        <f>ROUND(I297*H297,2)</f>
        <v>0</v>
      </c>
      <c r="BL297" s="14" t="s">
        <v>352</v>
      </c>
      <c r="BM297" s="251" t="s">
        <v>1542</v>
      </c>
    </row>
    <row r="298" s="2" customFormat="1">
      <c r="A298" s="35"/>
      <c r="B298" s="36"/>
      <c r="C298" s="37"/>
      <c r="D298" s="253" t="s">
        <v>284</v>
      </c>
      <c r="E298" s="37"/>
      <c r="F298" s="254" t="s">
        <v>963</v>
      </c>
      <c r="G298" s="37"/>
      <c r="H298" s="37"/>
      <c r="I298" s="206"/>
      <c r="J298" s="37"/>
      <c r="K298" s="37"/>
      <c r="L298" s="41"/>
      <c r="M298" s="255"/>
      <c r="N298" s="256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284</v>
      </c>
      <c r="AU298" s="14" t="s">
        <v>276</v>
      </c>
    </row>
    <row r="299" s="12" customFormat="1" ht="20.88" customHeight="1">
      <c r="A299" s="12"/>
      <c r="B299" s="223"/>
      <c r="C299" s="224"/>
      <c r="D299" s="225" t="s">
        <v>73</v>
      </c>
      <c r="E299" s="237" t="s">
        <v>1067</v>
      </c>
      <c r="F299" s="237" t="s">
        <v>1068</v>
      </c>
      <c r="G299" s="224"/>
      <c r="H299" s="224"/>
      <c r="I299" s="227"/>
      <c r="J299" s="238">
        <f>BK299</f>
        <v>0</v>
      </c>
      <c r="K299" s="224"/>
      <c r="L299" s="229"/>
      <c r="M299" s="230"/>
      <c r="N299" s="231"/>
      <c r="O299" s="231"/>
      <c r="P299" s="232">
        <f>SUM(P300:P327)</f>
        <v>0</v>
      </c>
      <c r="Q299" s="231"/>
      <c r="R299" s="232">
        <f>SUM(R300:R327)</f>
        <v>0.011299999999999999</v>
      </c>
      <c r="S299" s="231"/>
      <c r="T299" s="233">
        <f>SUM(T300:T327)</f>
        <v>0.0090000000000000011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34" t="s">
        <v>83</v>
      </c>
      <c r="AT299" s="235" t="s">
        <v>73</v>
      </c>
      <c r="AU299" s="235" t="s">
        <v>83</v>
      </c>
      <c r="AY299" s="234" t="s">
        <v>275</v>
      </c>
      <c r="BK299" s="236">
        <f>SUM(BK300:BK327)</f>
        <v>0</v>
      </c>
    </row>
    <row r="300" s="2" customFormat="1" ht="24.15" customHeight="1">
      <c r="A300" s="35"/>
      <c r="B300" s="36"/>
      <c r="C300" s="257" t="s">
        <v>895</v>
      </c>
      <c r="D300" s="257" t="s">
        <v>339</v>
      </c>
      <c r="E300" s="258" t="s">
        <v>1070</v>
      </c>
      <c r="F300" s="259" t="s">
        <v>1071</v>
      </c>
      <c r="G300" s="260" t="s">
        <v>342</v>
      </c>
      <c r="H300" s="261">
        <v>1</v>
      </c>
      <c r="I300" s="262"/>
      <c r="J300" s="263">
        <f>ROUND(I300*H300,2)</f>
        <v>0</v>
      </c>
      <c r="K300" s="264"/>
      <c r="L300" s="265"/>
      <c r="M300" s="266" t="s">
        <v>1</v>
      </c>
      <c r="N300" s="267" t="s">
        <v>39</v>
      </c>
      <c r="O300" s="88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377</v>
      </c>
      <c r="AT300" s="251" t="s">
        <v>339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1072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1071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33" customHeight="1">
      <c r="A302" s="35"/>
      <c r="B302" s="36"/>
      <c r="C302" s="239" t="s">
        <v>899</v>
      </c>
      <c r="D302" s="239" t="s">
        <v>278</v>
      </c>
      <c r="E302" s="240" t="s">
        <v>729</v>
      </c>
      <c r="F302" s="241" t="s">
        <v>730</v>
      </c>
      <c r="G302" s="242" t="s">
        <v>342</v>
      </c>
      <c r="H302" s="243">
        <v>1</v>
      </c>
      <c r="I302" s="244"/>
      <c r="J302" s="245">
        <f>ROUND(I302*H302,2)</f>
        <v>0</v>
      </c>
      <c r="K302" s="246"/>
      <c r="L302" s="41"/>
      <c r="M302" s="247" t="s">
        <v>1</v>
      </c>
      <c r="N302" s="248" t="s">
        <v>39</v>
      </c>
      <c r="O302" s="88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352</v>
      </c>
      <c r="AT302" s="251" t="s">
        <v>278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1074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730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2" customFormat="1" ht="33" customHeight="1">
      <c r="A304" s="35"/>
      <c r="B304" s="36"/>
      <c r="C304" s="239" t="s">
        <v>903</v>
      </c>
      <c r="D304" s="239" t="s">
        <v>278</v>
      </c>
      <c r="E304" s="240" t="s">
        <v>1076</v>
      </c>
      <c r="F304" s="241" t="s">
        <v>1077</v>
      </c>
      <c r="G304" s="242" t="s">
        <v>342</v>
      </c>
      <c r="H304" s="243">
        <v>2</v>
      </c>
      <c r="I304" s="244"/>
      <c r="J304" s="245">
        <f>ROUND(I304*H304,2)</f>
        <v>0</v>
      </c>
      <c r="K304" s="246"/>
      <c r="L304" s="41"/>
      <c r="M304" s="247" t="s">
        <v>1</v>
      </c>
      <c r="N304" s="248" t="s">
        <v>39</v>
      </c>
      <c r="O304" s="88"/>
      <c r="P304" s="249">
        <f>O304*H304</f>
        <v>0</v>
      </c>
      <c r="Q304" s="249">
        <v>0</v>
      </c>
      <c r="R304" s="249">
        <f>Q304*H304</f>
        <v>0</v>
      </c>
      <c r="S304" s="249">
        <v>0</v>
      </c>
      <c r="T304" s="250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51" t="s">
        <v>352</v>
      </c>
      <c r="AT304" s="251" t="s">
        <v>278</v>
      </c>
      <c r="AU304" s="251" t="s">
        <v>276</v>
      </c>
      <c r="AY304" s="14" t="s">
        <v>275</v>
      </c>
      <c r="BE304" s="252">
        <f>IF(N304="základní",J304,0)</f>
        <v>0</v>
      </c>
      <c r="BF304" s="252">
        <f>IF(N304="snížená",J304,0)</f>
        <v>0</v>
      </c>
      <c r="BG304" s="252">
        <f>IF(N304="zákl. přenesená",J304,0)</f>
        <v>0</v>
      </c>
      <c r="BH304" s="252">
        <f>IF(N304="sníž. přenesená",J304,0)</f>
        <v>0</v>
      </c>
      <c r="BI304" s="252">
        <f>IF(N304="nulová",J304,0)</f>
        <v>0</v>
      </c>
      <c r="BJ304" s="14" t="s">
        <v>81</v>
      </c>
      <c r="BK304" s="252">
        <f>ROUND(I304*H304,2)</f>
        <v>0</v>
      </c>
      <c r="BL304" s="14" t="s">
        <v>352</v>
      </c>
      <c r="BM304" s="251" t="s">
        <v>1078</v>
      </c>
    </row>
    <row r="305" s="2" customFormat="1">
      <c r="A305" s="35"/>
      <c r="B305" s="36"/>
      <c r="C305" s="37"/>
      <c r="D305" s="253" t="s">
        <v>284</v>
      </c>
      <c r="E305" s="37"/>
      <c r="F305" s="254" t="s">
        <v>1079</v>
      </c>
      <c r="G305" s="37"/>
      <c r="H305" s="37"/>
      <c r="I305" s="206"/>
      <c r="J305" s="37"/>
      <c r="K305" s="37"/>
      <c r="L305" s="41"/>
      <c r="M305" s="255"/>
      <c r="N305" s="256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284</v>
      </c>
      <c r="AU305" s="14" t="s">
        <v>276</v>
      </c>
    </row>
    <row r="306" s="2" customFormat="1" ht="76.35" customHeight="1">
      <c r="A306" s="35"/>
      <c r="B306" s="36"/>
      <c r="C306" s="257" t="s">
        <v>908</v>
      </c>
      <c r="D306" s="257" t="s">
        <v>339</v>
      </c>
      <c r="E306" s="258" t="s">
        <v>1543</v>
      </c>
      <c r="F306" s="259" t="s">
        <v>1544</v>
      </c>
      <c r="G306" s="260" t="s">
        <v>342</v>
      </c>
      <c r="H306" s="261">
        <v>2</v>
      </c>
      <c r="I306" s="262"/>
      <c r="J306" s="263">
        <f>ROUND(I306*H306,2)</f>
        <v>0</v>
      </c>
      <c r="K306" s="264"/>
      <c r="L306" s="265"/>
      <c r="M306" s="266" t="s">
        <v>1</v>
      </c>
      <c r="N306" s="267" t="s">
        <v>39</v>
      </c>
      <c r="O306" s="88"/>
      <c r="P306" s="249">
        <f>O306*H306</f>
        <v>0</v>
      </c>
      <c r="Q306" s="249">
        <v>0.0025500000000000002</v>
      </c>
      <c r="R306" s="249">
        <f>Q306*H306</f>
        <v>0.0051000000000000004</v>
      </c>
      <c r="S306" s="249">
        <v>0</v>
      </c>
      <c r="T306" s="250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51" t="s">
        <v>377</v>
      </c>
      <c r="AT306" s="251" t="s">
        <v>339</v>
      </c>
      <c r="AU306" s="251" t="s">
        <v>276</v>
      </c>
      <c r="AY306" s="14" t="s">
        <v>275</v>
      </c>
      <c r="BE306" s="252">
        <f>IF(N306="základní",J306,0)</f>
        <v>0</v>
      </c>
      <c r="BF306" s="252">
        <f>IF(N306="snížená",J306,0)</f>
        <v>0</v>
      </c>
      <c r="BG306" s="252">
        <f>IF(N306="zákl. přenesená",J306,0)</f>
        <v>0</v>
      </c>
      <c r="BH306" s="252">
        <f>IF(N306="sníž. přenesená",J306,0)</f>
        <v>0</v>
      </c>
      <c r="BI306" s="252">
        <f>IF(N306="nulová",J306,0)</f>
        <v>0</v>
      </c>
      <c r="BJ306" s="14" t="s">
        <v>81</v>
      </c>
      <c r="BK306" s="252">
        <f>ROUND(I306*H306,2)</f>
        <v>0</v>
      </c>
      <c r="BL306" s="14" t="s">
        <v>352</v>
      </c>
      <c r="BM306" s="251" t="s">
        <v>1545</v>
      </c>
    </row>
    <row r="307" s="2" customFormat="1">
      <c r="A307" s="35"/>
      <c r="B307" s="36"/>
      <c r="C307" s="37"/>
      <c r="D307" s="253" t="s">
        <v>284</v>
      </c>
      <c r="E307" s="37"/>
      <c r="F307" s="254" t="s">
        <v>1546</v>
      </c>
      <c r="G307" s="37"/>
      <c r="H307" s="37"/>
      <c r="I307" s="206"/>
      <c r="J307" s="37"/>
      <c r="K307" s="37"/>
      <c r="L307" s="41"/>
      <c r="M307" s="255"/>
      <c r="N307" s="256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284</v>
      </c>
      <c r="AU307" s="14" t="s">
        <v>276</v>
      </c>
    </row>
    <row r="308" s="2" customFormat="1" ht="24.15" customHeight="1">
      <c r="A308" s="35"/>
      <c r="B308" s="36"/>
      <c r="C308" s="239" t="s">
        <v>913</v>
      </c>
      <c r="D308" s="239" t="s">
        <v>278</v>
      </c>
      <c r="E308" s="240" t="s">
        <v>1086</v>
      </c>
      <c r="F308" s="241" t="s">
        <v>1087</v>
      </c>
      <c r="G308" s="242" t="s">
        <v>342</v>
      </c>
      <c r="H308" s="243">
        <v>3</v>
      </c>
      <c r="I308" s="244"/>
      <c r="J308" s="245">
        <f>ROUND(I308*H308,2)</f>
        <v>0</v>
      </c>
      <c r="K308" s="246"/>
      <c r="L308" s="41"/>
      <c r="M308" s="247" t="s">
        <v>1</v>
      </c>
      <c r="N308" s="248" t="s">
        <v>39</v>
      </c>
      <c r="O308" s="88"/>
      <c r="P308" s="249">
        <f>O308*H308</f>
        <v>0</v>
      </c>
      <c r="Q308" s="249">
        <v>0</v>
      </c>
      <c r="R308" s="249">
        <f>Q308*H308</f>
        <v>0</v>
      </c>
      <c r="S308" s="249">
        <v>0</v>
      </c>
      <c r="T308" s="25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51" t="s">
        <v>352</v>
      </c>
      <c r="AT308" s="251" t="s">
        <v>278</v>
      </c>
      <c r="AU308" s="251" t="s">
        <v>276</v>
      </c>
      <c r="AY308" s="14" t="s">
        <v>275</v>
      </c>
      <c r="BE308" s="252">
        <f>IF(N308="základní",J308,0)</f>
        <v>0</v>
      </c>
      <c r="BF308" s="252">
        <f>IF(N308="snížená",J308,0)</f>
        <v>0</v>
      </c>
      <c r="BG308" s="252">
        <f>IF(N308="zákl. přenesená",J308,0)</f>
        <v>0</v>
      </c>
      <c r="BH308" s="252">
        <f>IF(N308="sníž. přenesená",J308,0)</f>
        <v>0</v>
      </c>
      <c r="BI308" s="252">
        <f>IF(N308="nulová",J308,0)</f>
        <v>0</v>
      </c>
      <c r="BJ308" s="14" t="s">
        <v>81</v>
      </c>
      <c r="BK308" s="252">
        <f>ROUND(I308*H308,2)</f>
        <v>0</v>
      </c>
      <c r="BL308" s="14" t="s">
        <v>352</v>
      </c>
      <c r="BM308" s="251" t="s">
        <v>1088</v>
      </c>
    </row>
    <row r="309" s="2" customFormat="1">
      <c r="A309" s="35"/>
      <c r="B309" s="36"/>
      <c r="C309" s="37"/>
      <c r="D309" s="253" t="s">
        <v>284</v>
      </c>
      <c r="E309" s="37"/>
      <c r="F309" s="254" t="s">
        <v>1089</v>
      </c>
      <c r="G309" s="37"/>
      <c r="H309" s="37"/>
      <c r="I309" s="206"/>
      <c r="J309" s="37"/>
      <c r="K309" s="37"/>
      <c r="L309" s="41"/>
      <c r="M309" s="255"/>
      <c r="N309" s="256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284</v>
      </c>
      <c r="AU309" s="14" t="s">
        <v>276</v>
      </c>
    </row>
    <row r="310" s="2" customFormat="1" ht="24.15" customHeight="1">
      <c r="A310" s="35"/>
      <c r="B310" s="36"/>
      <c r="C310" s="257" t="s">
        <v>917</v>
      </c>
      <c r="D310" s="257" t="s">
        <v>339</v>
      </c>
      <c r="E310" s="258" t="s">
        <v>1091</v>
      </c>
      <c r="F310" s="259" t="s">
        <v>1092</v>
      </c>
      <c r="G310" s="260" t="s">
        <v>342</v>
      </c>
      <c r="H310" s="261">
        <v>3</v>
      </c>
      <c r="I310" s="262"/>
      <c r="J310" s="263">
        <f>ROUND(I310*H310,2)</f>
        <v>0</v>
      </c>
      <c r="K310" s="264"/>
      <c r="L310" s="265"/>
      <c r="M310" s="266" t="s">
        <v>1</v>
      </c>
      <c r="N310" s="267" t="s">
        <v>39</v>
      </c>
      <c r="O310" s="88"/>
      <c r="P310" s="249">
        <f>O310*H310</f>
        <v>0</v>
      </c>
      <c r="Q310" s="249">
        <v>0.00014999999999999999</v>
      </c>
      <c r="R310" s="249">
        <f>Q310*H310</f>
        <v>0.00044999999999999999</v>
      </c>
      <c r="S310" s="249">
        <v>0</v>
      </c>
      <c r="T310" s="250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51" t="s">
        <v>377</v>
      </c>
      <c r="AT310" s="251" t="s">
        <v>339</v>
      </c>
      <c r="AU310" s="251" t="s">
        <v>276</v>
      </c>
      <c r="AY310" s="14" t="s">
        <v>275</v>
      </c>
      <c r="BE310" s="252">
        <f>IF(N310="základní",J310,0)</f>
        <v>0</v>
      </c>
      <c r="BF310" s="252">
        <f>IF(N310="snížená",J310,0)</f>
        <v>0</v>
      </c>
      <c r="BG310" s="252">
        <f>IF(N310="zákl. přenesená",J310,0)</f>
        <v>0</v>
      </c>
      <c r="BH310" s="252">
        <f>IF(N310="sníž. přenesená",J310,0)</f>
        <v>0</v>
      </c>
      <c r="BI310" s="252">
        <f>IF(N310="nulová",J310,0)</f>
        <v>0</v>
      </c>
      <c r="BJ310" s="14" t="s">
        <v>81</v>
      </c>
      <c r="BK310" s="252">
        <f>ROUND(I310*H310,2)</f>
        <v>0</v>
      </c>
      <c r="BL310" s="14" t="s">
        <v>352</v>
      </c>
      <c r="BM310" s="251" t="s">
        <v>1093</v>
      </c>
    </row>
    <row r="311" s="2" customFormat="1">
      <c r="A311" s="35"/>
      <c r="B311" s="36"/>
      <c r="C311" s="37"/>
      <c r="D311" s="253" t="s">
        <v>284</v>
      </c>
      <c r="E311" s="37"/>
      <c r="F311" s="254" t="s">
        <v>1092</v>
      </c>
      <c r="G311" s="37"/>
      <c r="H311" s="37"/>
      <c r="I311" s="206"/>
      <c r="J311" s="37"/>
      <c r="K311" s="37"/>
      <c r="L311" s="41"/>
      <c r="M311" s="255"/>
      <c r="N311" s="256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284</v>
      </c>
      <c r="AU311" s="14" t="s">
        <v>276</v>
      </c>
    </row>
    <row r="312" s="2" customFormat="1" ht="24.15" customHeight="1">
      <c r="A312" s="35"/>
      <c r="B312" s="36"/>
      <c r="C312" s="239" t="s">
        <v>922</v>
      </c>
      <c r="D312" s="239" t="s">
        <v>278</v>
      </c>
      <c r="E312" s="240" t="s">
        <v>1710</v>
      </c>
      <c r="F312" s="241" t="s">
        <v>1711</v>
      </c>
      <c r="G312" s="242" t="s">
        <v>342</v>
      </c>
      <c r="H312" s="243">
        <v>1</v>
      </c>
      <c r="I312" s="244"/>
      <c r="J312" s="245">
        <f>ROUND(I312*H312,2)</f>
        <v>0</v>
      </c>
      <c r="K312" s="246"/>
      <c r="L312" s="41"/>
      <c r="M312" s="247" t="s">
        <v>1</v>
      </c>
      <c r="N312" s="248" t="s">
        <v>39</v>
      </c>
      <c r="O312" s="88"/>
      <c r="P312" s="249">
        <f>O312*H312</f>
        <v>0</v>
      </c>
      <c r="Q312" s="249">
        <v>0</v>
      </c>
      <c r="R312" s="249">
        <f>Q312*H312</f>
        <v>0</v>
      </c>
      <c r="S312" s="249">
        <v>0</v>
      </c>
      <c r="T312" s="250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51" t="s">
        <v>352</v>
      </c>
      <c r="AT312" s="251" t="s">
        <v>278</v>
      </c>
      <c r="AU312" s="251" t="s">
        <v>276</v>
      </c>
      <c r="AY312" s="14" t="s">
        <v>275</v>
      </c>
      <c r="BE312" s="252">
        <f>IF(N312="základní",J312,0)</f>
        <v>0</v>
      </c>
      <c r="BF312" s="252">
        <f>IF(N312="snížená",J312,0)</f>
        <v>0</v>
      </c>
      <c r="BG312" s="252">
        <f>IF(N312="zákl. přenesená",J312,0)</f>
        <v>0</v>
      </c>
      <c r="BH312" s="252">
        <f>IF(N312="sníž. přenesená",J312,0)</f>
        <v>0</v>
      </c>
      <c r="BI312" s="252">
        <f>IF(N312="nulová",J312,0)</f>
        <v>0</v>
      </c>
      <c r="BJ312" s="14" t="s">
        <v>81</v>
      </c>
      <c r="BK312" s="252">
        <f>ROUND(I312*H312,2)</f>
        <v>0</v>
      </c>
      <c r="BL312" s="14" t="s">
        <v>352</v>
      </c>
      <c r="BM312" s="251" t="s">
        <v>1712</v>
      </c>
    </row>
    <row r="313" s="2" customFormat="1">
      <c r="A313" s="35"/>
      <c r="B313" s="36"/>
      <c r="C313" s="37"/>
      <c r="D313" s="253" t="s">
        <v>284</v>
      </c>
      <c r="E313" s="37"/>
      <c r="F313" s="254" t="s">
        <v>1713</v>
      </c>
      <c r="G313" s="37"/>
      <c r="H313" s="37"/>
      <c r="I313" s="206"/>
      <c r="J313" s="37"/>
      <c r="K313" s="37"/>
      <c r="L313" s="41"/>
      <c r="M313" s="255"/>
      <c r="N313" s="256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284</v>
      </c>
      <c r="AU313" s="14" t="s">
        <v>276</v>
      </c>
    </row>
    <row r="314" s="2" customFormat="1" ht="24.15" customHeight="1">
      <c r="A314" s="35"/>
      <c r="B314" s="36"/>
      <c r="C314" s="257" t="s">
        <v>926</v>
      </c>
      <c r="D314" s="257" t="s">
        <v>339</v>
      </c>
      <c r="E314" s="258" t="s">
        <v>1714</v>
      </c>
      <c r="F314" s="259" t="s">
        <v>1715</v>
      </c>
      <c r="G314" s="260" t="s">
        <v>342</v>
      </c>
      <c r="H314" s="261">
        <v>1</v>
      </c>
      <c r="I314" s="262"/>
      <c r="J314" s="263">
        <f>ROUND(I314*H314,2)</f>
        <v>0</v>
      </c>
      <c r="K314" s="264"/>
      <c r="L314" s="265"/>
      <c r="M314" s="266" t="s">
        <v>1</v>
      </c>
      <c r="N314" s="267" t="s">
        <v>39</v>
      </c>
      <c r="O314" s="88"/>
      <c r="P314" s="249">
        <f>O314*H314</f>
        <v>0</v>
      </c>
      <c r="Q314" s="249">
        <v>4.0000000000000003E-05</v>
      </c>
      <c r="R314" s="249">
        <f>Q314*H314</f>
        <v>4.0000000000000003E-05</v>
      </c>
      <c r="S314" s="249">
        <v>0</v>
      </c>
      <c r="T314" s="250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51" t="s">
        <v>377</v>
      </c>
      <c r="AT314" s="251" t="s">
        <v>339</v>
      </c>
      <c r="AU314" s="251" t="s">
        <v>276</v>
      </c>
      <c r="AY314" s="14" t="s">
        <v>275</v>
      </c>
      <c r="BE314" s="252">
        <f>IF(N314="základní",J314,0)</f>
        <v>0</v>
      </c>
      <c r="BF314" s="252">
        <f>IF(N314="snížená",J314,0)</f>
        <v>0</v>
      </c>
      <c r="BG314" s="252">
        <f>IF(N314="zákl. přenesená",J314,0)</f>
        <v>0</v>
      </c>
      <c r="BH314" s="252">
        <f>IF(N314="sníž. přenesená",J314,0)</f>
        <v>0</v>
      </c>
      <c r="BI314" s="252">
        <f>IF(N314="nulová",J314,0)</f>
        <v>0</v>
      </c>
      <c r="BJ314" s="14" t="s">
        <v>81</v>
      </c>
      <c r="BK314" s="252">
        <f>ROUND(I314*H314,2)</f>
        <v>0</v>
      </c>
      <c r="BL314" s="14" t="s">
        <v>352</v>
      </c>
      <c r="BM314" s="251" t="s">
        <v>1716</v>
      </c>
    </row>
    <row r="315" s="2" customFormat="1">
      <c r="A315" s="35"/>
      <c r="B315" s="36"/>
      <c r="C315" s="37"/>
      <c r="D315" s="253" t="s">
        <v>284</v>
      </c>
      <c r="E315" s="37"/>
      <c r="F315" s="254" t="s">
        <v>1715</v>
      </c>
      <c r="G315" s="37"/>
      <c r="H315" s="37"/>
      <c r="I315" s="206"/>
      <c r="J315" s="37"/>
      <c r="K315" s="37"/>
      <c r="L315" s="41"/>
      <c r="M315" s="255"/>
      <c r="N315" s="256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284</v>
      </c>
      <c r="AU315" s="14" t="s">
        <v>276</v>
      </c>
    </row>
    <row r="316" s="2" customFormat="1" ht="24.15" customHeight="1">
      <c r="A316" s="35"/>
      <c r="B316" s="36"/>
      <c r="C316" s="257" t="s">
        <v>930</v>
      </c>
      <c r="D316" s="257" t="s">
        <v>339</v>
      </c>
      <c r="E316" s="258" t="s">
        <v>1315</v>
      </c>
      <c r="F316" s="259" t="s">
        <v>1316</v>
      </c>
      <c r="G316" s="260" t="s">
        <v>342</v>
      </c>
      <c r="H316" s="261">
        <v>1</v>
      </c>
      <c r="I316" s="262"/>
      <c r="J316" s="263">
        <f>ROUND(I316*H316,2)</f>
        <v>0</v>
      </c>
      <c r="K316" s="264"/>
      <c r="L316" s="265"/>
      <c r="M316" s="266" t="s">
        <v>1</v>
      </c>
      <c r="N316" s="267" t="s">
        <v>39</v>
      </c>
      <c r="O316" s="88"/>
      <c r="P316" s="249">
        <f>O316*H316</f>
        <v>0</v>
      </c>
      <c r="Q316" s="249">
        <v>1.0000000000000001E-05</v>
      </c>
      <c r="R316" s="249">
        <f>Q316*H316</f>
        <v>1.0000000000000001E-05</v>
      </c>
      <c r="S316" s="249">
        <v>0</v>
      </c>
      <c r="T316" s="250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51" t="s">
        <v>377</v>
      </c>
      <c r="AT316" s="251" t="s">
        <v>339</v>
      </c>
      <c r="AU316" s="251" t="s">
        <v>276</v>
      </c>
      <c r="AY316" s="14" t="s">
        <v>275</v>
      </c>
      <c r="BE316" s="252">
        <f>IF(N316="základní",J316,0)</f>
        <v>0</v>
      </c>
      <c r="BF316" s="252">
        <f>IF(N316="snížená",J316,0)</f>
        <v>0</v>
      </c>
      <c r="BG316" s="252">
        <f>IF(N316="zákl. přenesená",J316,0)</f>
        <v>0</v>
      </c>
      <c r="BH316" s="252">
        <f>IF(N316="sníž. přenesená",J316,0)</f>
        <v>0</v>
      </c>
      <c r="BI316" s="252">
        <f>IF(N316="nulová",J316,0)</f>
        <v>0</v>
      </c>
      <c r="BJ316" s="14" t="s">
        <v>81</v>
      </c>
      <c r="BK316" s="252">
        <f>ROUND(I316*H316,2)</f>
        <v>0</v>
      </c>
      <c r="BL316" s="14" t="s">
        <v>352</v>
      </c>
      <c r="BM316" s="251" t="s">
        <v>1554</v>
      </c>
    </row>
    <row r="317" s="2" customFormat="1">
      <c r="A317" s="35"/>
      <c r="B317" s="36"/>
      <c r="C317" s="37"/>
      <c r="D317" s="253" t="s">
        <v>284</v>
      </c>
      <c r="E317" s="37"/>
      <c r="F317" s="254" t="s">
        <v>1316</v>
      </c>
      <c r="G317" s="37"/>
      <c r="H317" s="37"/>
      <c r="I317" s="206"/>
      <c r="J317" s="37"/>
      <c r="K317" s="37"/>
      <c r="L317" s="41"/>
      <c r="M317" s="255"/>
      <c r="N317" s="256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284</v>
      </c>
      <c r="AU317" s="14" t="s">
        <v>276</v>
      </c>
    </row>
    <row r="318" s="2" customFormat="1" ht="24.15" customHeight="1">
      <c r="A318" s="35"/>
      <c r="B318" s="36"/>
      <c r="C318" s="239" t="s">
        <v>934</v>
      </c>
      <c r="D318" s="239" t="s">
        <v>278</v>
      </c>
      <c r="E318" s="240" t="s">
        <v>1108</v>
      </c>
      <c r="F318" s="241" t="s">
        <v>1109</v>
      </c>
      <c r="G318" s="242" t="s">
        <v>416</v>
      </c>
      <c r="H318" s="243">
        <v>40</v>
      </c>
      <c r="I318" s="244"/>
      <c r="J318" s="245">
        <f>ROUND(I318*H318,2)</f>
        <v>0</v>
      </c>
      <c r="K318" s="246"/>
      <c r="L318" s="41"/>
      <c r="M318" s="247" t="s">
        <v>1</v>
      </c>
      <c r="N318" s="248" t="s">
        <v>39</v>
      </c>
      <c r="O318" s="88"/>
      <c r="P318" s="249">
        <f>O318*H318</f>
        <v>0</v>
      </c>
      <c r="Q318" s="249">
        <v>0</v>
      </c>
      <c r="R318" s="249">
        <f>Q318*H318</f>
        <v>0</v>
      </c>
      <c r="S318" s="249">
        <v>0</v>
      </c>
      <c r="T318" s="250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51" t="s">
        <v>352</v>
      </c>
      <c r="AT318" s="251" t="s">
        <v>278</v>
      </c>
      <c r="AU318" s="251" t="s">
        <v>276</v>
      </c>
      <c r="AY318" s="14" t="s">
        <v>275</v>
      </c>
      <c r="BE318" s="252">
        <f>IF(N318="základní",J318,0)</f>
        <v>0</v>
      </c>
      <c r="BF318" s="252">
        <f>IF(N318="snížená",J318,0)</f>
        <v>0</v>
      </c>
      <c r="BG318" s="252">
        <f>IF(N318="zákl. přenesená",J318,0)</f>
        <v>0</v>
      </c>
      <c r="BH318" s="252">
        <f>IF(N318="sníž. přenesená",J318,0)</f>
        <v>0</v>
      </c>
      <c r="BI318" s="252">
        <f>IF(N318="nulová",J318,0)</f>
        <v>0</v>
      </c>
      <c r="BJ318" s="14" t="s">
        <v>81</v>
      </c>
      <c r="BK318" s="252">
        <f>ROUND(I318*H318,2)</f>
        <v>0</v>
      </c>
      <c r="BL318" s="14" t="s">
        <v>352</v>
      </c>
      <c r="BM318" s="251" t="s">
        <v>1110</v>
      </c>
    </row>
    <row r="319" s="2" customFormat="1">
      <c r="A319" s="35"/>
      <c r="B319" s="36"/>
      <c r="C319" s="37"/>
      <c r="D319" s="253" t="s">
        <v>284</v>
      </c>
      <c r="E319" s="37"/>
      <c r="F319" s="254" t="s">
        <v>1111</v>
      </c>
      <c r="G319" s="37"/>
      <c r="H319" s="37"/>
      <c r="I319" s="206"/>
      <c r="J319" s="37"/>
      <c r="K319" s="37"/>
      <c r="L319" s="41"/>
      <c r="M319" s="255"/>
      <c r="N319" s="256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284</v>
      </c>
      <c r="AU319" s="14" t="s">
        <v>276</v>
      </c>
    </row>
    <row r="320" s="2" customFormat="1" ht="24.15" customHeight="1">
      <c r="A320" s="35"/>
      <c r="B320" s="36"/>
      <c r="C320" s="257" t="s">
        <v>938</v>
      </c>
      <c r="D320" s="257" t="s">
        <v>339</v>
      </c>
      <c r="E320" s="258" t="s">
        <v>1113</v>
      </c>
      <c r="F320" s="259" t="s">
        <v>1114</v>
      </c>
      <c r="G320" s="260" t="s">
        <v>416</v>
      </c>
      <c r="H320" s="261">
        <v>40</v>
      </c>
      <c r="I320" s="262"/>
      <c r="J320" s="263">
        <f>ROUND(I320*H320,2)</f>
        <v>0</v>
      </c>
      <c r="K320" s="264"/>
      <c r="L320" s="265"/>
      <c r="M320" s="266" t="s">
        <v>1</v>
      </c>
      <c r="N320" s="267" t="s">
        <v>39</v>
      </c>
      <c r="O320" s="88"/>
      <c r="P320" s="249">
        <f>O320*H320</f>
        <v>0</v>
      </c>
      <c r="Q320" s="249">
        <v>0.00012</v>
      </c>
      <c r="R320" s="249">
        <f>Q320*H320</f>
        <v>0.0048000000000000004</v>
      </c>
      <c r="S320" s="249">
        <v>0</v>
      </c>
      <c r="T320" s="250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51" t="s">
        <v>377</v>
      </c>
      <c r="AT320" s="251" t="s">
        <v>339</v>
      </c>
      <c r="AU320" s="251" t="s">
        <v>276</v>
      </c>
      <c r="AY320" s="14" t="s">
        <v>275</v>
      </c>
      <c r="BE320" s="252">
        <f>IF(N320="základní",J320,0)</f>
        <v>0</v>
      </c>
      <c r="BF320" s="252">
        <f>IF(N320="snížená",J320,0)</f>
        <v>0</v>
      </c>
      <c r="BG320" s="252">
        <f>IF(N320="zákl. přenesená",J320,0)</f>
        <v>0</v>
      </c>
      <c r="BH320" s="252">
        <f>IF(N320="sníž. přenesená",J320,0)</f>
        <v>0</v>
      </c>
      <c r="BI320" s="252">
        <f>IF(N320="nulová",J320,0)</f>
        <v>0</v>
      </c>
      <c r="BJ320" s="14" t="s">
        <v>81</v>
      </c>
      <c r="BK320" s="252">
        <f>ROUND(I320*H320,2)</f>
        <v>0</v>
      </c>
      <c r="BL320" s="14" t="s">
        <v>352</v>
      </c>
      <c r="BM320" s="251" t="s">
        <v>1115</v>
      </c>
    </row>
    <row r="321" s="2" customFormat="1">
      <c r="A321" s="35"/>
      <c r="B321" s="36"/>
      <c r="C321" s="37"/>
      <c r="D321" s="253" t="s">
        <v>284</v>
      </c>
      <c r="E321" s="37"/>
      <c r="F321" s="254" t="s">
        <v>1114</v>
      </c>
      <c r="G321" s="37"/>
      <c r="H321" s="37"/>
      <c r="I321" s="206"/>
      <c r="J321" s="37"/>
      <c r="K321" s="37"/>
      <c r="L321" s="41"/>
      <c r="M321" s="255"/>
      <c r="N321" s="256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284</v>
      </c>
      <c r="AU321" s="14" t="s">
        <v>276</v>
      </c>
    </row>
    <row r="322" s="2" customFormat="1" ht="24.15" customHeight="1">
      <c r="A322" s="35"/>
      <c r="B322" s="36"/>
      <c r="C322" s="239" t="s">
        <v>943</v>
      </c>
      <c r="D322" s="239" t="s">
        <v>278</v>
      </c>
      <c r="E322" s="240" t="s">
        <v>957</v>
      </c>
      <c r="F322" s="241" t="s">
        <v>958</v>
      </c>
      <c r="G322" s="242" t="s">
        <v>342</v>
      </c>
      <c r="H322" s="243">
        <v>10</v>
      </c>
      <c r="I322" s="244"/>
      <c r="J322" s="245">
        <f>ROUND(I322*H322,2)</f>
        <v>0</v>
      </c>
      <c r="K322" s="246"/>
      <c r="L322" s="41"/>
      <c r="M322" s="247" t="s">
        <v>1</v>
      </c>
      <c r="N322" s="248" t="s">
        <v>39</v>
      </c>
      <c r="O322" s="88"/>
      <c r="P322" s="249">
        <f>O322*H322</f>
        <v>0</v>
      </c>
      <c r="Q322" s="249">
        <v>0</v>
      </c>
      <c r="R322" s="249">
        <f>Q322*H322</f>
        <v>0</v>
      </c>
      <c r="S322" s="249">
        <v>0</v>
      </c>
      <c r="T322" s="250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51" t="s">
        <v>352</v>
      </c>
      <c r="AT322" s="251" t="s">
        <v>278</v>
      </c>
      <c r="AU322" s="251" t="s">
        <v>276</v>
      </c>
      <c r="AY322" s="14" t="s">
        <v>275</v>
      </c>
      <c r="BE322" s="252">
        <f>IF(N322="základní",J322,0)</f>
        <v>0</v>
      </c>
      <c r="BF322" s="252">
        <f>IF(N322="snížená",J322,0)</f>
        <v>0</v>
      </c>
      <c r="BG322" s="252">
        <f>IF(N322="zákl. přenesená",J322,0)</f>
        <v>0</v>
      </c>
      <c r="BH322" s="252">
        <f>IF(N322="sníž. přenesená",J322,0)</f>
        <v>0</v>
      </c>
      <c r="BI322" s="252">
        <f>IF(N322="nulová",J322,0)</f>
        <v>0</v>
      </c>
      <c r="BJ322" s="14" t="s">
        <v>81</v>
      </c>
      <c r="BK322" s="252">
        <f>ROUND(I322*H322,2)</f>
        <v>0</v>
      </c>
      <c r="BL322" s="14" t="s">
        <v>352</v>
      </c>
      <c r="BM322" s="251" t="s">
        <v>1117</v>
      </c>
    </row>
    <row r="323" s="2" customFormat="1">
      <c r="A323" s="35"/>
      <c r="B323" s="36"/>
      <c r="C323" s="37"/>
      <c r="D323" s="253" t="s">
        <v>284</v>
      </c>
      <c r="E323" s="37"/>
      <c r="F323" s="254" t="s">
        <v>960</v>
      </c>
      <c r="G323" s="37"/>
      <c r="H323" s="37"/>
      <c r="I323" s="206"/>
      <c r="J323" s="37"/>
      <c r="K323" s="37"/>
      <c r="L323" s="41"/>
      <c r="M323" s="255"/>
      <c r="N323" s="256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284</v>
      </c>
      <c r="AU323" s="14" t="s">
        <v>276</v>
      </c>
    </row>
    <row r="324" s="2" customFormat="1" ht="16.5" customHeight="1">
      <c r="A324" s="35"/>
      <c r="B324" s="36"/>
      <c r="C324" s="257" t="s">
        <v>948</v>
      </c>
      <c r="D324" s="257" t="s">
        <v>339</v>
      </c>
      <c r="E324" s="258" t="s">
        <v>962</v>
      </c>
      <c r="F324" s="259" t="s">
        <v>963</v>
      </c>
      <c r="G324" s="260" t="s">
        <v>342</v>
      </c>
      <c r="H324" s="261">
        <v>10</v>
      </c>
      <c r="I324" s="262"/>
      <c r="J324" s="263">
        <f>ROUND(I324*H324,2)</f>
        <v>0</v>
      </c>
      <c r="K324" s="264"/>
      <c r="L324" s="265"/>
      <c r="M324" s="266" t="s">
        <v>1</v>
      </c>
      <c r="N324" s="267" t="s">
        <v>39</v>
      </c>
      <c r="O324" s="88"/>
      <c r="P324" s="249">
        <f>O324*H324</f>
        <v>0</v>
      </c>
      <c r="Q324" s="249">
        <v>9.0000000000000006E-05</v>
      </c>
      <c r="R324" s="249">
        <f>Q324*H324</f>
        <v>0.00090000000000000008</v>
      </c>
      <c r="S324" s="249">
        <v>0</v>
      </c>
      <c r="T324" s="250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51" t="s">
        <v>377</v>
      </c>
      <c r="AT324" s="251" t="s">
        <v>339</v>
      </c>
      <c r="AU324" s="251" t="s">
        <v>276</v>
      </c>
      <c r="AY324" s="14" t="s">
        <v>275</v>
      </c>
      <c r="BE324" s="252">
        <f>IF(N324="základní",J324,0)</f>
        <v>0</v>
      </c>
      <c r="BF324" s="252">
        <f>IF(N324="snížená",J324,0)</f>
        <v>0</v>
      </c>
      <c r="BG324" s="252">
        <f>IF(N324="zákl. přenesená",J324,0)</f>
        <v>0</v>
      </c>
      <c r="BH324" s="252">
        <f>IF(N324="sníž. přenesená",J324,0)</f>
        <v>0</v>
      </c>
      <c r="BI324" s="252">
        <f>IF(N324="nulová",J324,0)</f>
        <v>0</v>
      </c>
      <c r="BJ324" s="14" t="s">
        <v>81</v>
      </c>
      <c r="BK324" s="252">
        <f>ROUND(I324*H324,2)</f>
        <v>0</v>
      </c>
      <c r="BL324" s="14" t="s">
        <v>352</v>
      </c>
      <c r="BM324" s="251" t="s">
        <v>1119</v>
      </c>
    </row>
    <row r="325" s="2" customFormat="1">
      <c r="A325" s="35"/>
      <c r="B325" s="36"/>
      <c r="C325" s="37"/>
      <c r="D325" s="253" t="s">
        <v>284</v>
      </c>
      <c r="E325" s="37"/>
      <c r="F325" s="254" t="s">
        <v>963</v>
      </c>
      <c r="G325" s="37"/>
      <c r="H325" s="37"/>
      <c r="I325" s="206"/>
      <c r="J325" s="37"/>
      <c r="K325" s="37"/>
      <c r="L325" s="41"/>
      <c r="M325" s="255"/>
      <c r="N325" s="256"/>
      <c r="O325" s="88"/>
      <c r="P325" s="88"/>
      <c r="Q325" s="88"/>
      <c r="R325" s="88"/>
      <c r="S325" s="88"/>
      <c r="T325" s="89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4" t="s">
        <v>284</v>
      </c>
      <c r="AU325" s="14" t="s">
        <v>276</v>
      </c>
    </row>
    <row r="326" s="2" customFormat="1" ht="24.15" customHeight="1">
      <c r="A326" s="35"/>
      <c r="B326" s="36"/>
      <c r="C326" s="239" t="s">
        <v>952</v>
      </c>
      <c r="D326" s="239" t="s">
        <v>278</v>
      </c>
      <c r="E326" s="240" t="s">
        <v>1121</v>
      </c>
      <c r="F326" s="241" t="s">
        <v>1122</v>
      </c>
      <c r="G326" s="242" t="s">
        <v>342</v>
      </c>
      <c r="H326" s="243">
        <v>3</v>
      </c>
      <c r="I326" s="244"/>
      <c r="J326" s="245">
        <f>ROUND(I326*H326,2)</f>
        <v>0</v>
      </c>
      <c r="K326" s="246"/>
      <c r="L326" s="41"/>
      <c r="M326" s="247" t="s">
        <v>1</v>
      </c>
      <c r="N326" s="248" t="s">
        <v>39</v>
      </c>
      <c r="O326" s="88"/>
      <c r="P326" s="249">
        <f>O326*H326</f>
        <v>0</v>
      </c>
      <c r="Q326" s="249">
        <v>0</v>
      </c>
      <c r="R326" s="249">
        <f>Q326*H326</f>
        <v>0</v>
      </c>
      <c r="S326" s="249">
        <v>0.0030000000000000001</v>
      </c>
      <c r="T326" s="250">
        <f>S326*H326</f>
        <v>0.0090000000000000011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51" t="s">
        <v>352</v>
      </c>
      <c r="AT326" s="251" t="s">
        <v>278</v>
      </c>
      <c r="AU326" s="251" t="s">
        <v>276</v>
      </c>
      <c r="AY326" s="14" t="s">
        <v>275</v>
      </c>
      <c r="BE326" s="252">
        <f>IF(N326="základní",J326,0)</f>
        <v>0</v>
      </c>
      <c r="BF326" s="252">
        <f>IF(N326="snížená",J326,0)</f>
        <v>0</v>
      </c>
      <c r="BG326" s="252">
        <f>IF(N326="zákl. přenesená",J326,0)</f>
        <v>0</v>
      </c>
      <c r="BH326" s="252">
        <f>IF(N326="sníž. přenesená",J326,0)</f>
        <v>0</v>
      </c>
      <c r="BI326" s="252">
        <f>IF(N326="nulová",J326,0)</f>
        <v>0</v>
      </c>
      <c r="BJ326" s="14" t="s">
        <v>81</v>
      </c>
      <c r="BK326" s="252">
        <f>ROUND(I326*H326,2)</f>
        <v>0</v>
      </c>
      <c r="BL326" s="14" t="s">
        <v>352</v>
      </c>
      <c r="BM326" s="251" t="s">
        <v>1123</v>
      </c>
    </row>
    <row r="327" s="2" customFormat="1">
      <c r="A327" s="35"/>
      <c r="B327" s="36"/>
      <c r="C327" s="37"/>
      <c r="D327" s="253" t="s">
        <v>284</v>
      </c>
      <c r="E327" s="37"/>
      <c r="F327" s="254" t="s">
        <v>1124</v>
      </c>
      <c r="G327" s="37"/>
      <c r="H327" s="37"/>
      <c r="I327" s="206"/>
      <c r="J327" s="37"/>
      <c r="K327" s="37"/>
      <c r="L327" s="41"/>
      <c r="M327" s="255"/>
      <c r="N327" s="256"/>
      <c r="O327" s="88"/>
      <c r="P327" s="88"/>
      <c r="Q327" s="88"/>
      <c r="R327" s="88"/>
      <c r="S327" s="88"/>
      <c r="T327" s="89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4" t="s">
        <v>284</v>
      </c>
      <c r="AU327" s="14" t="s">
        <v>276</v>
      </c>
    </row>
    <row r="328" s="12" customFormat="1" ht="22.8" customHeight="1">
      <c r="A328" s="12"/>
      <c r="B328" s="223"/>
      <c r="C328" s="224"/>
      <c r="D328" s="225" t="s">
        <v>73</v>
      </c>
      <c r="E328" s="237" t="s">
        <v>1166</v>
      </c>
      <c r="F328" s="237" t="s">
        <v>1167</v>
      </c>
      <c r="G328" s="224"/>
      <c r="H328" s="224"/>
      <c r="I328" s="227"/>
      <c r="J328" s="238">
        <f>BK328</f>
        <v>0</v>
      </c>
      <c r="K328" s="224"/>
      <c r="L328" s="229"/>
      <c r="M328" s="230"/>
      <c r="N328" s="231"/>
      <c r="O328" s="231"/>
      <c r="P328" s="232">
        <f>P329</f>
        <v>0</v>
      </c>
      <c r="Q328" s="231"/>
      <c r="R328" s="232">
        <f>R329</f>
        <v>0.024530000000000003</v>
      </c>
      <c r="S328" s="231"/>
      <c r="T328" s="233">
        <f>T329</f>
        <v>0.00010000000000000001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34" t="s">
        <v>83</v>
      </c>
      <c r="AT328" s="235" t="s">
        <v>73</v>
      </c>
      <c r="AU328" s="235" t="s">
        <v>81</v>
      </c>
      <c r="AY328" s="234" t="s">
        <v>275</v>
      </c>
      <c r="BK328" s="236">
        <f>BK329</f>
        <v>0</v>
      </c>
    </row>
    <row r="329" s="12" customFormat="1" ht="20.88" customHeight="1">
      <c r="A329" s="12"/>
      <c r="B329" s="223"/>
      <c r="C329" s="224"/>
      <c r="D329" s="225" t="s">
        <v>73</v>
      </c>
      <c r="E329" s="237" t="s">
        <v>1168</v>
      </c>
      <c r="F329" s="237" t="s">
        <v>1169</v>
      </c>
      <c r="G329" s="224"/>
      <c r="H329" s="224"/>
      <c r="I329" s="227"/>
      <c r="J329" s="238">
        <f>BK329</f>
        <v>0</v>
      </c>
      <c r="K329" s="224"/>
      <c r="L329" s="229"/>
      <c r="M329" s="230"/>
      <c r="N329" s="231"/>
      <c r="O329" s="231"/>
      <c r="P329" s="232">
        <f>SUM(P330:P365)</f>
        <v>0</v>
      </c>
      <c r="Q329" s="231"/>
      <c r="R329" s="232">
        <f>SUM(R330:R365)</f>
        <v>0.024530000000000003</v>
      </c>
      <c r="S329" s="231"/>
      <c r="T329" s="233">
        <f>SUM(T330:T365)</f>
        <v>0.00010000000000000001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34" t="s">
        <v>83</v>
      </c>
      <c r="AT329" s="235" t="s">
        <v>73</v>
      </c>
      <c r="AU329" s="235" t="s">
        <v>83</v>
      </c>
      <c r="AY329" s="234" t="s">
        <v>275</v>
      </c>
      <c r="BK329" s="236">
        <f>SUM(BK330:BK365)</f>
        <v>0</v>
      </c>
    </row>
    <row r="330" s="2" customFormat="1" ht="24.15" customHeight="1">
      <c r="A330" s="35"/>
      <c r="B330" s="36"/>
      <c r="C330" s="239" t="s">
        <v>956</v>
      </c>
      <c r="D330" s="239" t="s">
        <v>278</v>
      </c>
      <c r="E330" s="240" t="s">
        <v>1171</v>
      </c>
      <c r="F330" s="241" t="s">
        <v>1172</v>
      </c>
      <c r="G330" s="242" t="s">
        <v>342</v>
      </c>
      <c r="H330" s="243">
        <v>4</v>
      </c>
      <c r="I330" s="244"/>
      <c r="J330" s="245">
        <f>ROUND(I330*H330,2)</f>
        <v>0</v>
      </c>
      <c r="K330" s="246"/>
      <c r="L330" s="41"/>
      <c r="M330" s="247" t="s">
        <v>1</v>
      </c>
      <c r="N330" s="248" t="s">
        <v>39</v>
      </c>
      <c r="O330" s="88"/>
      <c r="P330" s="249">
        <f>O330*H330</f>
        <v>0</v>
      </c>
      <c r="Q330" s="249">
        <v>0</v>
      </c>
      <c r="R330" s="249">
        <f>Q330*H330</f>
        <v>0</v>
      </c>
      <c r="S330" s="249">
        <v>0</v>
      </c>
      <c r="T330" s="250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51" t="s">
        <v>352</v>
      </c>
      <c r="AT330" s="251" t="s">
        <v>278</v>
      </c>
      <c r="AU330" s="251" t="s">
        <v>276</v>
      </c>
      <c r="AY330" s="14" t="s">
        <v>275</v>
      </c>
      <c r="BE330" s="252">
        <f>IF(N330="základní",J330,0)</f>
        <v>0</v>
      </c>
      <c r="BF330" s="252">
        <f>IF(N330="snížená",J330,0)</f>
        <v>0</v>
      </c>
      <c r="BG330" s="252">
        <f>IF(N330="zákl. přenesená",J330,0)</f>
        <v>0</v>
      </c>
      <c r="BH330" s="252">
        <f>IF(N330="sníž. přenesená",J330,0)</f>
        <v>0</v>
      </c>
      <c r="BI330" s="252">
        <f>IF(N330="nulová",J330,0)</f>
        <v>0</v>
      </c>
      <c r="BJ330" s="14" t="s">
        <v>81</v>
      </c>
      <c r="BK330" s="252">
        <f>ROUND(I330*H330,2)</f>
        <v>0</v>
      </c>
      <c r="BL330" s="14" t="s">
        <v>352</v>
      </c>
      <c r="BM330" s="251" t="s">
        <v>1173</v>
      </c>
    </row>
    <row r="331" s="2" customFormat="1">
      <c r="A331" s="35"/>
      <c r="B331" s="36"/>
      <c r="C331" s="37"/>
      <c r="D331" s="253" t="s">
        <v>284</v>
      </c>
      <c r="E331" s="37"/>
      <c r="F331" s="254" t="s">
        <v>1172</v>
      </c>
      <c r="G331" s="37"/>
      <c r="H331" s="37"/>
      <c r="I331" s="206"/>
      <c r="J331" s="37"/>
      <c r="K331" s="37"/>
      <c r="L331" s="41"/>
      <c r="M331" s="255"/>
      <c r="N331" s="256"/>
      <c r="O331" s="88"/>
      <c r="P331" s="88"/>
      <c r="Q331" s="88"/>
      <c r="R331" s="88"/>
      <c r="S331" s="88"/>
      <c r="T331" s="89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4" t="s">
        <v>284</v>
      </c>
      <c r="AU331" s="14" t="s">
        <v>276</v>
      </c>
    </row>
    <row r="332" s="2" customFormat="1" ht="24.15" customHeight="1">
      <c r="A332" s="35"/>
      <c r="B332" s="36"/>
      <c r="C332" s="257" t="s">
        <v>961</v>
      </c>
      <c r="D332" s="257" t="s">
        <v>339</v>
      </c>
      <c r="E332" s="258" t="s">
        <v>1175</v>
      </c>
      <c r="F332" s="259" t="s">
        <v>1176</v>
      </c>
      <c r="G332" s="260" t="s">
        <v>342</v>
      </c>
      <c r="H332" s="261">
        <v>4</v>
      </c>
      <c r="I332" s="262"/>
      <c r="J332" s="263">
        <f>ROUND(I332*H332,2)</f>
        <v>0</v>
      </c>
      <c r="K332" s="264"/>
      <c r="L332" s="265"/>
      <c r="M332" s="266" t="s">
        <v>1</v>
      </c>
      <c r="N332" s="267" t="s">
        <v>39</v>
      </c>
      <c r="O332" s="88"/>
      <c r="P332" s="249">
        <f>O332*H332</f>
        <v>0</v>
      </c>
      <c r="Q332" s="249">
        <v>2.0000000000000002E-05</v>
      </c>
      <c r="R332" s="249">
        <f>Q332*H332</f>
        <v>8.0000000000000007E-05</v>
      </c>
      <c r="S332" s="249">
        <v>0</v>
      </c>
      <c r="T332" s="250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51" t="s">
        <v>377</v>
      </c>
      <c r="AT332" s="251" t="s">
        <v>339</v>
      </c>
      <c r="AU332" s="251" t="s">
        <v>276</v>
      </c>
      <c r="AY332" s="14" t="s">
        <v>275</v>
      </c>
      <c r="BE332" s="252">
        <f>IF(N332="základní",J332,0)</f>
        <v>0</v>
      </c>
      <c r="BF332" s="252">
        <f>IF(N332="snížená",J332,0)</f>
        <v>0</v>
      </c>
      <c r="BG332" s="252">
        <f>IF(N332="zákl. přenesená",J332,0)</f>
        <v>0</v>
      </c>
      <c r="BH332" s="252">
        <f>IF(N332="sníž. přenesená",J332,0)</f>
        <v>0</v>
      </c>
      <c r="BI332" s="252">
        <f>IF(N332="nulová",J332,0)</f>
        <v>0</v>
      </c>
      <c r="BJ332" s="14" t="s">
        <v>81</v>
      </c>
      <c r="BK332" s="252">
        <f>ROUND(I332*H332,2)</f>
        <v>0</v>
      </c>
      <c r="BL332" s="14" t="s">
        <v>352</v>
      </c>
      <c r="BM332" s="251" t="s">
        <v>1177</v>
      </c>
    </row>
    <row r="333" s="2" customFormat="1">
      <c r="A333" s="35"/>
      <c r="B333" s="36"/>
      <c r="C333" s="37"/>
      <c r="D333" s="253" t="s">
        <v>284</v>
      </c>
      <c r="E333" s="37"/>
      <c r="F333" s="254" t="s">
        <v>1176</v>
      </c>
      <c r="G333" s="37"/>
      <c r="H333" s="37"/>
      <c r="I333" s="206"/>
      <c r="J333" s="37"/>
      <c r="K333" s="37"/>
      <c r="L333" s="41"/>
      <c r="M333" s="255"/>
      <c r="N333" s="256"/>
      <c r="O333" s="88"/>
      <c r="P333" s="88"/>
      <c r="Q333" s="88"/>
      <c r="R333" s="88"/>
      <c r="S333" s="88"/>
      <c r="T333" s="89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4" t="s">
        <v>284</v>
      </c>
      <c r="AU333" s="14" t="s">
        <v>276</v>
      </c>
    </row>
    <row r="334" s="2" customFormat="1" ht="24.15" customHeight="1">
      <c r="A334" s="35"/>
      <c r="B334" s="36"/>
      <c r="C334" s="239" t="s">
        <v>965</v>
      </c>
      <c r="D334" s="239" t="s">
        <v>278</v>
      </c>
      <c r="E334" s="240" t="s">
        <v>1179</v>
      </c>
      <c r="F334" s="241" t="s">
        <v>1180</v>
      </c>
      <c r="G334" s="242" t="s">
        <v>342</v>
      </c>
      <c r="H334" s="243">
        <v>8</v>
      </c>
      <c r="I334" s="244"/>
      <c r="J334" s="245">
        <f>ROUND(I334*H334,2)</f>
        <v>0</v>
      </c>
      <c r="K334" s="246"/>
      <c r="L334" s="41"/>
      <c r="M334" s="247" t="s">
        <v>1</v>
      </c>
      <c r="N334" s="248" t="s">
        <v>39</v>
      </c>
      <c r="O334" s="88"/>
      <c r="P334" s="249">
        <f>O334*H334</f>
        <v>0</v>
      </c>
      <c r="Q334" s="249">
        <v>0</v>
      </c>
      <c r="R334" s="249">
        <f>Q334*H334</f>
        <v>0</v>
      </c>
      <c r="S334" s="249">
        <v>0</v>
      </c>
      <c r="T334" s="250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51" t="s">
        <v>352</v>
      </c>
      <c r="AT334" s="251" t="s">
        <v>278</v>
      </c>
      <c r="AU334" s="251" t="s">
        <v>276</v>
      </c>
      <c r="AY334" s="14" t="s">
        <v>275</v>
      </c>
      <c r="BE334" s="252">
        <f>IF(N334="základní",J334,0)</f>
        <v>0</v>
      </c>
      <c r="BF334" s="252">
        <f>IF(N334="snížená",J334,0)</f>
        <v>0</v>
      </c>
      <c r="BG334" s="252">
        <f>IF(N334="zákl. přenesená",J334,0)</f>
        <v>0</v>
      </c>
      <c r="BH334" s="252">
        <f>IF(N334="sníž. přenesená",J334,0)</f>
        <v>0</v>
      </c>
      <c r="BI334" s="252">
        <f>IF(N334="nulová",J334,0)</f>
        <v>0</v>
      </c>
      <c r="BJ334" s="14" t="s">
        <v>81</v>
      </c>
      <c r="BK334" s="252">
        <f>ROUND(I334*H334,2)</f>
        <v>0</v>
      </c>
      <c r="BL334" s="14" t="s">
        <v>352</v>
      </c>
      <c r="BM334" s="251" t="s">
        <v>1181</v>
      </c>
    </row>
    <row r="335" s="2" customFormat="1">
      <c r="A335" s="35"/>
      <c r="B335" s="36"/>
      <c r="C335" s="37"/>
      <c r="D335" s="253" t="s">
        <v>284</v>
      </c>
      <c r="E335" s="37"/>
      <c r="F335" s="254" t="s">
        <v>1180</v>
      </c>
      <c r="G335" s="37"/>
      <c r="H335" s="37"/>
      <c r="I335" s="206"/>
      <c r="J335" s="37"/>
      <c r="K335" s="37"/>
      <c r="L335" s="41"/>
      <c r="M335" s="255"/>
      <c r="N335" s="256"/>
      <c r="O335" s="88"/>
      <c r="P335" s="88"/>
      <c r="Q335" s="88"/>
      <c r="R335" s="88"/>
      <c r="S335" s="88"/>
      <c r="T335" s="89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4" t="s">
        <v>284</v>
      </c>
      <c r="AU335" s="14" t="s">
        <v>276</v>
      </c>
    </row>
    <row r="336" s="2" customFormat="1" ht="24.15" customHeight="1">
      <c r="A336" s="35"/>
      <c r="B336" s="36"/>
      <c r="C336" s="239" t="s">
        <v>970</v>
      </c>
      <c r="D336" s="239" t="s">
        <v>278</v>
      </c>
      <c r="E336" s="240" t="s">
        <v>1195</v>
      </c>
      <c r="F336" s="241" t="s">
        <v>1196</v>
      </c>
      <c r="G336" s="242" t="s">
        <v>342</v>
      </c>
      <c r="H336" s="243">
        <v>2</v>
      </c>
      <c r="I336" s="244"/>
      <c r="J336" s="245">
        <f>ROUND(I336*H336,2)</f>
        <v>0</v>
      </c>
      <c r="K336" s="246"/>
      <c r="L336" s="41"/>
      <c r="M336" s="247" t="s">
        <v>1</v>
      </c>
      <c r="N336" s="248" t="s">
        <v>39</v>
      </c>
      <c r="O336" s="88"/>
      <c r="P336" s="249">
        <f>O336*H336</f>
        <v>0</v>
      </c>
      <c r="Q336" s="249">
        <v>0</v>
      </c>
      <c r="R336" s="249">
        <f>Q336*H336</f>
        <v>0</v>
      </c>
      <c r="S336" s="249">
        <v>0</v>
      </c>
      <c r="T336" s="250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51" t="s">
        <v>352</v>
      </c>
      <c r="AT336" s="251" t="s">
        <v>278</v>
      </c>
      <c r="AU336" s="251" t="s">
        <v>276</v>
      </c>
      <c r="AY336" s="14" t="s">
        <v>275</v>
      </c>
      <c r="BE336" s="252">
        <f>IF(N336="základní",J336,0)</f>
        <v>0</v>
      </c>
      <c r="BF336" s="252">
        <f>IF(N336="snížená",J336,0)</f>
        <v>0</v>
      </c>
      <c r="BG336" s="252">
        <f>IF(N336="zákl. přenesená",J336,0)</f>
        <v>0</v>
      </c>
      <c r="BH336" s="252">
        <f>IF(N336="sníž. přenesená",J336,0)</f>
        <v>0</v>
      </c>
      <c r="BI336" s="252">
        <f>IF(N336="nulová",J336,0)</f>
        <v>0</v>
      </c>
      <c r="BJ336" s="14" t="s">
        <v>81</v>
      </c>
      <c r="BK336" s="252">
        <f>ROUND(I336*H336,2)</f>
        <v>0</v>
      </c>
      <c r="BL336" s="14" t="s">
        <v>352</v>
      </c>
      <c r="BM336" s="251" t="s">
        <v>1197</v>
      </c>
    </row>
    <row r="337" s="2" customFormat="1">
      <c r="A337" s="35"/>
      <c r="B337" s="36"/>
      <c r="C337" s="37"/>
      <c r="D337" s="253" t="s">
        <v>284</v>
      </c>
      <c r="E337" s="37"/>
      <c r="F337" s="254" t="s">
        <v>1196</v>
      </c>
      <c r="G337" s="37"/>
      <c r="H337" s="37"/>
      <c r="I337" s="206"/>
      <c r="J337" s="37"/>
      <c r="K337" s="37"/>
      <c r="L337" s="41"/>
      <c r="M337" s="255"/>
      <c r="N337" s="256"/>
      <c r="O337" s="88"/>
      <c r="P337" s="88"/>
      <c r="Q337" s="88"/>
      <c r="R337" s="88"/>
      <c r="S337" s="88"/>
      <c r="T337" s="89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4" t="s">
        <v>284</v>
      </c>
      <c r="AU337" s="14" t="s">
        <v>276</v>
      </c>
    </row>
    <row r="338" s="2" customFormat="1" ht="33" customHeight="1">
      <c r="A338" s="35"/>
      <c r="B338" s="36"/>
      <c r="C338" s="257" t="s">
        <v>977</v>
      </c>
      <c r="D338" s="257" t="s">
        <v>339</v>
      </c>
      <c r="E338" s="258" t="s">
        <v>1199</v>
      </c>
      <c r="F338" s="259" t="s">
        <v>1200</v>
      </c>
      <c r="G338" s="260" t="s">
        <v>342</v>
      </c>
      <c r="H338" s="261">
        <v>2</v>
      </c>
      <c r="I338" s="262"/>
      <c r="J338" s="263">
        <f>ROUND(I338*H338,2)</f>
        <v>0</v>
      </c>
      <c r="K338" s="264"/>
      <c r="L338" s="265"/>
      <c r="M338" s="266" t="s">
        <v>1</v>
      </c>
      <c r="N338" s="267" t="s">
        <v>39</v>
      </c>
      <c r="O338" s="88"/>
      <c r="P338" s="249">
        <f>O338*H338</f>
        <v>0</v>
      </c>
      <c r="Q338" s="249">
        <v>0.00010000000000000001</v>
      </c>
      <c r="R338" s="249">
        <f>Q338*H338</f>
        <v>0.00020000000000000001</v>
      </c>
      <c r="S338" s="249">
        <v>0</v>
      </c>
      <c r="T338" s="25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51" t="s">
        <v>377</v>
      </c>
      <c r="AT338" s="251" t="s">
        <v>339</v>
      </c>
      <c r="AU338" s="251" t="s">
        <v>276</v>
      </c>
      <c r="AY338" s="14" t="s">
        <v>275</v>
      </c>
      <c r="BE338" s="252">
        <f>IF(N338="základní",J338,0)</f>
        <v>0</v>
      </c>
      <c r="BF338" s="252">
        <f>IF(N338="snížená",J338,0)</f>
        <v>0</v>
      </c>
      <c r="BG338" s="252">
        <f>IF(N338="zákl. přenesená",J338,0)</f>
        <v>0</v>
      </c>
      <c r="BH338" s="252">
        <f>IF(N338="sníž. přenesená",J338,0)</f>
        <v>0</v>
      </c>
      <c r="BI338" s="252">
        <f>IF(N338="nulová",J338,0)</f>
        <v>0</v>
      </c>
      <c r="BJ338" s="14" t="s">
        <v>81</v>
      </c>
      <c r="BK338" s="252">
        <f>ROUND(I338*H338,2)</f>
        <v>0</v>
      </c>
      <c r="BL338" s="14" t="s">
        <v>352</v>
      </c>
      <c r="BM338" s="251" t="s">
        <v>1201</v>
      </c>
    </row>
    <row r="339" s="2" customFormat="1">
      <c r="A339" s="35"/>
      <c r="B339" s="36"/>
      <c r="C339" s="37"/>
      <c r="D339" s="253" t="s">
        <v>284</v>
      </c>
      <c r="E339" s="37"/>
      <c r="F339" s="254" t="s">
        <v>1200</v>
      </c>
      <c r="G339" s="37"/>
      <c r="H339" s="37"/>
      <c r="I339" s="206"/>
      <c r="J339" s="37"/>
      <c r="K339" s="37"/>
      <c r="L339" s="41"/>
      <c r="M339" s="255"/>
      <c r="N339" s="256"/>
      <c r="O339" s="88"/>
      <c r="P339" s="88"/>
      <c r="Q339" s="88"/>
      <c r="R339" s="88"/>
      <c r="S339" s="88"/>
      <c r="T339" s="89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4" t="s">
        <v>284</v>
      </c>
      <c r="AU339" s="14" t="s">
        <v>276</v>
      </c>
    </row>
    <row r="340" s="2" customFormat="1" ht="24.15" customHeight="1">
      <c r="A340" s="35"/>
      <c r="B340" s="36"/>
      <c r="C340" s="239" t="s">
        <v>982</v>
      </c>
      <c r="D340" s="239" t="s">
        <v>278</v>
      </c>
      <c r="E340" s="240" t="s">
        <v>1203</v>
      </c>
      <c r="F340" s="241" t="s">
        <v>1204</v>
      </c>
      <c r="G340" s="242" t="s">
        <v>416</v>
      </c>
      <c r="H340" s="243">
        <v>340</v>
      </c>
      <c r="I340" s="244"/>
      <c r="J340" s="245">
        <f>ROUND(I340*H340,2)</f>
        <v>0</v>
      </c>
      <c r="K340" s="246"/>
      <c r="L340" s="41"/>
      <c r="M340" s="247" t="s">
        <v>1</v>
      </c>
      <c r="N340" s="248" t="s">
        <v>39</v>
      </c>
      <c r="O340" s="88"/>
      <c r="P340" s="249">
        <f>O340*H340</f>
        <v>0</v>
      </c>
      <c r="Q340" s="249">
        <v>0</v>
      </c>
      <c r="R340" s="249">
        <f>Q340*H340</f>
        <v>0</v>
      </c>
      <c r="S340" s="249">
        <v>0</v>
      </c>
      <c r="T340" s="250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51" t="s">
        <v>352</v>
      </c>
      <c r="AT340" s="251" t="s">
        <v>278</v>
      </c>
      <c r="AU340" s="251" t="s">
        <v>276</v>
      </c>
      <c r="AY340" s="14" t="s">
        <v>275</v>
      </c>
      <c r="BE340" s="252">
        <f>IF(N340="základní",J340,0)</f>
        <v>0</v>
      </c>
      <c r="BF340" s="252">
        <f>IF(N340="snížená",J340,0)</f>
        <v>0</v>
      </c>
      <c r="BG340" s="252">
        <f>IF(N340="zákl. přenesená",J340,0)</f>
        <v>0</v>
      </c>
      <c r="BH340" s="252">
        <f>IF(N340="sníž. přenesená",J340,0)</f>
        <v>0</v>
      </c>
      <c r="BI340" s="252">
        <f>IF(N340="nulová",J340,0)</f>
        <v>0</v>
      </c>
      <c r="BJ340" s="14" t="s">
        <v>81</v>
      </c>
      <c r="BK340" s="252">
        <f>ROUND(I340*H340,2)</f>
        <v>0</v>
      </c>
      <c r="BL340" s="14" t="s">
        <v>352</v>
      </c>
      <c r="BM340" s="251" t="s">
        <v>1205</v>
      </c>
    </row>
    <row r="341" s="2" customFormat="1">
      <c r="A341" s="35"/>
      <c r="B341" s="36"/>
      <c r="C341" s="37"/>
      <c r="D341" s="253" t="s">
        <v>284</v>
      </c>
      <c r="E341" s="37"/>
      <c r="F341" s="254" t="s">
        <v>1204</v>
      </c>
      <c r="G341" s="37"/>
      <c r="H341" s="37"/>
      <c r="I341" s="206"/>
      <c r="J341" s="37"/>
      <c r="K341" s="37"/>
      <c r="L341" s="41"/>
      <c r="M341" s="255"/>
      <c r="N341" s="256"/>
      <c r="O341" s="88"/>
      <c r="P341" s="88"/>
      <c r="Q341" s="88"/>
      <c r="R341" s="88"/>
      <c r="S341" s="88"/>
      <c r="T341" s="89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4" t="s">
        <v>284</v>
      </c>
      <c r="AU341" s="14" t="s">
        <v>276</v>
      </c>
    </row>
    <row r="342" s="2" customFormat="1" ht="24.15" customHeight="1">
      <c r="A342" s="35"/>
      <c r="B342" s="36"/>
      <c r="C342" s="257" t="s">
        <v>986</v>
      </c>
      <c r="D342" s="257" t="s">
        <v>339</v>
      </c>
      <c r="E342" s="258" t="s">
        <v>1207</v>
      </c>
      <c r="F342" s="259" t="s">
        <v>1208</v>
      </c>
      <c r="G342" s="260" t="s">
        <v>416</v>
      </c>
      <c r="H342" s="261">
        <v>340</v>
      </c>
      <c r="I342" s="262"/>
      <c r="J342" s="263">
        <f>ROUND(I342*H342,2)</f>
        <v>0</v>
      </c>
      <c r="K342" s="264"/>
      <c r="L342" s="265"/>
      <c r="M342" s="266" t="s">
        <v>1</v>
      </c>
      <c r="N342" s="267" t="s">
        <v>39</v>
      </c>
      <c r="O342" s="88"/>
      <c r="P342" s="249">
        <f>O342*H342</f>
        <v>0</v>
      </c>
      <c r="Q342" s="249">
        <v>4.0000000000000003E-05</v>
      </c>
      <c r="R342" s="249">
        <f>Q342*H342</f>
        <v>0.013600000000000001</v>
      </c>
      <c r="S342" s="249">
        <v>0</v>
      </c>
      <c r="T342" s="250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51" t="s">
        <v>377</v>
      </c>
      <c r="AT342" s="251" t="s">
        <v>339</v>
      </c>
      <c r="AU342" s="251" t="s">
        <v>276</v>
      </c>
      <c r="AY342" s="14" t="s">
        <v>275</v>
      </c>
      <c r="BE342" s="252">
        <f>IF(N342="základní",J342,0)</f>
        <v>0</v>
      </c>
      <c r="BF342" s="252">
        <f>IF(N342="snížená",J342,0)</f>
        <v>0</v>
      </c>
      <c r="BG342" s="252">
        <f>IF(N342="zákl. přenesená",J342,0)</f>
        <v>0</v>
      </c>
      <c r="BH342" s="252">
        <f>IF(N342="sníž. přenesená",J342,0)</f>
        <v>0</v>
      </c>
      <c r="BI342" s="252">
        <f>IF(N342="nulová",J342,0)</f>
        <v>0</v>
      </c>
      <c r="BJ342" s="14" t="s">
        <v>81</v>
      </c>
      <c r="BK342" s="252">
        <f>ROUND(I342*H342,2)</f>
        <v>0</v>
      </c>
      <c r="BL342" s="14" t="s">
        <v>352</v>
      </c>
      <c r="BM342" s="251" t="s">
        <v>1209</v>
      </c>
    </row>
    <row r="343" s="2" customFormat="1">
      <c r="A343" s="35"/>
      <c r="B343" s="36"/>
      <c r="C343" s="37"/>
      <c r="D343" s="253" t="s">
        <v>284</v>
      </c>
      <c r="E343" s="37"/>
      <c r="F343" s="254" t="s">
        <v>1208</v>
      </c>
      <c r="G343" s="37"/>
      <c r="H343" s="37"/>
      <c r="I343" s="206"/>
      <c r="J343" s="37"/>
      <c r="K343" s="37"/>
      <c r="L343" s="41"/>
      <c r="M343" s="255"/>
      <c r="N343" s="256"/>
      <c r="O343" s="88"/>
      <c r="P343" s="88"/>
      <c r="Q343" s="88"/>
      <c r="R343" s="88"/>
      <c r="S343" s="88"/>
      <c r="T343" s="89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4" t="s">
        <v>284</v>
      </c>
      <c r="AU343" s="14" t="s">
        <v>276</v>
      </c>
    </row>
    <row r="344" s="2" customFormat="1" ht="24.15" customHeight="1">
      <c r="A344" s="35"/>
      <c r="B344" s="36"/>
      <c r="C344" s="239" t="s">
        <v>991</v>
      </c>
      <c r="D344" s="239" t="s">
        <v>278</v>
      </c>
      <c r="E344" s="240" t="s">
        <v>1211</v>
      </c>
      <c r="F344" s="241" t="s">
        <v>1212</v>
      </c>
      <c r="G344" s="242" t="s">
        <v>342</v>
      </c>
      <c r="H344" s="243">
        <v>4</v>
      </c>
      <c r="I344" s="244"/>
      <c r="J344" s="245">
        <f>ROUND(I344*H344,2)</f>
        <v>0</v>
      </c>
      <c r="K344" s="246"/>
      <c r="L344" s="41"/>
      <c r="M344" s="247" t="s">
        <v>1</v>
      </c>
      <c r="N344" s="248" t="s">
        <v>39</v>
      </c>
      <c r="O344" s="88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51" t="s">
        <v>352</v>
      </c>
      <c r="AT344" s="251" t="s">
        <v>278</v>
      </c>
      <c r="AU344" s="251" t="s">
        <v>276</v>
      </c>
      <c r="AY344" s="14" t="s">
        <v>275</v>
      </c>
      <c r="BE344" s="252">
        <f>IF(N344="základní",J344,0)</f>
        <v>0</v>
      </c>
      <c r="BF344" s="252">
        <f>IF(N344="snížená",J344,0)</f>
        <v>0</v>
      </c>
      <c r="BG344" s="252">
        <f>IF(N344="zákl. přenesená",J344,0)</f>
        <v>0</v>
      </c>
      <c r="BH344" s="252">
        <f>IF(N344="sníž. přenesená",J344,0)</f>
        <v>0</v>
      </c>
      <c r="BI344" s="252">
        <f>IF(N344="nulová",J344,0)</f>
        <v>0</v>
      </c>
      <c r="BJ344" s="14" t="s">
        <v>81</v>
      </c>
      <c r="BK344" s="252">
        <f>ROUND(I344*H344,2)</f>
        <v>0</v>
      </c>
      <c r="BL344" s="14" t="s">
        <v>352</v>
      </c>
      <c r="BM344" s="251" t="s">
        <v>1213</v>
      </c>
    </row>
    <row r="345" s="2" customFormat="1">
      <c r="A345" s="35"/>
      <c r="B345" s="36"/>
      <c r="C345" s="37"/>
      <c r="D345" s="253" t="s">
        <v>284</v>
      </c>
      <c r="E345" s="37"/>
      <c r="F345" s="254" t="s">
        <v>1214</v>
      </c>
      <c r="G345" s="37"/>
      <c r="H345" s="37"/>
      <c r="I345" s="206"/>
      <c r="J345" s="37"/>
      <c r="K345" s="37"/>
      <c r="L345" s="41"/>
      <c r="M345" s="255"/>
      <c r="N345" s="256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284</v>
      </c>
      <c r="AU345" s="14" t="s">
        <v>276</v>
      </c>
    </row>
    <row r="346" s="2" customFormat="1" ht="33" customHeight="1">
      <c r="A346" s="35"/>
      <c r="B346" s="36"/>
      <c r="C346" s="239" t="s">
        <v>995</v>
      </c>
      <c r="D346" s="239" t="s">
        <v>278</v>
      </c>
      <c r="E346" s="240" t="s">
        <v>1233</v>
      </c>
      <c r="F346" s="241" t="s">
        <v>1234</v>
      </c>
      <c r="G346" s="242" t="s">
        <v>973</v>
      </c>
      <c r="H346" s="243">
        <v>1</v>
      </c>
      <c r="I346" s="244"/>
      <c r="J346" s="245">
        <f>ROUND(I346*H346,2)</f>
        <v>0</v>
      </c>
      <c r="K346" s="246"/>
      <c r="L346" s="41"/>
      <c r="M346" s="247" t="s">
        <v>1</v>
      </c>
      <c r="N346" s="248" t="s">
        <v>39</v>
      </c>
      <c r="O346" s="88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51" t="s">
        <v>352</v>
      </c>
      <c r="AT346" s="251" t="s">
        <v>278</v>
      </c>
      <c r="AU346" s="251" t="s">
        <v>276</v>
      </c>
      <c r="AY346" s="14" t="s">
        <v>275</v>
      </c>
      <c r="BE346" s="252">
        <f>IF(N346="základní",J346,0)</f>
        <v>0</v>
      </c>
      <c r="BF346" s="252">
        <f>IF(N346="snížená",J346,0)</f>
        <v>0</v>
      </c>
      <c r="BG346" s="252">
        <f>IF(N346="zákl. přenesená",J346,0)</f>
        <v>0</v>
      </c>
      <c r="BH346" s="252">
        <f>IF(N346="sníž. přenesená",J346,0)</f>
        <v>0</v>
      </c>
      <c r="BI346" s="252">
        <f>IF(N346="nulová",J346,0)</f>
        <v>0</v>
      </c>
      <c r="BJ346" s="14" t="s">
        <v>81</v>
      </c>
      <c r="BK346" s="252">
        <f>ROUND(I346*H346,2)</f>
        <v>0</v>
      </c>
      <c r="BL346" s="14" t="s">
        <v>352</v>
      </c>
      <c r="BM346" s="251" t="s">
        <v>1235</v>
      </c>
    </row>
    <row r="347" s="2" customFormat="1">
      <c r="A347" s="35"/>
      <c r="B347" s="36"/>
      <c r="C347" s="37"/>
      <c r="D347" s="253" t="s">
        <v>284</v>
      </c>
      <c r="E347" s="37"/>
      <c r="F347" s="254" t="s">
        <v>1236</v>
      </c>
      <c r="G347" s="37"/>
      <c r="H347" s="37"/>
      <c r="I347" s="206"/>
      <c r="J347" s="37"/>
      <c r="K347" s="37"/>
      <c r="L347" s="41"/>
      <c r="M347" s="255"/>
      <c r="N347" s="256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284</v>
      </c>
      <c r="AU347" s="14" t="s">
        <v>276</v>
      </c>
    </row>
    <row r="348" s="2" customFormat="1" ht="24.15" customHeight="1">
      <c r="A348" s="35"/>
      <c r="B348" s="36"/>
      <c r="C348" s="239" t="s">
        <v>1000</v>
      </c>
      <c r="D348" s="239" t="s">
        <v>278</v>
      </c>
      <c r="E348" s="240" t="s">
        <v>1408</v>
      </c>
      <c r="F348" s="241" t="s">
        <v>1409</v>
      </c>
      <c r="G348" s="242" t="s">
        <v>416</v>
      </c>
      <c r="H348" s="243">
        <v>70</v>
      </c>
      <c r="I348" s="244"/>
      <c r="J348" s="245">
        <f>ROUND(I348*H348,2)</f>
        <v>0</v>
      </c>
      <c r="K348" s="246"/>
      <c r="L348" s="41"/>
      <c r="M348" s="247" t="s">
        <v>1</v>
      </c>
      <c r="N348" s="248" t="s">
        <v>39</v>
      </c>
      <c r="O348" s="88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51" t="s">
        <v>352</v>
      </c>
      <c r="AT348" s="251" t="s">
        <v>278</v>
      </c>
      <c r="AU348" s="251" t="s">
        <v>276</v>
      </c>
      <c r="AY348" s="14" t="s">
        <v>275</v>
      </c>
      <c r="BE348" s="252">
        <f>IF(N348="základní",J348,0)</f>
        <v>0</v>
      </c>
      <c r="BF348" s="252">
        <f>IF(N348="snížená",J348,0)</f>
        <v>0</v>
      </c>
      <c r="BG348" s="252">
        <f>IF(N348="zákl. přenesená",J348,0)</f>
        <v>0</v>
      </c>
      <c r="BH348" s="252">
        <f>IF(N348="sníž. přenesená",J348,0)</f>
        <v>0</v>
      </c>
      <c r="BI348" s="252">
        <f>IF(N348="nulová",J348,0)</f>
        <v>0</v>
      </c>
      <c r="BJ348" s="14" t="s">
        <v>81</v>
      </c>
      <c r="BK348" s="252">
        <f>ROUND(I348*H348,2)</f>
        <v>0</v>
      </c>
      <c r="BL348" s="14" t="s">
        <v>352</v>
      </c>
      <c r="BM348" s="251" t="s">
        <v>1991</v>
      </c>
    </row>
    <row r="349" s="2" customFormat="1">
      <c r="A349" s="35"/>
      <c r="B349" s="36"/>
      <c r="C349" s="37"/>
      <c r="D349" s="253" t="s">
        <v>284</v>
      </c>
      <c r="E349" s="37"/>
      <c r="F349" s="254" t="s">
        <v>1411</v>
      </c>
      <c r="G349" s="37"/>
      <c r="H349" s="37"/>
      <c r="I349" s="206"/>
      <c r="J349" s="37"/>
      <c r="K349" s="37"/>
      <c r="L349" s="41"/>
      <c r="M349" s="255"/>
      <c r="N349" s="256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284</v>
      </c>
      <c r="AU349" s="14" t="s">
        <v>276</v>
      </c>
    </row>
    <row r="350" s="2" customFormat="1" ht="21.75" customHeight="1">
      <c r="A350" s="35"/>
      <c r="B350" s="36"/>
      <c r="C350" s="239" t="s">
        <v>1004</v>
      </c>
      <c r="D350" s="239" t="s">
        <v>278</v>
      </c>
      <c r="E350" s="240" t="s">
        <v>1246</v>
      </c>
      <c r="F350" s="241" t="s">
        <v>1247</v>
      </c>
      <c r="G350" s="242" t="s">
        <v>342</v>
      </c>
      <c r="H350" s="243">
        <v>55</v>
      </c>
      <c r="I350" s="244"/>
      <c r="J350" s="245">
        <f>ROUND(I350*H350,2)</f>
        <v>0</v>
      </c>
      <c r="K350" s="246"/>
      <c r="L350" s="41"/>
      <c r="M350" s="247" t="s">
        <v>1</v>
      </c>
      <c r="N350" s="248" t="s">
        <v>39</v>
      </c>
      <c r="O350" s="88"/>
      <c r="P350" s="249">
        <f>O350*H350</f>
        <v>0</v>
      </c>
      <c r="Q350" s="249">
        <v>0</v>
      </c>
      <c r="R350" s="249">
        <f>Q350*H350</f>
        <v>0</v>
      </c>
      <c r="S350" s="249">
        <v>0</v>
      </c>
      <c r="T350" s="250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51" t="s">
        <v>352</v>
      </c>
      <c r="AT350" s="251" t="s">
        <v>278</v>
      </c>
      <c r="AU350" s="251" t="s">
        <v>276</v>
      </c>
      <c r="AY350" s="14" t="s">
        <v>275</v>
      </c>
      <c r="BE350" s="252">
        <f>IF(N350="základní",J350,0)</f>
        <v>0</v>
      </c>
      <c r="BF350" s="252">
        <f>IF(N350="snížená",J350,0)</f>
        <v>0</v>
      </c>
      <c r="BG350" s="252">
        <f>IF(N350="zákl. přenesená",J350,0)</f>
        <v>0</v>
      </c>
      <c r="BH350" s="252">
        <f>IF(N350="sníž. přenesená",J350,0)</f>
        <v>0</v>
      </c>
      <c r="BI350" s="252">
        <f>IF(N350="nulová",J350,0)</f>
        <v>0</v>
      </c>
      <c r="BJ350" s="14" t="s">
        <v>81</v>
      </c>
      <c r="BK350" s="252">
        <f>ROUND(I350*H350,2)</f>
        <v>0</v>
      </c>
      <c r="BL350" s="14" t="s">
        <v>352</v>
      </c>
      <c r="BM350" s="251" t="s">
        <v>1248</v>
      </c>
    </row>
    <row r="351" s="2" customFormat="1">
      <c r="A351" s="35"/>
      <c r="B351" s="36"/>
      <c r="C351" s="37"/>
      <c r="D351" s="253" t="s">
        <v>284</v>
      </c>
      <c r="E351" s="37"/>
      <c r="F351" s="254" t="s">
        <v>1249</v>
      </c>
      <c r="G351" s="37"/>
      <c r="H351" s="37"/>
      <c r="I351" s="206"/>
      <c r="J351" s="37"/>
      <c r="K351" s="37"/>
      <c r="L351" s="41"/>
      <c r="M351" s="255"/>
      <c r="N351" s="256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284</v>
      </c>
      <c r="AU351" s="14" t="s">
        <v>276</v>
      </c>
    </row>
    <row r="352" s="2" customFormat="1" ht="16.5" customHeight="1">
      <c r="A352" s="35"/>
      <c r="B352" s="36"/>
      <c r="C352" s="257" t="s">
        <v>1009</v>
      </c>
      <c r="D352" s="257" t="s">
        <v>339</v>
      </c>
      <c r="E352" s="258" t="s">
        <v>962</v>
      </c>
      <c r="F352" s="259" t="s">
        <v>963</v>
      </c>
      <c r="G352" s="260" t="s">
        <v>342</v>
      </c>
      <c r="H352" s="261">
        <v>55</v>
      </c>
      <c r="I352" s="262"/>
      <c r="J352" s="263">
        <f>ROUND(I352*H352,2)</f>
        <v>0</v>
      </c>
      <c r="K352" s="264"/>
      <c r="L352" s="265"/>
      <c r="M352" s="266" t="s">
        <v>1</v>
      </c>
      <c r="N352" s="267" t="s">
        <v>39</v>
      </c>
      <c r="O352" s="88"/>
      <c r="P352" s="249">
        <f>O352*H352</f>
        <v>0</v>
      </c>
      <c r="Q352" s="249">
        <v>9.0000000000000006E-05</v>
      </c>
      <c r="R352" s="249">
        <f>Q352*H352</f>
        <v>0.0049500000000000004</v>
      </c>
      <c r="S352" s="249">
        <v>0</v>
      </c>
      <c r="T352" s="250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51" t="s">
        <v>377</v>
      </c>
      <c r="AT352" s="251" t="s">
        <v>339</v>
      </c>
      <c r="AU352" s="251" t="s">
        <v>276</v>
      </c>
      <c r="AY352" s="14" t="s">
        <v>275</v>
      </c>
      <c r="BE352" s="252">
        <f>IF(N352="základní",J352,0)</f>
        <v>0</v>
      </c>
      <c r="BF352" s="252">
        <f>IF(N352="snížená",J352,0)</f>
        <v>0</v>
      </c>
      <c r="BG352" s="252">
        <f>IF(N352="zákl. přenesená",J352,0)</f>
        <v>0</v>
      </c>
      <c r="BH352" s="252">
        <f>IF(N352="sníž. přenesená",J352,0)</f>
        <v>0</v>
      </c>
      <c r="BI352" s="252">
        <f>IF(N352="nulová",J352,0)</f>
        <v>0</v>
      </c>
      <c r="BJ352" s="14" t="s">
        <v>81</v>
      </c>
      <c r="BK352" s="252">
        <f>ROUND(I352*H352,2)</f>
        <v>0</v>
      </c>
      <c r="BL352" s="14" t="s">
        <v>352</v>
      </c>
      <c r="BM352" s="251" t="s">
        <v>1251</v>
      </c>
    </row>
    <row r="353" s="2" customFormat="1">
      <c r="A353" s="35"/>
      <c r="B353" s="36"/>
      <c r="C353" s="37"/>
      <c r="D353" s="253" t="s">
        <v>284</v>
      </c>
      <c r="E353" s="37"/>
      <c r="F353" s="254" t="s">
        <v>963</v>
      </c>
      <c r="G353" s="37"/>
      <c r="H353" s="37"/>
      <c r="I353" s="206"/>
      <c r="J353" s="37"/>
      <c r="K353" s="37"/>
      <c r="L353" s="41"/>
      <c r="M353" s="255"/>
      <c r="N353" s="256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284</v>
      </c>
      <c r="AU353" s="14" t="s">
        <v>276</v>
      </c>
    </row>
    <row r="354" s="2" customFormat="1" ht="24.15" customHeight="1">
      <c r="A354" s="35"/>
      <c r="B354" s="36"/>
      <c r="C354" s="239" t="s">
        <v>1013</v>
      </c>
      <c r="D354" s="239" t="s">
        <v>278</v>
      </c>
      <c r="E354" s="240" t="s">
        <v>1253</v>
      </c>
      <c r="F354" s="241" t="s">
        <v>1254</v>
      </c>
      <c r="G354" s="242" t="s">
        <v>416</v>
      </c>
      <c r="H354" s="243">
        <v>10</v>
      </c>
      <c r="I354" s="244"/>
      <c r="J354" s="245">
        <f>ROUND(I354*H354,2)</f>
        <v>0</v>
      </c>
      <c r="K354" s="246"/>
      <c r="L354" s="41"/>
      <c r="M354" s="247" t="s">
        <v>1</v>
      </c>
      <c r="N354" s="248" t="s">
        <v>39</v>
      </c>
      <c r="O354" s="88"/>
      <c r="P354" s="249">
        <f>O354*H354</f>
        <v>0</v>
      </c>
      <c r="Q354" s="249">
        <v>0</v>
      </c>
      <c r="R354" s="249">
        <f>Q354*H354</f>
        <v>0</v>
      </c>
      <c r="S354" s="249">
        <v>0</v>
      </c>
      <c r="T354" s="250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51" t="s">
        <v>352</v>
      </c>
      <c r="AT354" s="251" t="s">
        <v>278</v>
      </c>
      <c r="AU354" s="251" t="s">
        <v>276</v>
      </c>
      <c r="AY354" s="14" t="s">
        <v>275</v>
      </c>
      <c r="BE354" s="252">
        <f>IF(N354="základní",J354,0)</f>
        <v>0</v>
      </c>
      <c r="BF354" s="252">
        <f>IF(N354="snížená",J354,0)</f>
        <v>0</v>
      </c>
      <c r="BG354" s="252">
        <f>IF(N354="zákl. přenesená",J354,0)</f>
        <v>0</v>
      </c>
      <c r="BH354" s="252">
        <f>IF(N354="sníž. přenesená",J354,0)</f>
        <v>0</v>
      </c>
      <c r="BI354" s="252">
        <f>IF(N354="nulová",J354,0)</f>
        <v>0</v>
      </c>
      <c r="BJ354" s="14" t="s">
        <v>81</v>
      </c>
      <c r="BK354" s="252">
        <f>ROUND(I354*H354,2)</f>
        <v>0</v>
      </c>
      <c r="BL354" s="14" t="s">
        <v>352</v>
      </c>
      <c r="BM354" s="251" t="s">
        <v>1255</v>
      </c>
    </row>
    <row r="355" s="2" customFormat="1">
      <c r="A355" s="35"/>
      <c r="B355" s="36"/>
      <c r="C355" s="37"/>
      <c r="D355" s="253" t="s">
        <v>284</v>
      </c>
      <c r="E355" s="37"/>
      <c r="F355" s="254" t="s">
        <v>1256</v>
      </c>
      <c r="G355" s="37"/>
      <c r="H355" s="37"/>
      <c r="I355" s="206"/>
      <c r="J355" s="37"/>
      <c r="K355" s="37"/>
      <c r="L355" s="41"/>
      <c r="M355" s="255"/>
      <c r="N355" s="256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284</v>
      </c>
      <c r="AU355" s="14" t="s">
        <v>276</v>
      </c>
    </row>
    <row r="356" s="2" customFormat="1" ht="24.15" customHeight="1">
      <c r="A356" s="35"/>
      <c r="B356" s="36"/>
      <c r="C356" s="257" t="s">
        <v>1018</v>
      </c>
      <c r="D356" s="257" t="s">
        <v>339</v>
      </c>
      <c r="E356" s="258" t="s">
        <v>931</v>
      </c>
      <c r="F356" s="259" t="s">
        <v>932</v>
      </c>
      <c r="G356" s="260" t="s">
        <v>416</v>
      </c>
      <c r="H356" s="261">
        <v>80</v>
      </c>
      <c r="I356" s="262"/>
      <c r="J356" s="263">
        <f>ROUND(I356*H356,2)</f>
        <v>0</v>
      </c>
      <c r="K356" s="264"/>
      <c r="L356" s="265"/>
      <c r="M356" s="266" t="s">
        <v>1</v>
      </c>
      <c r="N356" s="267" t="s">
        <v>39</v>
      </c>
      <c r="O356" s="88"/>
      <c r="P356" s="249">
        <f>O356*H356</f>
        <v>0</v>
      </c>
      <c r="Q356" s="249">
        <v>6.9999999999999994E-05</v>
      </c>
      <c r="R356" s="249">
        <f>Q356*H356</f>
        <v>0.0055999999999999991</v>
      </c>
      <c r="S356" s="249">
        <v>0</v>
      </c>
      <c r="T356" s="250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51" t="s">
        <v>377</v>
      </c>
      <c r="AT356" s="251" t="s">
        <v>339</v>
      </c>
      <c r="AU356" s="251" t="s">
        <v>276</v>
      </c>
      <c r="AY356" s="14" t="s">
        <v>275</v>
      </c>
      <c r="BE356" s="252">
        <f>IF(N356="základní",J356,0)</f>
        <v>0</v>
      </c>
      <c r="BF356" s="252">
        <f>IF(N356="snížená",J356,0)</f>
        <v>0</v>
      </c>
      <c r="BG356" s="252">
        <f>IF(N356="zákl. přenesená",J356,0)</f>
        <v>0</v>
      </c>
      <c r="BH356" s="252">
        <f>IF(N356="sníž. přenesená",J356,0)</f>
        <v>0</v>
      </c>
      <c r="BI356" s="252">
        <f>IF(N356="nulová",J356,0)</f>
        <v>0</v>
      </c>
      <c r="BJ356" s="14" t="s">
        <v>81</v>
      </c>
      <c r="BK356" s="252">
        <f>ROUND(I356*H356,2)</f>
        <v>0</v>
      </c>
      <c r="BL356" s="14" t="s">
        <v>352</v>
      </c>
      <c r="BM356" s="251" t="s">
        <v>1267</v>
      </c>
    </row>
    <row r="357" s="2" customFormat="1">
      <c r="A357" s="35"/>
      <c r="B357" s="36"/>
      <c r="C357" s="37"/>
      <c r="D357" s="253" t="s">
        <v>284</v>
      </c>
      <c r="E357" s="37"/>
      <c r="F357" s="254" t="s">
        <v>932</v>
      </c>
      <c r="G357" s="37"/>
      <c r="H357" s="37"/>
      <c r="I357" s="206"/>
      <c r="J357" s="37"/>
      <c r="K357" s="37"/>
      <c r="L357" s="41"/>
      <c r="M357" s="255"/>
      <c r="N357" s="256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284</v>
      </c>
      <c r="AU357" s="14" t="s">
        <v>276</v>
      </c>
    </row>
    <row r="358" s="2" customFormat="1" ht="24.15" customHeight="1">
      <c r="A358" s="35"/>
      <c r="B358" s="36"/>
      <c r="C358" s="239" t="s">
        <v>1022</v>
      </c>
      <c r="D358" s="239" t="s">
        <v>278</v>
      </c>
      <c r="E358" s="240" t="s">
        <v>1301</v>
      </c>
      <c r="F358" s="241" t="s">
        <v>1302</v>
      </c>
      <c r="G358" s="242" t="s">
        <v>342</v>
      </c>
      <c r="H358" s="243">
        <v>2</v>
      </c>
      <c r="I358" s="244"/>
      <c r="J358" s="245">
        <f>ROUND(I358*H358,2)</f>
        <v>0</v>
      </c>
      <c r="K358" s="246"/>
      <c r="L358" s="41"/>
      <c r="M358" s="247" t="s">
        <v>1</v>
      </c>
      <c r="N358" s="248" t="s">
        <v>39</v>
      </c>
      <c r="O358" s="88"/>
      <c r="P358" s="249">
        <f>O358*H358</f>
        <v>0</v>
      </c>
      <c r="Q358" s="249">
        <v>0</v>
      </c>
      <c r="R358" s="249">
        <f>Q358*H358</f>
        <v>0</v>
      </c>
      <c r="S358" s="249">
        <v>0</v>
      </c>
      <c r="T358" s="25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51" t="s">
        <v>352</v>
      </c>
      <c r="AT358" s="251" t="s">
        <v>278</v>
      </c>
      <c r="AU358" s="251" t="s">
        <v>276</v>
      </c>
      <c r="AY358" s="14" t="s">
        <v>275</v>
      </c>
      <c r="BE358" s="252">
        <f>IF(N358="základní",J358,0)</f>
        <v>0</v>
      </c>
      <c r="BF358" s="252">
        <f>IF(N358="snížená",J358,0)</f>
        <v>0</v>
      </c>
      <c r="BG358" s="252">
        <f>IF(N358="zákl. přenesená",J358,0)</f>
        <v>0</v>
      </c>
      <c r="BH358" s="252">
        <f>IF(N358="sníž. přenesená",J358,0)</f>
        <v>0</v>
      </c>
      <c r="BI358" s="252">
        <f>IF(N358="nulová",J358,0)</f>
        <v>0</v>
      </c>
      <c r="BJ358" s="14" t="s">
        <v>81</v>
      </c>
      <c r="BK358" s="252">
        <f>ROUND(I358*H358,2)</f>
        <v>0</v>
      </c>
      <c r="BL358" s="14" t="s">
        <v>352</v>
      </c>
      <c r="BM358" s="251" t="s">
        <v>1303</v>
      </c>
    </row>
    <row r="359" s="2" customFormat="1">
      <c r="A359" s="35"/>
      <c r="B359" s="36"/>
      <c r="C359" s="37"/>
      <c r="D359" s="253" t="s">
        <v>284</v>
      </c>
      <c r="E359" s="37"/>
      <c r="F359" s="254" t="s">
        <v>1304</v>
      </c>
      <c r="G359" s="37"/>
      <c r="H359" s="37"/>
      <c r="I359" s="206"/>
      <c r="J359" s="37"/>
      <c r="K359" s="37"/>
      <c r="L359" s="41"/>
      <c r="M359" s="255"/>
      <c r="N359" s="256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284</v>
      </c>
      <c r="AU359" s="14" t="s">
        <v>276</v>
      </c>
    </row>
    <row r="360" s="2" customFormat="1" ht="24.15" customHeight="1">
      <c r="A360" s="35"/>
      <c r="B360" s="36"/>
      <c r="C360" s="257" t="s">
        <v>1027</v>
      </c>
      <c r="D360" s="257" t="s">
        <v>339</v>
      </c>
      <c r="E360" s="258" t="s">
        <v>869</v>
      </c>
      <c r="F360" s="259" t="s">
        <v>870</v>
      </c>
      <c r="G360" s="260" t="s">
        <v>342</v>
      </c>
      <c r="H360" s="261">
        <v>2</v>
      </c>
      <c r="I360" s="262"/>
      <c r="J360" s="263">
        <f>ROUND(I360*H360,2)</f>
        <v>0</v>
      </c>
      <c r="K360" s="264"/>
      <c r="L360" s="265"/>
      <c r="M360" s="266" t="s">
        <v>1</v>
      </c>
      <c r="N360" s="267" t="s">
        <v>39</v>
      </c>
      <c r="O360" s="88"/>
      <c r="P360" s="249">
        <f>O360*H360</f>
        <v>0</v>
      </c>
      <c r="Q360" s="249">
        <v>5.0000000000000002E-05</v>
      </c>
      <c r="R360" s="249">
        <f>Q360*H360</f>
        <v>0.00010000000000000001</v>
      </c>
      <c r="S360" s="249">
        <v>0</v>
      </c>
      <c r="T360" s="250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51" t="s">
        <v>377</v>
      </c>
      <c r="AT360" s="251" t="s">
        <v>339</v>
      </c>
      <c r="AU360" s="251" t="s">
        <v>276</v>
      </c>
      <c r="AY360" s="14" t="s">
        <v>275</v>
      </c>
      <c r="BE360" s="252">
        <f>IF(N360="základní",J360,0)</f>
        <v>0</v>
      </c>
      <c r="BF360" s="252">
        <f>IF(N360="snížená",J360,0)</f>
        <v>0</v>
      </c>
      <c r="BG360" s="252">
        <f>IF(N360="zákl. přenesená",J360,0)</f>
        <v>0</v>
      </c>
      <c r="BH360" s="252">
        <f>IF(N360="sníž. přenesená",J360,0)</f>
        <v>0</v>
      </c>
      <c r="BI360" s="252">
        <f>IF(N360="nulová",J360,0)</f>
        <v>0</v>
      </c>
      <c r="BJ360" s="14" t="s">
        <v>81</v>
      </c>
      <c r="BK360" s="252">
        <f>ROUND(I360*H360,2)</f>
        <v>0</v>
      </c>
      <c r="BL360" s="14" t="s">
        <v>352</v>
      </c>
      <c r="BM360" s="251" t="s">
        <v>1313</v>
      </c>
    </row>
    <row r="361" s="2" customFormat="1">
      <c r="A361" s="35"/>
      <c r="B361" s="36"/>
      <c r="C361" s="37"/>
      <c r="D361" s="253" t="s">
        <v>284</v>
      </c>
      <c r="E361" s="37"/>
      <c r="F361" s="254" t="s">
        <v>870</v>
      </c>
      <c r="G361" s="37"/>
      <c r="H361" s="37"/>
      <c r="I361" s="206"/>
      <c r="J361" s="37"/>
      <c r="K361" s="37"/>
      <c r="L361" s="41"/>
      <c r="M361" s="255"/>
      <c r="N361" s="256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284</v>
      </c>
      <c r="AU361" s="14" t="s">
        <v>276</v>
      </c>
    </row>
    <row r="362" s="2" customFormat="1" ht="24.15" customHeight="1">
      <c r="A362" s="35"/>
      <c r="B362" s="36"/>
      <c r="C362" s="239" t="s">
        <v>1031</v>
      </c>
      <c r="D362" s="239" t="s">
        <v>278</v>
      </c>
      <c r="E362" s="240" t="s">
        <v>1376</v>
      </c>
      <c r="F362" s="241" t="s">
        <v>1377</v>
      </c>
      <c r="G362" s="242" t="s">
        <v>342</v>
      </c>
      <c r="H362" s="243">
        <v>1</v>
      </c>
      <c r="I362" s="244"/>
      <c r="J362" s="245">
        <f>ROUND(I362*H362,2)</f>
        <v>0</v>
      </c>
      <c r="K362" s="246"/>
      <c r="L362" s="41"/>
      <c r="M362" s="247" t="s">
        <v>1</v>
      </c>
      <c r="N362" s="248" t="s">
        <v>39</v>
      </c>
      <c r="O362" s="88"/>
      <c r="P362" s="249">
        <f>O362*H362</f>
        <v>0</v>
      </c>
      <c r="Q362" s="249">
        <v>0</v>
      </c>
      <c r="R362" s="249">
        <f>Q362*H362</f>
        <v>0</v>
      </c>
      <c r="S362" s="249">
        <v>5.0000000000000002E-05</v>
      </c>
      <c r="T362" s="250">
        <f>S362*H362</f>
        <v>5.0000000000000002E-05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51" t="s">
        <v>352</v>
      </c>
      <c r="AT362" s="251" t="s">
        <v>278</v>
      </c>
      <c r="AU362" s="251" t="s">
        <v>276</v>
      </c>
      <c r="AY362" s="14" t="s">
        <v>275</v>
      </c>
      <c r="BE362" s="252">
        <f>IF(N362="základní",J362,0)</f>
        <v>0</v>
      </c>
      <c r="BF362" s="252">
        <f>IF(N362="snížená",J362,0)</f>
        <v>0</v>
      </c>
      <c r="BG362" s="252">
        <f>IF(N362="zákl. přenesená",J362,0)</f>
        <v>0</v>
      </c>
      <c r="BH362" s="252">
        <f>IF(N362="sníž. přenesená",J362,0)</f>
        <v>0</v>
      </c>
      <c r="BI362" s="252">
        <f>IF(N362="nulová",J362,0)</f>
        <v>0</v>
      </c>
      <c r="BJ362" s="14" t="s">
        <v>81</v>
      </c>
      <c r="BK362" s="252">
        <f>ROUND(I362*H362,2)</f>
        <v>0</v>
      </c>
      <c r="BL362" s="14" t="s">
        <v>352</v>
      </c>
      <c r="BM362" s="251" t="s">
        <v>1378</v>
      </c>
    </row>
    <row r="363" s="2" customFormat="1">
      <c r="A363" s="35"/>
      <c r="B363" s="36"/>
      <c r="C363" s="37"/>
      <c r="D363" s="253" t="s">
        <v>284</v>
      </c>
      <c r="E363" s="37"/>
      <c r="F363" s="254" t="s">
        <v>1379</v>
      </c>
      <c r="G363" s="37"/>
      <c r="H363" s="37"/>
      <c r="I363" s="206"/>
      <c r="J363" s="37"/>
      <c r="K363" s="37"/>
      <c r="L363" s="41"/>
      <c r="M363" s="255"/>
      <c r="N363" s="256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284</v>
      </c>
      <c r="AU363" s="14" t="s">
        <v>276</v>
      </c>
    </row>
    <row r="364" s="2" customFormat="1" ht="37.8" customHeight="1">
      <c r="A364" s="35"/>
      <c r="B364" s="36"/>
      <c r="C364" s="239" t="s">
        <v>1035</v>
      </c>
      <c r="D364" s="239" t="s">
        <v>278</v>
      </c>
      <c r="E364" s="240" t="s">
        <v>1381</v>
      </c>
      <c r="F364" s="241" t="s">
        <v>1382</v>
      </c>
      <c r="G364" s="242" t="s">
        <v>342</v>
      </c>
      <c r="H364" s="243">
        <v>1</v>
      </c>
      <c r="I364" s="244"/>
      <c r="J364" s="245">
        <f>ROUND(I364*H364,2)</f>
        <v>0</v>
      </c>
      <c r="K364" s="246"/>
      <c r="L364" s="41"/>
      <c r="M364" s="247" t="s">
        <v>1</v>
      </c>
      <c r="N364" s="248" t="s">
        <v>39</v>
      </c>
      <c r="O364" s="88"/>
      <c r="P364" s="249">
        <f>O364*H364</f>
        <v>0</v>
      </c>
      <c r="Q364" s="249">
        <v>0</v>
      </c>
      <c r="R364" s="249">
        <f>Q364*H364</f>
        <v>0</v>
      </c>
      <c r="S364" s="249">
        <v>5.0000000000000002E-05</v>
      </c>
      <c r="T364" s="250">
        <f>S364*H364</f>
        <v>5.0000000000000002E-05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51" t="s">
        <v>352</v>
      </c>
      <c r="AT364" s="251" t="s">
        <v>278</v>
      </c>
      <c r="AU364" s="251" t="s">
        <v>276</v>
      </c>
      <c r="AY364" s="14" t="s">
        <v>275</v>
      </c>
      <c r="BE364" s="252">
        <f>IF(N364="základní",J364,0)</f>
        <v>0</v>
      </c>
      <c r="BF364" s="252">
        <f>IF(N364="snížená",J364,0)</f>
        <v>0</v>
      </c>
      <c r="BG364" s="252">
        <f>IF(N364="zákl. přenesená",J364,0)</f>
        <v>0</v>
      </c>
      <c r="BH364" s="252">
        <f>IF(N364="sníž. přenesená",J364,0)</f>
        <v>0</v>
      </c>
      <c r="BI364" s="252">
        <f>IF(N364="nulová",J364,0)</f>
        <v>0</v>
      </c>
      <c r="BJ364" s="14" t="s">
        <v>81</v>
      </c>
      <c r="BK364" s="252">
        <f>ROUND(I364*H364,2)</f>
        <v>0</v>
      </c>
      <c r="BL364" s="14" t="s">
        <v>352</v>
      </c>
      <c r="BM364" s="251" t="s">
        <v>1383</v>
      </c>
    </row>
    <row r="365" s="2" customFormat="1">
      <c r="A365" s="35"/>
      <c r="B365" s="36"/>
      <c r="C365" s="37"/>
      <c r="D365" s="253" t="s">
        <v>284</v>
      </c>
      <c r="E365" s="37"/>
      <c r="F365" s="254" t="s">
        <v>1384</v>
      </c>
      <c r="G365" s="37"/>
      <c r="H365" s="37"/>
      <c r="I365" s="206"/>
      <c r="J365" s="37"/>
      <c r="K365" s="37"/>
      <c r="L365" s="41"/>
      <c r="M365" s="255"/>
      <c r="N365" s="256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284</v>
      </c>
      <c r="AU365" s="14" t="s">
        <v>276</v>
      </c>
    </row>
    <row r="366" s="12" customFormat="1" ht="22.8" customHeight="1">
      <c r="A366" s="12"/>
      <c r="B366" s="223"/>
      <c r="C366" s="224"/>
      <c r="D366" s="225" t="s">
        <v>73</v>
      </c>
      <c r="E366" s="237" t="s">
        <v>1426</v>
      </c>
      <c r="F366" s="237" t="s">
        <v>624</v>
      </c>
      <c r="G366" s="224"/>
      <c r="H366" s="224"/>
      <c r="I366" s="227"/>
      <c r="J366" s="238">
        <f>BK366</f>
        <v>0</v>
      </c>
      <c r="K366" s="224"/>
      <c r="L366" s="229"/>
      <c r="M366" s="230"/>
      <c r="N366" s="231"/>
      <c r="O366" s="231"/>
      <c r="P366" s="232">
        <f>SUM(P367:P382)</f>
        <v>0</v>
      </c>
      <c r="Q366" s="231"/>
      <c r="R366" s="232">
        <f>SUM(R367:R382)</f>
        <v>0</v>
      </c>
      <c r="S366" s="231"/>
      <c r="T366" s="233">
        <f>SUM(T367:T382)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4" t="s">
        <v>83</v>
      </c>
      <c r="AT366" s="235" t="s">
        <v>73</v>
      </c>
      <c r="AU366" s="235" t="s">
        <v>81</v>
      </c>
      <c r="AY366" s="234" t="s">
        <v>275</v>
      </c>
      <c r="BK366" s="236">
        <f>SUM(BK367:BK382)</f>
        <v>0</v>
      </c>
    </row>
    <row r="367" s="2" customFormat="1" ht="33" customHeight="1">
      <c r="A367" s="35"/>
      <c r="B367" s="36"/>
      <c r="C367" s="239" t="s">
        <v>1039</v>
      </c>
      <c r="D367" s="239" t="s">
        <v>278</v>
      </c>
      <c r="E367" s="240" t="s">
        <v>1428</v>
      </c>
      <c r="F367" s="241" t="s">
        <v>1429</v>
      </c>
      <c r="G367" s="242" t="s">
        <v>973</v>
      </c>
      <c r="H367" s="243">
        <v>1</v>
      </c>
      <c r="I367" s="244"/>
      <c r="J367" s="245">
        <f>ROUND(I367*H367,2)</f>
        <v>0</v>
      </c>
      <c r="K367" s="246"/>
      <c r="L367" s="41"/>
      <c r="M367" s="247" t="s">
        <v>1</v>
      </c>
      <c r="N367" s="248" t="s">
        <v>39</v>
      </c>
      <c r="O367" s="88"/>
      <c r="P367" s="249">
        <f>O367*H367</f>
        <v>0</v>
      </c>
      <c r="Q367" s="249">
        <v>0</v>
      </c>
      <c r="R367" s="249">
        <f>Q367*H367</f>
        <v>0</v>
      </c>
      <c r="S367" s="249">
        <v>0</v>
      </c>
      <c r="T367" s="25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51" t="s">
        <v>352</v>
      </c>
      <c r="AT367" s="251" t="s">
        <v>278</v>
      </c>
      <c r="AU367" s="251" t="s">
        <v>83</v>
      </c>
      <c r="AY367" s="14" t="s">
        <v>275</v>
      </c>
      <c r="BE367" s="252">
        <f>IF(N367="základní",J367,0)</f>
        <v>0</v>
      </c>
      <c r="BF367" s="252">
        <f>IF(N367="snížená",J367,0)</f>
        <v>0</v>
      </c>
      <c r="BG367" s="252">
        <f>IF(N367="zákl. přenesená",J367,0)</f>
        <v>0</v>
      </c>
      <c r="BH367" s="252">
        <f>IF(N367="sníž. přenesená",J367,0)</f>
        <v>0</v>
      </c>
      <c r="BI367" s="252">
        <f>IF(N367="nulová",J367,0)</f>
        <v>0</v>
      </c>
      <c r="BJ367" s="14" t="s">
        <v>81</v>
      </c>
      <c r="BK367" s="252">
        <f>ROUND(I367*H367,2)</f>
        <v>0</v>
      </c>
      <c r="BL367" s="14" t="s">
        <v>352</v>
      </c>
      <c r="BM367" s="251" t="s">
        <v>1430</v>
      </c>
    </row>
    <row r="368" s="2" customFormat="1">
      <c r="A368" s="35"/>
      <c r="B368" s="36"/>
      <c r="C368" s="37"/>
      <c r="D368" s="253" t="s">
        <v>284</v>
      </c>
      <c r="E368" s="37"/>
      <c r="F368" s="254" t="s">
        <v>1431</v>
      </c>
      <c r="G368" s="37"/>
      <c r="H368" s="37"/>
      <c r="I368" s="206"/>
      <c r="J368" s="37"/>
      <c r="K368" s="37"/>
      <c r="L368" s="41"/>
      <c r="M368" s="255"/>
      <c r="N368" s="256"/>
      <c r="O368" s="88"/>
      <c r="P368" s="88"/>
      <c r="Q368" s="88"/>
      <c r="R368" s="88"/>
      <c r="S368" s="88"/>
      <c r="T368" s="89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T368" s="14" t="s">
        <v>284</v>
      </c>
      <c r="AU368" s="14" t="s">
        <v>83</v>
      </c>
    </row>
    <row r="369" s="2" customFormat="1" ht="24.15" customHeight="1">
      <c r="A369" s="35"/>
      <c r="B369" s="36"/>
      <c r="C369" s="239" t="s">
        <v>1044</v>
      </c>
      <c r="D369" s="239" t="s">
        <v>278</v>
      </c>
      <c r="E369" s="240" t="s">
        <v>1433</v>
      </c>
      <c r="F369" s="241" t="s">
        <v>1434</v>
      </c>
      <c r="G369" s="242" t="s">
        <v>973</v>
      </c>
      <c r="H369" s="243">
        <v>1</v>
      </c>
      <c r="I369" s="244"/>
      <c r="J369" s="245">
        <f>ROUND(I369*H369,2)</f>
        <v>0</v>
      </c>
      <c r="K369" s="246"/>
      <c r="L369" s="41"/>
      <c r="M369" s="247" t="s">
        <v>1</v>
      </c>
      <c r="N369" s="248" t="s">
        <v>39</v>
      </c>
      <c r="O369" s="88"/>
      <c r="P369" s="249">
        <f>O369*H369</f>
        <v>0</v>
      </c>
      <c r="Q369" s="249">
        <v>0</v>
      </c>
      <c r="R369" s="249">
        <f>Q369*H369</f>
        <v>0</v>
      </c>
      <c r="S369" s="249">
        <v>0</v>
      </c>
      <c r="T369" s="250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51" t="s">
        <v>352</v>
      </c>
      <c r="AT369" s="251" t="s">
        <v>278</v>
      </c>
      <c r="AU369" s="251" t="s">
        <v>83</v>
      </c>
      <c r="AY369" s="14" t="s">
        <v>275</v>
      </c>
      <c r="BE369" s="252">
        <f>IF(N369="základní",J369,0)</f>
        <v>0</v>
      </c>
      <c r="BF369" s="252">
        <f>IF(N369="snížená",J369,0)</f>
        <v>0</v>
      </c>
      <c r="BG369" s="252">
        <f>IF(N369="zákl. přenesená",J369,0)</f>
        <v>0</v>
      </c>
      <c r="BH369" s="252">
        <f>IF(N369="sníž. přenesená",J369,0)</f>
        <v>0</v>
      </c>
      <c r="BI369" s="252">
        <f>IF(N369="nulová",J369,0)</f>
        <v>0</v>
      </c>
      <c r="BJ369" s="14" t="s">
        <v>81</v>
      </c>
      <c r="BK369" s="252">
        <f>ROUND(I369*H369,2)</f>
        <v>0</v>
      </c>
      <c r="BL369" s="14" t="s">
        <v>352</v>
      </c>
      <c r="BM369" s="251" t="s">
        <v>1435</v>
      </c>
    </row>
    <row r="370" s="2" customFormat="1">
      <c r="A370" s="35"/>
      <c r="B370" s="36"/>
      <c r="C370" s="37"/>
      <c r="D370" s="253" t="s">
        <v>284</v>
      </c>
      <c r="E370" s="37"/>
      <c r="F370" s="254" t="s">
        <v>1431</v>
      </c>
      <c r="G370" s="37"/>
      <c r="H370" s="37"/>
      <c r="I370" s="206"/>
      <c r="J370" s="37"/>
      <c r="K370" s="37"/>
      <c r="L370" s="41"/>
      <c r="M370" s="255"/>
      <c r="N370" s="256"/>
      <c r="O370" s="88"/>
      <c r="P370" s="88"/>
      <c r="Q370" s="88"/>
      <c r="R370" s="88"/>
      <c r="S370" s="88"/>
      <c r="T370" s="89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4" t="s">
        <v>284</v>
      </c>
      <c r="AU370" s="14" t="s">
        <v>83</v>
      </c>
    </row>
    <row r="371" s="2" customFormat="1" ht="33" customHeight="1">
      <c r="A371" s="35"/>
      <c r="B371" s="36"/>
      <c r="C371" s="239" t="s">
        <v>1048</v>
      </c>
      <c r="D371" s="239" t="s">
        <v>278</v>
      </c>
      <c r="E371" s="240" t="s">
        <v>1437</v>
      </c>
      <c r="F371" s="241" t="s">
        <v>1438</v>
      </c>
      <c r="G371" s="242" t="s">
        <v>973</v>
      </c>
      <c r="H371" s="243">
        <v>1</v>
      </c>
      <c r="I371" s="244"/>
      <c r="J371" s="245">
        <f>ROUND(I371*H371,2)</f>
        <v>0</v>
      </c>
      <c r="K371" s="246"/>
      <c r="L371" s="41"/>
      <c r="M371" s="247" t="s">
        <v>1</v>
      </c>
      <c r="N371" s="248" t="s">
        <v>39</v>
      </c>
      <c r="O371" s="88"/>
      <c r="P371" s="249">
        <f>O371*H371</f>
        <v>0</v>
      </c>
      <c r="Q371" s="249">
        <v>0</v>
      </c>
      <c r="R371" s="249">
        <f>Q371*H371</f>
        <v>0</v>
      </c>
      <c r="S371" s="249">
        <v>0</v>
      </c>
      <c r="T371" s="250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51" t="s">
        <v>352</v>
      </c>
      <c r="AT371" s="251" t="s">
        <v>278</v>
      </c>
      <c r="AU371" s="251" t="s">
        <v>83</v>
      </c>
      <c r="AY371" s="14" t="s">
        <v>275</v>
      </c>
      <c r="BE371" s="252">
        <f>IF(N371="základní",J371,0)</f>
        <v>0</v>
      </c>
      <c r="BF371" s="252">
        <f>IF(N371="snížená",J371,0)</f>
        <v>0</v>
      </c>
      <c r="BG371" s="252">
        <f>IF(N371="zákl. přenesená",J371,0)</f>
        <v>0</v>
      </c>
      <c r="BH371" s="252">
        <f>IF(N371="sníž. přenesená",J371,0)</f>
        <v>0</v>
      </c>
      <c r="BI371" s="252">
        <f>IF(N371="nulová",J371,0)</f>
        <v>0</v>
      </c>
      <c r="BJ371" s="14" t="s">
        <v>81</v>
      </c>
      <c r="BK371" s="252">
        <f>ROUND(I371*H371,2)</f>
        <v>0</v>
      </c>
      <c r="BL371" s="14" t="s">
        <v>352</v>
      </c>
      <c r="BM371" s="251" t="s">
        <v>1439</v>
      </c>
    </row>
    <row r="372" s="2" customFormat="1">
      <c r="A372" s="35"/>
      <c r="B372" s="36"/>
      <c r="C372" s="37"/>
      <c r="D372" s="253" t="s">
        <v>284</v>
      </c>
      <c r="E372" s="37"/>
      <c r="F372" s="254" t="s">
        <v>1440</v>
      </c>
      <c r="G372" s="37"/>
      <c r="H372" s="37"/>
      <c r="I372" s="206"/>
      <c r="J372" s="37"/>
      <c r="K372" s="37"/>
      <c r="L372" s="41"/>
      <c r="M372" s="255"/>
      <c r="N372" s="256"/>
      <c r="O372" s="88"/>
      <c r="P372" s="88"/>
      <c r="Q372" s="88"/>
      <c r="R372" s="88"/>
      <c r="S372" s="88"/>
      <c r="T372" s="89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4" t="s">
        <v>284</v>
      </c>
      <c r="AU372" s="14" t="s">
        <v>83</v>
      </c>
    </row>
    <row r="373" s="2" customFormat="1" ht="24.15" customHeight="1">
      <c r="A373" s="35"/>
      <c r="B373" s="36"/>
      <c r="C373" s="239" t="s">
        <v>1050</v>
      </c>
      <c r="D373" s="239" t="s">
        <v>278</v>
      </c>
      <c r="E373" s="240" t="s">
        <v>1442</v>
      </c>
      <c r="F373" s="241" t="s">
        <v>1443</v>
      </c>
      <c r="G373" s="242" t="s">
        <v>342</v>
      </c>
      <c r="H373" s="243">
        <v>1</v>
      </c>
      <c r="I373" s="244"/>
      <c r="J373" s="245">
        <f>ROUND(I373*H373,2)</f>
        <v>0</v>
      </c>
      <c r="K373" s="246"/>
      <c r="L373" s="41"/>
      <c r="M373" s="247" t="s">
        <v>1</v>
      </c>
      <c r="N373" s="248" t="s">
        <v>39</v>
      </c>
      <c r="O373" s="88"/>
      <c r="P373" s="249">
        <f>O373*H373</f>
        <v>0</v>
      </c>
      <c r="Q373" s="249">
        <v>0</v>
      </c>
      <c r="R373" s="249">
        <f>Q373*H373</f>
        <v>0</v>
      </c>
      <c r="S373" s="249">
        <v>0</v>
      </c>
      <c r="T373" s="250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51" t="s">
        <v>352</v>
      </c>
      <c r="AT373" s="251" t="s">
        <v>278</v>
      </c>
      <c r="AU373" s="251" t="s">
        <v>83</v>
      </c>
      <c r="AY373" s="14" t="s">
        <v>275</v>
      </c>
      <c r="BE373" s="252">
        <f>IF(N373="základní",J373,0)</f>
        <v>0</v>
      </c>
      <c r="BF373" s="252">
        <f>IF(N373="snížená",J373,0)</f>
        <v>0</v>
      </c>
      <c r="BG373" s="252">
        <f>IF(N373="zákl. přenesená",J373,0)</f>
        <v>0</v>
      </c>
      <c r="BH373" s="252">
        <f>IF(N373="sníž. přenesená",J373,0)</f>
        <v>0</v>
      </c>
      <c r="BI373" s="252">
        <f>IF(N373="nulová",J373,0)</f>
        <v>0</v>
      </c>
      <c r="BJ373" s="14" t="s">
        <v>81</v>
      </c>
      <c r="BK373" s="252">
        <f>ROUND(I373*H373,2)</f>
        <v>0</v>
      </c>
      <c r="BL373" s="14" t="s">
        <v>352</v>
      </c>
      <c r="BM373" s="251" t="s">
        <v>1444</v>
      </c>
    </row>
    <row r="374" s="2" customFormat="1">
      <c r="A374" s="35"/>
      <c r="B374" s="36"/>
      <c r="C374" s="37"/>
      <c r="D374" s="253" t="s">
        <v>284</v>
      </c>
      <c r="E374" s="37"/>
      <c r="F374" s="254" t="s">
        <v>1445</v>
      </c>
      <c r="G374" s="37"/>
      <c r="H374" s="37"/>
      <c r="I374" s="206"/>
      <c r="J374" s="37"/>
      <c r="K374" s="37"/>
      <c r="L374" s="41"/>
      <c r="M374" s="255"/>
      <c r="N374" s="256"/>
      <c r="O374" s="88"/>
      <c r="P374" s="88"/>
      <c r="Q374" s="88"/>
      <c r="R374" s="88"/>
      <c r="S374" s="88"/>
      <c r="T374" s="89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4" t="s">
        <v>284</v>
      </c>
      <c r="AU374" s="14" t="s">
        <v>83</v>
      </c>
    </row>
    <row r="375" s="2" customFormat="1" ht="24.15" customHeight="1">
      <c r="A375" s="35"/>
      <c r="B375" s="36"/>
      <c r="C375" s="239" t="s">
        <v>1054</v>
      </c>
      <c r="D375" s="239" t="s">
        <v>278</v>
      </c>
      <c r="E375" s="240" t="s">
        <v>1447</v>
      </c>
      <c r="F375" s="241" t="s">
        <v>1448</v>
      </c>
      <c r="G375" s="242" t="s">
        <v>973</v>
      </c>
      <c r="H375" s="243">
        <v>1</v>
      </c>
      <c r="I375" s="244"/>
      <c r="J375" s="245">
        <f>ROUND(I375*H375,2)</f>
        <v>0</v>
      </c>
      <c r="K375" s="246"/>
      <c r="L375" s="41"/>
      <c r="M375" s="247" t="s">
        <v>1</v>
      </c>
      <c r="N375" s="248" t="s">
        <v>39</v>
      </c>
      <c r="O375" s="88"/>
      <c r="P375" s="249">
        <f>O375*H375</f>
        <v>0</v>
      </c>
      <c r="Q375" s="249">
        <v>0</v>
      </c>
      <c r="R375" s="249">
        <f>Q375*H375</f>
        <v>0</v>
      </c>
      <c r="S375" s="249">
        <v>0</v>
      </c>
      <c r="T375" s="25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51" t="s">
        <v>352</v>
      </c>
      <c r="AT375" s="251" t="s">
        <v>278</v>
      </c>
      <c r="AU375" s="251" t="s">
        <v>83</v>
      </c>
      <c r="AY375" s="14" t="s">
        <v>275</v>
      </c>
      <c r="BE375" s="252">
        <f>IF(N375="základní",J375,0)</f>
        <v>0</v>
      </c>
      <c r="BF375" s="252">
        <f>IF(N375="snížená",J375,0)</f>
        <v>0</v>
      </c>
      <c r="BG375" s="252">
        <f>IF(N375="zákl. přenesená",J375,0)</f>
        <v>0</v>
      </c>
      <c r="BH375" s="252">
        <f>IF(N375="sníž. přenesená",J375,0)</f>
        <v>0</v>
      </c>
      <c r="BI375" s="252">
        <f>IF(N375="nulová",J375,0)</f>
        <v>0</v>
      </c>
      <c r="BJ375" s="14" t="s">
        <v>81</v>
      </c>
      <c r="BK375" s="252">
        <f>ROUND(I375*H375,2)</f>
        <v>0</v>
      </c>
      <c r="BL375" s="14" t="s">
        <v>352</v>
      </c>
      <c r="BM375" s="251" t="s">
        <v>1449</v>
      </c>
    </row>
    <row r="376" s="2" customFormat="1">
      <c r="A376" s="35"/>
      <c r="B376" s="36"/>
      <c r="C376" s="37"/>
      <c r="D376" s="253" t="s">
        <v>284</v>
      </c>
      <c r="E376" s="37"/>
      <c r="F376" s="254" t="s">
        <v>1450</v>
      </c>
      <c r="G376" s="37"/>
      <c r="H376" s="37"/>
      <c r="I376" s="206"/>
      <c r="J376" s="37"/>
      <c r="K376" s="37"/>
      <c r="L376" s="41"/>
      <c r="M376" s="255"/>
      <c r="N376" s="256"/>
      <c r="O376" s="88"/>
      <c r="P376" s="88"/>
      <c r="Q376" s="88"/>
      <c r="R376" s="88"/>
      <c r="S376" s="88"/>
      <c r="T376" s="89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4" t="s">
        <v>284</v>
      </c>
      <c r="AU376" s="14" t="s">
        <v>83</v>
      </c>
    </row>
    <row r="377" s="2" customFormat="1" ht="16.5" customHeight="1">
      <c r="A377" s="35"/>
      <c r="B377" s="36"/>
      <c r="C377" s="239" t="s">
        <v>1059</v>
      </c>
      <c r="D377" s="239" t="s">
        <v>278</v>
      </c>
      <c r="E377" s="240" t="s">
        <v>1452</v>
      </c>
      <c r="F377" s="241" t="s">
        <v>1453</v>
      </c>
      <c r="G377" s="242" t="s">
        <v>973</v>
      </c>
      <c r="H377" s="243">
        <v>1</v>
      </c>
      <c r="I377" s="244"/>
      <c r="J377" s="245">
        <f>ROUND(I377*H377,2)</f>
        <v>0</v>
      </c>
      <c r="K377" s="246"/>
      <c r="L377" s="41"/>
      <c r="M377" s="247" t="s">
        <v>1</v>
      </c>
      <c r="N377" s="248" t="s">
        <v>39</v>
      </c>
      <c r="O377" s="88"/>
      <c r="P377" s="249">
        <f>O377*H377</f>
        <v>0</v>
      </c>
      <c r="Q377" s="249">
        <v>0</v>
      </c>
      <c r="R377" s="249">
        <f>Q377*H377</f>
        <v>0</v>
      </c>
      <c r="S377" s="249">
        <v>0</v>
      </c>
      <c r="T377" s="250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51" t="s">
        <v>352</v>
      </c>
      <c r="AT377" s="251" t="s">
        <v>278</v>
      </c>
      <c r="AU377" s="251" t="s">
        <v>83</v>
      </c>
      <c r="AY377" s="14" t="s">
        <v>275</v>
      </c>
      <c r="BE377" s="252">
        <f>IF(N377="základní",J377,0)</f>
        <v>0</v>
      </c>
      <c r="BF377" s="252">
        <f>IF(N377="snížená",J377,0)</f>
        <v>0</v>
      </c>
      <c r="BG377" s="252">
        <f>IF(N377="zákl. přenesená",J377,0)</f>
        <v>0</v>
      </c>
      <c r="BH377" s="252">
        <f>IF(N377="sníž. přenesená",J377,0)</f>
        <v>0</v>
      </c>
      <c r="BI377" s="252">
        <f>IF(N377="nulová",J377,0)</f>
        <v>0</v>
      </c>
      <c r="BJ377" s="14" t="s">
        <v>81</v>
      </c>
      <c r="BK377" s="252">
        <f>ROUND(I377*H377,2)</f>
        <v>0</v>
      </c>
      <c r="BL377" s="14" t="s">
        <v>352</v>
      </c>
      <c r="BM377" s="251" t="s">
        <v>1454</v>
      </c>
    </row>
    <row r="378" s="2" customFormat="1">
      <c r="A378" s="35"/>
      <c r="B378" s="36"/>
      <c r="C378" s="37"/>
      <c r="D378" s="253" t="s">
        <v>284</v>
      </c>
      <c r="E378" s="37"/>
      <c r="F378" s="254" t="s">
        <v>1453</v>
      </c>
      <c r="G378" s="37"/>
      <c r="H378" s="37"/>
      <c r="I378" s="206"/>
      <c r="J378" s="37"/>
      <c r="K378" s="37"/>
      <c r="L378" s="41"/>
      <c r="M378" s="255"/>
      <c r="N378" s="256"/>
      <c r="O378" s="88"/>
      <c r="P378" s="88"/>
      <c r="Q378" s="88"/>
      <c r="R378" s="88"/>
      <c r="S378" s="88"/>
      <c r="T378" s="89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4" t="s">
        <v>284</v>
      </c>
      <c r="AU378" s="14" t="s">
        <v>83</v>
      </c>
    </row>
    <row r="379" s="2" customFormat="1" ht="37.8" customHeight="1">
      <c r="A379" s="35"/>
      <c r="B379" s="36"/>
      <c r="C379" s="239" t="s">
        <v>1063</v>
      </c>
      <c r="D379" s="239" t="s">
        <v>278</v>
      </c>
      <c r="E379" s="240" t="s">
        <v>1456</v>
      </c>
      <c r="F379" s="241" t="s">
        <v>1457</v>
      </c>
      <c r="G379" s="242" t="s">
        <v>973</v>
      </c>
      <c r="H379" s="243">
        <v>1</v>
      </c>
      <c r="I379" s="244"/>
      <c r="J379" s="245">
        <f>ROUND(I379*H379,2)</f>
        <v>0</v>
      </c>
      <c r="K379" s="246"/>
      <c r="L379" s="41"/>
      <c r="M379" s="247" t="s">
        <v>1</v>
      </c>
      <c r="N379" s="248" t="s">
        <v>39</v>
      </c>
      <c r="O379" s="88"/>
      <c r="P379" s="249">
        <f>O379*H379</f>
        <v>0</v>
      </c>
      <c r="Q379" s="249">
        <v>0</v>
      </c>
      <c r="R379" s="249">
        <f>Q379*H379</f>
        <v>0</v>
      </c>
      <c r="S379" s="249">
        <v>0</v>
      </c>
      <c r="T379" s="250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51" t="s">
        <v>352</v>
      </c>
      <c r="AT379" s="251" t="s">
        <v>278</v>
      </c>
      <c r="AU379" s="251" t="s">
        <v>83</v>
      </c>
      <c r="AY379" s="14" t="s">
        <v>275</v>
      </c>
      <c r="BE379" s="252">
        <f>IF(N379="základní",J379,0)</f>
        <v>0</v>
      </c>
      <c r="BF379" s="252">
        <f>IF(N379="snížená",J379,0)</f>
        <v>0</v>
      </c>
      <c r="BG379" s="252">
        <f>IF(N379="zákl. přenesená",J379,0)</f>
        <v>0</v>
      </c>
      <c r="BH379" s="252">
        <f>IF(N379="sníž. přenesená",J379,0)</f>
        <v>0</v>
      </c>
      <c r="BI379" s="252">
        <f>IF(N379="nulová",J379,0)</f>
        <v>0</v>
      </c>
      <c r="BJ379" s="14" t="s">
        <v>81</v>
      </c>
      <c r="BK379" s="252">
        <f>ROUND(I379*H379,2)</f>
        <v>0</v>
      </c>
      <c r="BL379" s="14" t="s">
        <v>352</v>
      </c>
      <c r="BM379" s="251" t="s">
        <v>1458</v>
      </c>
    </row>
    <row r="380" s="2" customFormat="1">
      <c r="A380" s="35"/>
      <c r="B380" s="36"/>
      <c r="C380" s="37"/>
      <c r="D380" s="253" t="s">
        <v>284</v>
      </c>
      <c r="E380" s="37"/>
      <c r="F380" s="254" t="s">
        <v>1457</v>
      </c>
      <c r="G380" s="37"/>
      <c r="H380" s="37"/>
      <c r="I380" s="206"/>
      <c r="J380" s="37"/>
      <c r="K380" s="37"/>
      <c r="L380" s="41"/>
      <c r="M380" s="255"/>
      <c r="N380" s="256"/>
      <c r="O380" s="88"/>
      <c r="P380" s="88"/>
      <c r="Q380" s="88"/>
      <c r="R380" s="88"/>
      <c r="S380" s="88"/>
      <c r="T380" s="89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4" t="s">
        <v>284</v>
      </c>
      <c r="AU380" s="14" t="s">
        <v>83</v>
      </c>
    </row>
    <row r="381" s="2" customFormat="1" ht="62.7" customHeight="1">
      <c r="A381" s="35"/>
      <c r="B381" s="36"/>
      <c r="C381" s="239" t="s">
        <v>1069</v>
      </c>
      <c r="D381" s="239" t="s">
        <v>278</v>
      </c>
      <c r="E381" s="240" t="s">
        <v>1460</v>
      </c>
      <c r="F381" s="241" t="s">
        <v>1461</v>
      </c>
      <c r="G381" s="242" t="s">
        <v>973</v>
      </c>
      <c r="H381" s="243">
        <v>1</v>
      </c>
      <c r="I381" s="244"/>
      <c r="J381" s="245">
        <f>ROUND(I381*H381,2)</f>
        <v>0</v>
      </c>
      <c r="K381" s="246"/>
      <c r="L381" s="41"/>
      <c r="M381" s="247" t="s">
        <v>1</v>
      </c>
      <c r="N381" s="248" t="s">
        <v>39</v>
      </c>
      <c r="O381" s="88"/>
      <c r="P381" s="249">
        <f>O381*H381</f>
        <v>0</v>
      </c>
      <c r="Q381" s="249">
        <v>0</v>
      </c>
      <c r="R381" s="249">
        <f>Q381*H381</f>
        <v>0</v>
      </c>
      <c r="S381" s="249">
        <v>0</v>
      </c>
      <c r="T381" s="250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51" t="s">
        <v>352</v>
      </c>
      <c r="AT381" s="251" t="s">
        <v>278</v>
      </c>
      <c r="AU381" s="251" t="s">
        <v>83</v>
      </c>
      <c r="AY381" s="14" t="s">
        <v>275</v>
      </c>
      <c r="BE381" s="252">
        <f>IF(N381="základní",J381,0)</f>
        <v>0</v>
      </c>
      <c r="BF381" s="252">
        <f>IF(N381="snížená",J381,0)</f>
        <v>0</v>
      </c>
      <c r="BG381" s="252">
        <f>IF(N381="zákl. přenesená",J381,0)</f>
        <v>0</v>
      </c>
      <c r="BH381" s="252">
        <f>IF(N381="sníž. přenesená",J381,0)</f>
        <v>0</v>
      </c>
      <c r="BI381" s="252">
        <f>IF(N381="nulová",J381,0)</f>
        <v>0</v>
      </c>
      <c r="BJ381" s="14" t="s">
        <v>81</v>
      </c>
      <c r="BK381" s="252">
        <f>ROUND(I381*H381,2)</f>
        <v>0</v>
      </c>
      <c r="BL381" s="14" t="s">
        <v>352</v>
      </c>
      <c r="BM381" s="251" t="s">
        <v>1462</v>
      </c>
    </row>
    <row r="382" s="2" customFormat="1">
      <c r="A382" s="35"/>
      <c r="B382" s="36"/>
      <c r="C382" s="37"/>
      <c r="D382" s="253" t="s">
        <v>284</v>
      </c>
      <c r="E382" s="37"/>
      <c r="F382" s="254" t="s">
        <v>1461</v>
      </c>
      <c r="G382" s="37"/>
      <c r="H382" s="37"/>
      <c r="I382" s="206"/>
      <c r="J382" s="37"/>
      <c r="K382" s="37"/>
      <c r="L382" s="41"/>
      <c r="M382" s="268"/>
      <c r="N382" s="269"/>
      <c r="O382" s="270"/>
      <c r="P382" s="270"/>
      <c r="Q382" s="270"/>
      <c r="R382" s="270"/>
      <c r="S382" s="270"/>
      <c r="T382" s="271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4" t="s">
        <v>284</v>
      </c>
      <c r="AU382" s="14" t="s">
        <v>83</v>
      </c>
    </row>
    <row r="383" s="2" customFormat="1" ht="6.96" customHeight="1">
      <c r="A383" s="35"/>
      <c r="B383" s="63"/>
      <c r="C383" s="64"/>
      <c r="D383" s="64"/>
      <c r="E383" s="64"/>
      <c r="F383" s="64"/>
      <c r="G383" s="64"/>
      <c r="H383" s="64"/>
      <c r="I383" s="64"/>
      <c r="J383" s="64"/>
      <c r="K383" s="64"/>
      <c r="L383" s="41"/>
      <c r="M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</row>
  </sheetData>
  <sheetProtection sheet="1" autoFilter="0" formatColumns="0" formatRows="0" objects="1" scenarios="1" spinCount="100000" saltValue="vTw3CMKX4UrdzNwBsvoLOXIWYJ3laJV3P7qKz+sYuKBcNCAOoloXm6ywfREdgOGjsaN0qdyGFmcJYGvCtY8yxA==" hashValue="BiWjT+EqD9eV0SOdooLu+u/F3yWp4ldyxHDqXO7lnlCu7TH0B1gd7DkFmWaYK1nGpoVflI2H8IJvyQp/KTCbLg==" algorithmName="SHA-512" password="C741"/>
  <autoFilter ref="C141:K38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1992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1993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SUM(BE144:BE270)),  2)</f>
        <v>0</v>
      </c>
      <c r="G37" s="35"/>
      <c r="H37" s="35"/>
      <c r="I37" s="163">
        <v>0.20999999999999999</v>
      </c>
      <c r="J37" s="162">
        <f>ROUND(((SUM(BE115:BE122) + SUM(BE144:BE270))*I37),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SUM(BF144:BF270)),  2)</f>
        <v>0</v>
      </c>
      <c r="G38" s="35"/>
      <c r="H38" s="35"/>
      <c r="I38" s="163">
        <v>0.12</v>
      </c>
      <c r="J38" s="162">
        <f>ROUND(((SUM(BF115:BF122) + SUM(BF144:BF270))*I38),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SUM(BG144:BG270)),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SUM(BH144:BH270)),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SUM(BI144:BI270)),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1992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61.13.1 - cvičná kuchyň dv. č. 36 -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238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J158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J167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242</v>
      </c>
      <c r="E104" s="195"/>
      <c r="F104" s="195"/>
      <c r="G104" s="195"/>
      <c r="H104" s="195"/>
      <c r="I104" s="195"/>
      <c r="J104" s="196">
        <f>J168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1500</v>
      </c>
      <c r="E105" s="195"/>
      <c r="F105" s="195"/>
      <c r="G105" s="195"/>
      <c r="H105" s="195"/>
      <c r="I105" s="195"/>
      <c r="J105" s="196">
        <f>J175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243</v>
      </c>
      <c r="E106" s="195"/>
      <c r="F106" s="195"/>
      <c r="G106" s="195"/>
      <c r="H106" s="195"/>
      <c r="I106" s="195"/>
      <c r="J106" s="196">
        <f>J182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244</v>
      </c>
      <c r="E107" s="195"/>
      <c r="F107" s="195"/>
      <c r="G107" s="195"/>
      <c r="H107" s="195"/>
      <c r="I107" s="195"/>
      <c r="J107" s="196">
        <f>J203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245</v>
      </c>
      <c r="E108" s="195"/>
      <c r="F108" s="195"/>
      <c r="G108" s="195"/>
      <c r="H108" s="195"/>
      <c r="I108" s="195"/>
      <c r="J108" s="196">
        <f>J234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246</v>
      </c>
      <c r="E109" s="195"/>
      <c r="F109" s="195"/>
      <c r="G109" s="195"/>
      <c r="H109" s="195"/>
      <c r="I109" s="195"/>
      <c r="J109" s="196">
        <f>J239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0"/>
      <c r="D110" s="194" t="s">
        <v>247</v>
      </c>
      <c r="E110" s="195"/>
      <c r="F110" s="195"/>
      <c r="G110" s="195"/>
      <c r="H110" s="195"/>
      <c r="I110" s="195"/>
      <c r="J110" s="196">
        <f>J248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7"/>
      <c r="C111" s="188"/>
      <c r="D111" s="189" t="s">
        <v>248</v>
      </c>
      <c r="E111" s="190"/>
      <c r="F111" s="190"/>
      <c r="G111" s="190"/>
      <c r="H111" s="190"/>
      <c r="I111" s="190"/>
      <c r="J111" s="191">
        <f>J267</f>
        <v>0</v>
      </c>
      <c r="K111" s="188"/>
      <c r="L111" s="19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3"/>
      <c r="C112" s="130"/>
      <c r="D112" s="194" t="s">
        <v>249</v>
      </c>
      <c r="E112" s="195"/>
      <c r="F112" s="195"/>
      <c r="G112" s="195"/>
      <c r="H112" s="195"/>
      <c r="I112" s="195"/>
      <c r="J112" s="196">
        <f>J268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1992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61.13.1 - cvičná kuchyň dv. č. 36 - stavba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P145+P167+P267</f>
        <v>0</v>
      </c>
      <c r="Q144" s="101"/>
      <c r="R144" s="220">
        <f>R145+R167+R267</f>
        <v>1.16156306</v>
      </c>
      <c r="S144" s="101"/>
      <c r="T144" s="221">
        <f>T145+T167+T267</f>
        <v>1.5817199999999998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BK145+BK167+BK267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P146+P151+P158</f>
        <v>0</v>
      </c>
      <c r="Q145" s="231"/>
      <c r="R145" s="232">
        <f>R146+R151+R158</f>
        <v>0.43425000000000002</v>
      </c>
      <c r="S145" s="231"/>
      <c r="T145" s="233">
        <f>T146+T151+T158</f>
        <v>0.152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BK146+BK151+BK158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286</v>
      </c>
      <c r="F146" s="237" t="s">
        <v>287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0.43425000000000002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1911</v>
      </c>
      <c r="F147" s="241" t="s">
        <v>1912</v>
      </c>
      <c r="G147" s="242" t="s">
        <v>342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0.42153000000000002</v>
      </c>
      <c r="R147" s="249">
        <f>Q147*H147</f>
        <v>0.42153000000000002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1994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1914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37.8" customHeight="1">
      <c r="A149" s="35"/>
      <c r="B149" s="36"/>
      <c r="C149" s="257" t="s">
        <v>83</v>
      </c>
      <c r="D149" s="257" t="s">
        <v>339</v>
      </c>
      <c r="E149" s="258" t="s">
        <v>1995</v>
      </c>
      <c r="F149" s="259" t="s">
        <v>1996</v>
      </c>
      <c r="G149" s="260" t="s">
        <v>342</v>
      </c>
      <c r="H149" s="261">
        <v>1</v>
      </c>
      <c r="I149" s="262"/>
      <c r="J149" s="263">
        <f>ROUND(I149*H149,2)</f>
        <v>0</v>
      </c>
      <c r="K149" s="264"/>
      <c r="L149" s="265"/>
      <c r="M149" s="266" t="s">
        <v>1</v>
      </c>
      <c r="N149" s="267" t="s">
        <v>39</v>
      </c>
      <c r="O149" s="88"/>
      <c r="P149" s="249">
        <f>O149*H149</f>
        <v>0</v>
      </c>
      <c r="Q149" s="249">
        <v>0.01272</v>
      </c>
      <c r="R149" s="249">
        <f>Q149*H149</f>
        <v>0.01272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318</v>
      </c>
      <c r="AT149" s="251" t="s">
        <v>339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1997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1996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SUM(P152:P157)</f>
        <v>0</v>
      </c>
      <c r="Q151" s="231"/>
      <c r="R151" s="232">
        <f>SUM(R152:R157)</f>
        <v>0</v>
      </c>
      <c r="S151" s="231"/>
      <c r="T151" s="233">
        <f>SUM(T152:T157)</f>
        <v>0.152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SUM(BK152:BK157)</f>
        <v>0</v>
      </c>
    </row>
    <row r="152" s="2" customFormat="1" ht="16.5" customHeight="1">
      <c r="A152" s="35"/>
      <c r="B152" s="36"/>
      <c r="C152" s="239" t="s">
        <v>276</v>
      </c>
      <c r="D152" s="239" t="s">
        <v>278</v>
      </c>
      <c r="E152" s="240" t="s">
        <v>313</v>
      </c>
      <c r="F152" s="241" t="s">
        <v>314</v>
      </c>
      <c r="G152" s="242" t="s">
        <v>315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310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310</v>
      </c>
      <c r="BM152" s="251" t="s">
        <v>316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1998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21.75" customHeight="1">
      <c r="A154" s="35"/>
      <c r="B154" s="36"/>
      <c r="C154" s="239" t="s">
        <v>282</v>
      </c>
      <c r="D154" s="239" t="s">
        <v>278</v>
      </c>
      <c r="E154" s="240" t="s">
        <v>1918</v>
      </c>
      <c r="F154" s="241" t="s">
        <v>1919</v>
      </c>
      <c r="G154" s="242" t="s">
        <v>281</v>
      </c>
      <c r="H154" s="243">
        <v>2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0.075999999999999998</v>
      </c>
      <c r="T154" s="250">
        <f>S154*H154</f>
        <v>0.152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1999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1921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16.5" customHeight="1">
      <c r="A156" s="35"/>
      <c r="B156" s="36"/>
      <c r="C156" s="239" t="s">
        <v>302</v>
      </c>
      <c r="D156" s="239" t="s">
        <v>278</v>
      </c>
      <c r="E156" s="240" t="s">
        <v>319</v>
      </c>
      <c r="F156" s="241" t="s">
        <v>320</v>
      </c>
      <c r="G156" s="242" t="s">
        <v>305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310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310</v>
      </c>
      <c r="BM156" s="251" t="s">
        <v>321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320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12" customFormat="1" ht="22.8" customHeight="1">
      <c r="A158" s="12"/>
      <c r="B158" s="223"/>
      <c r="C158" s="224"/>
      <c r="D158" s="225" t="s">
        <v>73</v>
      </c>
      <c r="E158" s="237" t="s">
        <v>322</v>
      </c>
      <c r="F158" s="237" t="s">
        <v>323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SUM(P159:P166)</f>
        <v>0</v>
      </c>
      <c r="Q158" s="231"/>
      <c r="R158" s="232">
        <f>SUM(R159:R166)</f>
        <v>0</v>
      </c>
      <c r="S158" s="231"/>
      <c r="T158" s="23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81</v>
      </c>
      <c r="AT158" s="235" t="s">
        <v>73</v>
      </c>
      <c r="AU158" s="235" t="s">
        <v>81</v>
      </c>
      <c r="AY158" s="234" t="s">
        <v>275</v>
      </c>
      <c r="BK158" s="236">
        <f>SUM(BK159:BK166)</f>
        <v>0</v>
      </c>
    </row>
    <row r="159" s="2" customFormat="1" ht="24.15" customHeight="1">
      <c r="A159" s="35"/>
      <c r="B159" s="36"/>
      <c r="C159" s="239" t="s">
        <v>286</v>
      </c>
      <c r="D159" s="239" t="s">
        <v>278</v>
      </c>
      <c r="E159" s="240" t="s">
        <v>324</v>
      </c>
      <c r="F159" s="241" t="s">
        <v>325</v>
      </c>
      <c r="G159" s="242" t="s">
        <v>326</v>
      </c>
      <c r="H159" s="243">
        <v>0.90000000000000002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327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328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24.15" customHeight="1">
      <c r="A161" s="35"/>
      <c r="B161" s="36"/>
      <c r="C161" s="239" t="s">
        <v>312</v>
      </c>
      <c r="D161" s="239" t="s">
        <v>278</v>
      </c>
      <c r="E161" s="240" t="s">
        <v>330</v>
      </c>
      <c r="F161" s="241" t="s">
        <v>331</v>
      </c>
      <c r="G161" s="242" t="s">
        <v>326</v>
      </c>
      <c r="H161" s="243">
        <v>0.90000000000000002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332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333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318</v>
      </c>
      <c r="D163" s="239" t="s">
        <v>278</v>
      </c>
      <c r="E163" s="240" t="s">
        <v>335</v>
      </c>
      <c r="F163" s="241" t="s">
        <v>336</v>
      </c>
      <c r="G163" s="242" t="s">
        <v>326</v>
      </c>
      <c r="H163" s="243">
        <v>0.90000000000000002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282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337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338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24.15" customHeight="1">
      <c r="A165" s="35"/>
      <c r="B165" s="36"/>
      <c r="C165" s="257" t="s">
        <v>296</v>
      </c>
      <c r="D165" s="257" t="s">
        <v>339</v>
      </c>
      <c r="E165" s="258" t="s">
        <v>340</v>
      </c>
      <c r="F165" s="259" t="s">
        <v>341</v>
      </c>
      <c r="G165" s="260" t="s">
        <v>342</v>
      </c>
      <c r="H165" s="261">
        <v>2</v>
      </c>
      <c r="I165" s="262"/>
      <c r="J165" s="263">
        <f>ROUND(I165*H165,2)</f>
        <v>0</v>
      </c>
      <c r="K165" s="264"/>
      <c r="L165" s="265"/>
      <c r="M165" s="266" t="s">
        <v>1</v>
      </c>
      <c r="N165" s="267" t="s">
        <v>39</v>
      </c>
      <c r="O165" s="8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318</v>
      </c>
      <c r="AT165" s="251" t="s">
        <v>339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282</v>
      </c>
      <c r="BM165" s="251" t="s">
        <v>343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344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12" customFormat="1" ht="25.92" customHeight="1">
      <c r="A167" s="12"/>
      <c r="B167" s="223"/>
      <c r="C167" s="224"/>
      <c r="D167" s="225" t="s">
        <v>73</v>
      </c>
      <c r="E167" s="226" t="s">
        <v>345</v>
      </c>
      <c r="F167" s="226" t="s">
        <v>346</v>
      </c>
      <c r="G167" s="224"/>
      <c r="H167" s="224"/>
      <c r="I167" s="227"/>
      <c r="J167" s="228">
        <f>BK167</f>
        <v>0</v>
      </c>
      <c r="K167" s="224"/>
      <c r="L167" s="229"/>
      <c r="M167" s="230"/>
      <c r="N167" s="231"/>
      <c r="O167" s="231"/>
      <c r="P167" s="232">
        <f>P168+P175+P182+P203+P234+P239+P248</f>
        <v>0</v>
      </c>
      <c r="Q167" s="231"/>
      <c r="R167" s="232">
        <f>R168+R175+R182+R203+R234+R239+R248</f>
        <v>0.72731305999999996</v>
      </c>
      <c r="S167" s="231"/>
      <c r="T167" s="233">
        <f>T168+T175+T182+T203+T234+T239+T248</f>
        <v>1.4297199999999999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4" t="s">
        <v>83</v>
      </c>
      <c r="AT167" s="235" t="s">
        <v>73</v>
      </c>
      <c r="AU167" s="235" t="s">
        <v>74</v>
      </c>
      <c r="AY167" s="234" t="s">
        <v>275</v>
      </c>
      <c r="BK167" s="236">
        <f>BK168+BK175+BK182+BK203+BK234+BK239+BK248</f>
        <v>0</v>
      </c>
    </row>
    <row r="168" s="12" customFormat="1" ht="22.8" customHeight="1">
      <c r="A168" s="12"/>
      <c r="B168" s="223"/>
      <c r="C168" s="224"/>
      <c r="D168" s="225" t="s">
        <v>73</v>
      </c>
      <c r="E168" s="237" t="s">
        <v>347</v>
      </c>
      <c r="F168" s="237" t="s">
        <v>348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SUM(P169:P174)</f>
        <v>0</v>
      </c>
      <c r="Q168" s="231"/>
      <c r="R168" s="232">
        <f>SUM(R169:R174)</f>
        <v>0</v>
      </c>
      <c r="S168" s="231"/>
      <c r="T168" s="233">
        <f>SUM(T169:T174)</f>
        <v>0.042040000000000001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83</v>
      </c>
      <c r="AT168" s="235" t="s">
        <v>73</v>
      </c>
      <c r="AU168" s="235" t="s">
        <v>81</v>
      </c>
      <c r="AY168" s="234" t="s">
        <v>275</v>
      </c>
      <c r="BK168" s="236">
        <f>SUM(BK169:BK174)</f>
        <v>0</v>
      </c>
    </row>
    <row r="169" s="2" customFormat="1" ht="16.5" customHeight="1">
      <c r="A169" s="35"/>
      <c r="B169" s="36"/>
      <c r="C169" s="239" t="s">
        <v>329</v>
      </c>
      <c r="D169" s="239" t="s">
        <v>278</v>
      </c>
      <c r="E169" s="240" t="s">
        <v>350</v>
      </c>
      <c r="F169" s="241" t="s">
        <v>351</v>
      </c>
      <c r="G169" s="242" t="s">
        <v>315</v>
      </c>
      <c r="H169" s="243">
        <v>2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0.019460000000000002</v>
      </c>
      <c r="T169" s="250">
        <f>S169*H169</f>
        <v>0.038920000000000003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1653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354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16.5" customHeight="1">
      <c r="A171" s="35"/>
      <c r="B171" s="36"/>
      <c r="C171" s="239" t="s">
        <v>334</v>
      </c>
      <c r="D171" s="239" t="s">
        <v>278</v>
      </c>
      <c r="E171" s="240" t="s">
        <v>356</v>
      </c>
      <c r="F171" s="241" t="s">
        <v>357</v>
      </c>
      <c r="G171" s="242" t="s">
        <v>315</v>
      </c>
      <c r="H171" s="243">
        <v>2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0.00156</v>
      </c>
      <c r="T171" s="250">
        <f>S171*H171</f>
        <v>0.0031199999999999999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352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1654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359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8</v>
      </c>
      <c r="D173" s="239" t="s">
        <v>278</v>
      </c>
      <c r="E173" s="240" t="s">
        <v>364</v>
      </c>
      <c r="F173" s="241" t="s">
        <v>365</v>
      </c>
      <c r="G173" s="242" t="s">
        <v>305</v>
      </c>
      <c r="H173" s="243">
        <v>1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310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310</v>
      </c>
      <c r="BM173" s="251" t="s">
        <v>366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365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2.8" customHeight="1">
      <c r="A175" s="12"/>
      <c r="B175" s="223"/>
      <c r="C175" s="224"/>
      <c r="D175" s="225" t="s">
        <v>73</v>
      </c>
      <c r="E175" s="237" t="s">
        <v>1503</v>
      </c>
      <c r="F175" s="237" t="s">
        <v>1504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SUM(P176:P181)</f>
        <v>0</v>
      </c>
      <c r="Q175" s="231"/>
      <c r="R175" s="232">
        <f>SUM(R176:R181)</f>
        <v>0.024299999999999999</v>
      </c>
      <c r="S175" s="231"/>
      <c r="T175" s="23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81</v>
      </c>
      <c r="AY175" s="234" t="s">
        <v>275</v>
      </c>
      <c r="BK175" s="236">
        <f>SUM(BK176:BK181)</f>
        <v>0</v>
      </c>
    </row>
    <row r="176" s="2" customFormat="1" ht="16.5" customHeight="1">
      <c r="A176" s="35"/>
      <c r="B176" s="36"/>
      <c r="C176" s="239" t="s">
        <v>349</v>
      </c>
      <c r="D176" s="239" t="s">
        <v>278</v>
      </c>
      <c r="E176" s="240" t="s">
        <v>1512</v>
      </c>
      <c r="F176" s="241" t="s">
        <v>1513</v>
      </c>
      <c r="G176" s="242" t="s">
        <v>696</v>
      </c>
      <c r="H176" s="243">
        <v>1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1514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1513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24.15" customHeight="1">
      <c r="A178" s="35"/>
      <c r="B178" s="36"/>
      <c r="C178" s="239" t="s">
        <v>355</v>
      </c>
      <c r="D178" s="239" t="s">
        <v>278</v>
      </c>
      <c r="E178" s="240" t="s">
        <v>2000</v>
      </c>
      <c r="F178" s="241" t="s">
        <v>2001</v>
      </c>
      <c r="G178" s="242" t="s">
        <v>342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352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2002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2003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33" customHeight="1">
      <c r="A180" s="35"/>
      <c r="B180" s="36"/>
      <c r="C180" s="257" t="s">
        <v>360</v>
      </c>
      <c r="D180" s="257" t="s">
        <v>339</v>
      </c>
      <c r="E180" s="258" t="s">
        <v>2004</v>
      </c>
      <c r="F180" s="259" t="s">
        <v>2005</v>
      </c>
      <c r="G180" s="260" t="s">
        <v>342</v>
      </c>
      <c r="H180" s="261">
        <v>1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0.024299999999999999</v>
      </c>
      <c r="R180" s="249">
        <f>Q180*H180</f>
        <v>0.024299999999999999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2006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2005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367</v>
      </c>
      <c r="F182" s="237" t="s">
        <v>368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SUM(P183:P202)</f>
        <v>0</v>
      </c>
      <c r="Q182" s="231"/>
      <c r="R182" s="232">
        <f>SUM(R183:R202)</f>
        <v>0.23167006000000004</v>
      </c>
      <c r="S182" s="231"/>
      <c r="T182" s="233">
        <f>SUM(T183:T202)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SUM(BK183:BK202)</f>
        <v>0</v>
      </c>
    </row>
    <row r="183" s="2" customFormat="1" ht="33" customHeight="1">
      <c r="A183" s="35"/>
      <c r="B183" s="36"/>
      <c r="C183" s="239" t="s">
        <v>352</v>
      </c>
      <c r="D183" s="239" t="s">
        <v>278</v>
      </c>
      <c r="E183" s="240" t="s">
        <v>390</v>
      </c>
      <c r="F183" s="241" t="s">
        <v>391</v>
      </c>
      <c r="G183" s="242" t="s">
        <v>281</v>
      </c>
      <c r="H183" s="243">
        <v>26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0.00117</v>
      </c>
      <c r="R183" s="249">
        <f>Q183*H183</f>
        <v>0.030420000000000003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2007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393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57" t="s">
        <v>369</v>
      </c>
      <c r="D185" s="257" t="s">
        <v>339</v>
      </c>
      <c r="E185" s="258" t="s">
        <v>395</v>
      </c>
      <c r="F185" s="259" t="s">
        <v>396</v>
      </c>
      <c r="G185" s="260" t="s">
        <v>397</v>
      </c>
      <c r="H185" s="261">
        <v>0.253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2.0000000000000002E-05</v>
      </c>
      <c r="R185" s="249">
        <f>Q185*H185</f>
        <v>5.0600000000000007E-06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310</v>
      </c>
      <c r="AT185" s="251" t="s">
        <v>339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310</v>
      </c>
      <c r="BM185" s="251" t="s">
        <v>2008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396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57" t="s">
        <v>374</v>
      </c>
      <c r="D187" s="257" t="s">
        <v>339</v>
      </c>
      <c r="E187" s="258" t="s">
        <v>400</v>
      </c>
      <c r="F187" s="259" t="s">
        <v>401</v>
      </c>
      <c r="G187" s="260" t="s">
        <v>397</v>
      </c>
      <c r="H187" s="261">
        <v>0.88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0.00020000000000000001</v>
      </c>
      <c r="R187" s="249">
        <f>Q187*H187</f>
        <v>0.00017600000000000002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2009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401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57" t="s">
        <v>380</v>
      </c>
      <c r="D189" s="257" t="s">
        <v>339</v>
      </c>
      <c r="E189" s="258" t="s">
        <v>1518</v>
      </c>
      <c r="F189" s="259" t="s">
        <v>1519</v>
      </c>
      <c r="G189" s="260" t="s">
        <v>281</v>
      </c>
      <c r="H189" s="261">
        <v>35.200000000000003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0.0040000000000000001</v>
      </c>
      <c r="R189" s="249">
        <f>Q189*H189</f>
        <v>0.14080000000000001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2010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1519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57" t="s">
        <v>385</v>
      </c>
      <c r="D191" s="257" t="s">
        <v>339</v>
      </c>
      <c r="E191" s="258" t="s">
        <v>414</v>
      </c>
      <c r="F191" s="259" t="s">
        <v>415</v>
      </c>
      <c r="G191" s="260" t="s">
        <v>416</v>
      </c>
      <c r="H191" s="261">
        <v>37.399999999999999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0.00038000000000000002</v>
      </c>
      <c r="R191" s="249">
        <f>Q191*H191</f>
        <v>0.014212000000000001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2011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418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7</v>
      </c>
      <c r="D193" s="257" t="s">
        <v>339</v>
      </c>
      <c r="E193" s="258" t="s">
        <v>420</v>
      </c>
      <c r="F193" s="259" t="s">
        <v>421</v>
      </c>
      <c r="G193" s="260" t="s">
        <v>416</v>
      </c>
      <c r="H193" s="261">
        <v>39.600000000000001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0.00035</v>
      </c>
      <c r="R193" s="249">
        <f>Q193*H193</f>
        <v>0.013860000000000001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2012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421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57" t="s">
        <v>394</v>
      </c>
      <c r="D195" s="257" t="s">
        <v>339</v>
      </c>
      <c r="E195" s="258" t="s">
        <v>424</v>
      </c>
      <c r="F195" s="259" t="s">
        <v>425</v>
      </c>
      <c r="G195" s="260" t="s">
        <v>416</v>
      </c>
      <c r="H195" s="261">
        <v>35.200000000000003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0.00035</v>
      </c>
      <c r="R195" s="249">
        <f>Q195*H195</f>
        <v>0.012320000000000001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2013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425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399</v>
      </c>
      <c r="D197" s="257" t="s">
        <v>339</v>
      </c>
      <c r="E197" s="258" t="s">
        <v>428</v>
      </c>
      <c r="F197" s="259" t="s">
        <v>429</v>
      </c>
      <c r="G197" s="260" t="s">
        <v>416</v>
      </c>
      <c r="H197" s="261">
        <v>36.850000000000001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0.00050000000000000001</v>
      </c>
      <c r="R197" s="249">
        <f>Q197*H197</f>
        <v>0.018425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2014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431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16.5" customHeight="1">
      <c r="A199" s="35"/>
      <c r="B199" s="36"/>
      <c r="C199" s="257" t="s">
        <v>403</v>
      </c>
      <c r="D199" s="257" t="s">
        <v>339</v>
      </c>
      <c r="E199" s="258" t="s">
        <v>433</v>
      </c>
      <c r="F199" s="259" t="s">
        <v>434</v>
      </c>
      <c r="G199" s="260" t="s">
        <v>342</v>
      </c>
      <c r="H199" s="261">
        <v>24.199999999999999</v>
      </c>
      <c r="I199" s="262"/>
      <c r="J199" s="263">
        <f>ROUND(I199*H199,2)</f>
        <v>0</v>
      </c>
      <c r="K199" s="264"/>
      <c r="L199" s="265"/>
      <c r="M199" s="266" t="s">
        <v>1</v>
      </c>
      <c r="N199" s="267" t="s">
        <v>39</v>
      </c>
      <c r="O199" s="88"/>
      <c r="P199" s="249">
        <f>O199*H199</f>
        <v>0</v>
      </c>
      <c r="Q199" s="249">
        <v>4.0000000000000003E-05</v>
      </c>
      <c r="R199" s="249">
        <f>Q199*H199</f>
        <v>0.000968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377</v>
      </c>
      <c r="AT199" s="251" t="s">
        <v>339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2015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434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57" t="s">
        <v>408</v>
      </c>
      <c r="D201" s="257" t="s">
        <v>339</v>
      </c>
      <c r="E201" s="258" t="s">
        <v>437</v>
      </c>
      <c r="F201" s="259" t="s">
        <v>438</v>
      </c>
      <c r="G201" s="260" t="s">
        <v>342</v>
      </c>
      <c r="H201" s="261">
        <v>24.199999999999999</v>
      </c>
      <c r="I201" s="262"/>
      <c r="J201" s="263">
        <f>ROUND(I201*H201,2)</f>
        <v>0</v>
      </c>
      <c r="K201" s="264"/>
      <c r="L201" s="265"/>
      <c r="M201" s="266" t="s">
        <v>1</v>
      </c>
      <c r="N201" s="267" t="s">
        <v>39</v>
      </c>
      <c r="O201" s="88"/>
      <c r="P201" s="249">
        <f>O201*H201</f>
        <v>0</v>
      </c>
      <c r="Q201" s="249">
        <v>2.0000000000000002E-05</v>
      </c>
      <c r="R201" s="249">
        <f>Q201*H201</f>
        <v>0.000484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377</v>
      </c>
      <c r="AT201" s="251" t="s">
        <v>339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2016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438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12" customFormat="1" ht="22.8" customHeight="1">
      <c r="A203" s="12"/>
      <c r="B203" s="223"/>
      <c r="C203" s="224"/>
      <c r="D203" s="225" t="s">
        <v>73</v>
      </c>
      <c r="E203" s="237" t="s">
        <v>440</v>
      </c>
      <c r="F203" s="237" t="s">
        <v>441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SUM(P204:P233)</f>
        <v>0</v>
      </c>
      <c r="Q203" s="231"/>
      <c r="R203" s="232">
        <f>SUM(R204:R233)</f>
        <v>0.40946300000000002</v>
      </c>
      <c r="S203" s="231"/>
      <c r="T203" s="233">
        <f>SUM(T204:T233)</f>
        <v>0.071900000000000006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83</v>
      </c>
      <c r="AT203" s="235" t="s">
        <v>73</v>
      </c>
      <c r="AU203" s="235" t="s">
        <v>81</v>
      </c>
      <c r="AY203" s="234" t="s">
        <v>275</v>
      </c>
      <c r="BK203" s="236">
        <f>SUM(BK204:BK233)</f>
        <v>0</v>
      </c>
    </row>
    <row r="204" s="2" customFormat="1" ht="21.75" customHeight="1">
      <c r="A204" s="35"/>
      <c r="B204" s="36"/>
      <c r="C204" s="239" t="s">
        <v>413</v>
      </c>
      <c r="D204" s="239" t="s">
        <v>278</v>
      </c>
      <c r="E204" s="240" t="s">
        <v>442</v>
      </c>
      <c r="F204" s="241" t="s">
        <v>443</v>
      </c>
      <c r="G204" s="242" t="s">
        <v>281</v>
      </c>
      <c r="H204" s="243">
        <v>26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2017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445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24.15" customHeight="1">
      <c r="A206" s="35"/>
      <c r="B206" s="36"/>
      <c r="C206" s="239" t="s">
        <v>419</v>
      </c>
      <c r="D206" s="239" t="s">
        <v>278</v>
      </c>
      <c r="E206" s="240" t="s">
        <v>447</v>
      </c>
      <c r="F206" s="241" t="s">
        <v>448</v>
      </c>
      <c r="G206" s="242" t="s">
        <v>281</v>
      </c>
      <c r="H206" s="243">
        <v>26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449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450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16.5" customHeight="1">
      <c r="A208" s="35"/>
      <c r="B208" s="36"/>
      <c r="C208" s="239" t="s">
        <v>423</v>
      </c>
      <c r="D208" s="239" t="s">
        <v>278</v>
      </c>
      <c r="E208" s="240" t="s">
        <v>452</v>
      </c>
      <c r="F208" s="241" t="s">
        <v>453</v>
      </c>
      <c r="G208" s="242" t="s">
        <v>281</v>
      </c>
      <c r="H208" s="243">
        <v>26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454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455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39" t="s">
        <v>427</v>
      </c>
      <c r="D210" s="239" t="s">
        <v>278</v>
      </c>
      <c r="E210" s="240" t="s">
        <v>457</v>
      </c>
      <c r="F210" s="241" t="s">
        <v>458</v>
      </c>
      <c r="G210" s="242" t="s">
        <v>416</v>
      </c>
      <c r="H210" s="243">
        <v>23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2018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460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57" t="s">
        <v>432</v>
      </c>
      <c r="D212" s="257" t="s">
        <v>339</v>
      </c>
      <c r="E212" s="258" t="s">
        <v>462</v>
      </c>
      <c r="F212" s="259" t="s">
        <v>463</v>
      </c>
      <c r="G212" s="260" t="s">
        <v>416</v>
      </c>
      <c r="H212" s="261">
        <v>23.460000000000001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0.001173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2019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463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2" customFormat="1" ht="24.15" customHeight="1">
      <c r="A214" s="35"/>
      <c r="B214" s="36"/>
      <c r="C214" s="239" t="s">
        <v>436</v>
      </c>
      <c r="D214" s="239" t="s">
        <v>278</v>
      </c>
      <c r="E214" s="240" t="s">
        <v>466</v>
      </c>
      <c r="F214" s="241" t="s">
        <v>467</v>
      </c>
      <c r="G214" s="242" t="s">
        <v>281</v>
      </c>
      <c r="H214" s="243">
        <v>26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0.00020000000000000001</v>
      </c>
      <c r="R214" s="249">
        <f>Q214*H214</f>
        <v>0.0052000000000000006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83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468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469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83</v>
      </c>
    </row>
    <row r="216" s="2" customFormat="1" ht="37.8" customHeight="1">
      <c r="A216" s="35"/>
      <c r="B216" s="36"/>
      <c r="C216" s="239" t="s">
        <v>377</v>
      </c>
      <c r="D216" s="239" t="s">
        <v>278</v>
      </c>
      <c r="E216" s="240" t="s">
        <v>471</v>
      </c>
      <c r="F216" s="241" t="s">
        <v>472</v>
      </c>
      <c r="G216" s="242" t="s">
        <v>281</v>
      </c>
      <c r="H216" s="243">
        <v>26</v>
      </c>
      <c r="I216" s="244"/>
      <c r="J216" s="245">
        <f>ROUND(I216*H216,2)</f>
        <v>0</v>
      </c>
      <c r="K216" s="246"/>
      <c r="L216" s="41"/>
      <c r="M216" s="247" t="s">
        <v>1</v>
      </c>
      <c r="N216" s="248" t="s">
        <v>39</v>
      </c>
      <c r="O216" s="88"/>
      <c r="P216" s="249">
        <f>O216*H216</f>
        <v>0</v>
      </c>
      <c r="Q216" s="249">
        <v>0.014999999999999999</v>
      </c>
      <c r="R216" s="249">
        <f>Q216*H216</f>
        <v>0.39000000000000001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352</v>
      </c>
      <c r="AT216" s="251" t="s">
        <v>278</v>
      </c>
      <c r="AU216" s="251" t="s">
        <v>83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473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474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83</v>
      </c>
    </row>
    <row r="218" s="2" customFormat="1" ht="21.75" customHeight="1">
      <c r="A218" s="35"/>
      <c r="B218" s="36"/>
      <c r="C218" s="239" t="s">
        <v>446</v>
      </c>
      <c r="D218" s="239" t="s">
        <v>278</v>
      </c>
      <c r="E218" s="240" t="s">
        <v>476</v>
      </c>
      <c r="F218" s="241" t="s">
        <v>477</v>
      </c>
      <c r="G218" s="242" t="s">
        <v>416</v>
      </c>
      <c r="H218" s="243">
        <v>23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0</v>
      </c>
      <c r="R218" s="249">
        <f>Q218*H218</f>
        <v>0</v>
      </c>
      <c r="S218" s="249">
        <v>0.00029999999999999997</v>
      </c>
      <c r="T218" s="250">
        <f>S218*H218</f>
        <v>0.006899999999999999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478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479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66.75" customHeight="1">
      <c r="A220" s="35"/>
      <c r="B220" s="36"/>
      <c r="C220" s="257" t="s">
        <v>451</v>
      </c>
      <c r="D220" s="257" t="s">
        <v>339</v>
      </c>
      <c r="E220" s="258" t="s">
        <v>481</v>
      </c>
      <c r="F220" s="259" t="s">
        <v>482</v>
      </c>
      <c r="G220" s="260" t="s">
        <v>281</v>
      </c>
      <c r="H220" s="261">
        <v>28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310</v>
      </c>
      <c r="AT220" s="251" t="s">
        <v>339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310</v>
      </c>
      <c r="BM220" s="251" t="s">
        <v>483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482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24.15" customHeight="1">
      <c r="A222" s="35"/>
      <c r="B222" s="36"/>
      <c r="C222" s="239" t="s">
        <v>456</v>
      </c>
      <c r="D222" s="239" t="s">
        <v>278</v>
      </c>
      <c r="E222" s="240" t="s">
        <v>485</v>
      </c>
      <c r="F222" s="241" t="s">
        <v>486</v>
      </c>
      <c r="G222" s="242" t="s">
        <v>281</v>
      </c>
      <c r="H222" s="243">
        <v>26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0.0025000000000000001</v>
      </c>
      <c r="T222" s="250">
        <f>S222*H222</f>
        <v>0.065000000000000002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487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488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16.5" customHeight="1">
      <c r="A224" s="35"/>
      <c r="B224" s="36"/>
      <c r="C224" s="239" t="s">
        <v>461</v>
      </c>
      <c r="D224" s="239" t="s">
        <v>278</v>
      </c>
      <c r="E224" s="240" t="s">
        <v>490</v>
      </c>
      <c r="F224" s="241" t="s">
        <v>491</v>
      </c>
      <c r="G224" s="242" t="s">
        <v>281</v>
      </c>
      <c r="H224" s="243">
        <v>26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0.00029999999999999997</v>
      </c>
      <c r="R224" s="249">
        <f>Q224*H224</f>
        <v>0.0077999999999999996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352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492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493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57" t="s">
        <v>465</v>
      </c>
      <c r="D226" s="257" t="s">
        <v>339</v>
      </c>
      <c r="E226" s="258" t="s">
        <v>495</v>
      </c>
      <c r="F226" s="259" t="s">
        <v>496</v>
      </c>
      <c r="G226" s="260" t="s">
        <v>416</v>
      </c>
      <c r="H226" s="261">
        <v>23</v>
      </c>
      <c r="I226" s="262"/>
      <c r="J226" s="263">
        <f>ROUND(I226*H226,2)</f>
        <v>0</v>
      </c>
      <c r="K226" s="264"/>
      <c r="L226" s="265"/>
      <c r="M226" s="266" t="s">
        <v>1</v>
      </c>
      <c r="N226" s="267" t="s">
        <v>39</v>
      </c>
      <c r="O226" s="88"/>
      <c r="P226" s="249">
        <f>O226*H226</f>
        <v>0</v>
      </c>
      <c r="Q226" s="249">
        <v>0.00022000000000000001</v>
      </c>
      <c r="R226" s="249">
        <f>Q226*H226</f>
        <v>0.0050600000000000003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377</v>
      </c>
      <c r="AT226" s="251" t="s">
        <v>339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497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496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2" customFormat="1" ht="24.15" customHeight="1">
      <c r="A228" s="35"/>
      <c r="B228" s="36"/>
      <c r="C228" s="239" t="s">
        <v>470</v>
      </c>
      <c r="D228" s="239" t="s">
        <v>278</v>
      </c>
      <c r="E228" s="240" t="s">
        <v>499</v>
      </c>
      <c r="F228" s="241" t="s">
        <v>500</v>
      </c>
      <c r="G228" s="242" t="s">
        <v>416</v>
      </c>
      <c r="H228" s="243">
        <v>20</v>
      </c>
      <c r="I228" s="244"/>
      <c r="J228" s="245">
        <f>ROUND(I228*H228,2)</f>
        <v>0</v>
      </c>
      <c r="K228" s="246"/>
      <c r="L228" s="41"/>
      <c r="M228" s="247" t="s">
        <v>1</v>
      </c>
      <c r="N228" s="248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352</v>
      </c>
      <c r="AT228" s="251" t="s">
        <v>278</v>
      </c>
      <c r="AU228" s="251" t="s">
        <v>83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501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502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83</v>
      </c>
    </row>
    <row r="230" s="2" customFormat="1" ht="16.5" customHeight="1">
      <c r="A230" s="35"/>
      <c r="B230" s="36"/>
      <c r="C230" s="239" t="s">
        <v>475</v>
      </c>
      <c r="D230" s="239" t="s">
        <v>278</v>
      </c>
      <c r="E230" s="240" t="s">
        <v>504</v>
      </c>
      <c r="F230" s="241" t="s">
        <v>505</v>
      </c>
      <c r="G230" s="242" t="s">
        <v>416</v>
      </c>
      <c r="H230" s="243">
        <v>23</v>
      </c>
      <c r="I230" s="244"/>
      <c r="J230" s="245">
        <f>ROUND(I230*H230,2)</f>
        <v>0</v>
      </c>
      <c r="K230" s="246"/>
      <c r="L230" s="41"/>
      <c r="M230" s="247" t="s">
        <v>1</v>
      </c>
      <c r="N230" s="248" t="s">
        <v>39</v>
      </c>
      <c r="O230" s="88"/>
      <c r="P230" s="249">
        <f>O230*H230</f>
        <v>0</v>
      </c>
      <c r="Q230" s="249">
        <v>1.0000000000000001E-05</v>
      </c>
      <c r="R230" s="249">
        <f>Q230*H230</f>
        <v>0.00023000000000000001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352</v>
      </c>
      <c r="AT230" s="251" t="s">
        <v>278</v>
      </c>
      <c r="AU230" s="251" t="s">
        <v>83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506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507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83</v>
      </c>
    </row>
    <row r="232" s="2" customFormat="1" ht="24.15" customHeight="1">
      <c r="A232" s="35"/>
      <c r="B232" s="36"/>
      <c r="C232" s="239" t="s">
        <v>480</v>
      </c>
      <c r="D232" s="239" t="s">
        <v>278</v>
      </c>
      <c r="E232" s="240" t="s">
        <v>509</v>
      </c>
      <c r="F232" s="241" t="s">
        <v>510</v>
      </c>
      <c r="G232" s="242" t="s">
        <v>281</v>
      </c>
      <c r="H232" s="243">
        <v>26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83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511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512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83</v>
      </c>
    </row>
    <row r="234" s="12" customFormat="1" ht="22.8" customHeight="1">
      <c r="A234" s="12"/>
      <c r="B234" s="223"/>
      <c r="C234" s="224"/>
      <c r="D234" s="225" t="s">
        <v>73</v>
      </c>
      <c r="E234" s="237" t="s">
        <v>513</v>
      </c>
      <c r="F234" s="237" t="s">
        <v>514</v>
      </c>
      <c r="G234" s="224"/>
      <c r="H234" s="224"/>
      <c r="I234" s="227"/>
      <c r="J234" s="238">
        <f>BK234</f>
        <v>0</v>
      </c>
      <c r="K234" s="224"/>
      <c r="L234" s="229"/>
      <c r="M234" s="230"/>
      <c r="N234" s="231"/>
      <c r="O234" s="231"/>
      <c r="P234" s="232">
        <f>SUM(P235:P238)</f>
        <v>0</v>
      </c>
      <c r="Q234" s="231"/>
      <c r="R234" s="232">
        <f>SUM(R235:R238)</f>
        <v>0</v>
      </c>
      <c r="S234" s="231"/>
      <c r="T234" s="233">
        <f>SUM(T235:T238)</f>
        <v>1.3040000000000001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4" t="s">
        <v>83</v>
      </c>
      <c r="AT234" s="235" t="s">
        <v>73</v>
      </c>
      <c r="AU234" s="235" t="s">
        <v>81</v>
      </c>
      <c r="AY234" s="234" t="s">
        <v>275</v>
      </c>
      <c r="BK234" s="236">
        <f>SUM(BK235:BK238)</f>
        <v>0</v>
      </c>
    </row>
    <row r="235" s="2" customFormat="1" ht="24.15" customHeight="1">
      <c r="A235" s="35"/>
      <c r="B235" s="36"/>
      <c r="C235" s="239" t="s">
        <v>484</v>
      </c>
      <c r="D235" s="239" t="s">
        <v>278</v>
      </c>
      <c r="E235" s="240" t="s">
        <v>521</v>
      </c>
      <c r="F235" s="241" t="s">
        <v>522</v>
      </c>
      <c r="G235" s="242" t="s">
        <v>281</v>
      </c>
      <c r="H235" s="243">
        <v>16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0.081500000000000003</v>
      </c>
      <c r="T235" s="250">
        <f>S235*H235</f>
        <v>1.3040000000000001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523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524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489</v>
      </c>
      <c r="D237" s="239" t="s">
        <v>278</v>
      </c>
      <c r="E237" s="240" t="s">
        <v>540</v>
      </c>
      <c r="F237" s="241" t="s">
        <v>541</v>
      </c>
      <c r="G237" s="242" t="s">
        <v>281</v>
      </c>
      <c r="H237" s="243">
        <v>16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542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541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12" customFormat="1" ht="22.8" customHeight="1">
      <c r="A239" s="12"/>
      <c r="B239" s="223"/>
      <c r="C239" s="224"/>
      <c r="D239" s="225" t="s">
        <v>73</v>
      </c>
      <c r="E239" s="237" t="s">
        <v>543</v>
      </c>
      <c r="F239" s="237" t="s">
        <v>544</v>
      </c>
      <c r="G239" s="224"/>
      <c r="H239" s="224"/>
      <c r="I239" s="227"/>
      <c r="J239" s="238">
        <f>BK239</f>
        <v>0</v>
      </c>
      <c r="K239" s="224"/>
      <c r="L239" s="229"/>
      <c r="M239" s="230"/>
      <c r="N239" s="231"/>
      <c r="O239" s="231"/>
      <c r="P239" s="232">
        <f>SUM(P240:P247)</f>
        <v>0</v>
      </c>
      <c r="Q239" s="231"/>
      <c r="R239" s="232">
        <f>SUM(R240:R247)</f>
        <v>0.00108</v>
      </c>
      <c r="S239" s="231"/>
      <c r="T239" s="233">
        <f>SUM(T240:T247)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4" t="s">
        <v>83</v>
      </c>
      <c r="AT239" s="235" t="s">
        <v>73</v>
      </c>
      <c r="AU239" s="235" t="s">
        <v>81</v>
      </c>
      <c r="AY239" s="234" t="s">
        <v>275</v>
      </c>
      <c r="BK239" s="236">
        <f>SUM(BK240:BK247)</f>
        <v>0</v>
      </c>
    </row>
    <row r="240" s="2" customFormat="1" ht="24.15" customHeight="1">
      <c r="A240" s="35"/>
      <c r="B240" s="36"/>
      <c r="C240" s="239" t="s">
        <v>494</v>
      </c>
      <c r="D240" s="239" t="s">
        <v>278</v>
      </c>
      <c r="E240" s="240" t="s">
        <v>556</v>
      </c>
      <c r="F240" s="241" t="s">
        <v>557</v>
      </c>
      <c r="G240" s="242" t="s">
        <v>416</v>
      </c>
      <c r="H240" s="243">
        <v>9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2.0000000000000002E-05</v>
      </c>
      <c r="R240" s="249">
        <f>Q240*H240</f>
        <v>0.00018000000000000001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83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558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559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83</v>
      </c>
    </row>
    <row r="242" s="2" customFormat="1" ht="24.15" customHeight="1">
      <c r="A242" s="35"/>
      <c r="B242" s="36"/>
      <c r="C242" s="239" t="s">
        <v>498</v>
      </c>
      <c r="D242" s="239" t="s">
        <v>278</v>
      </c>
      <c r="E242" s="240" t="s">
        <v>571</v>
      </c>
      <c r="F242" s="241" t="s">
        <v>572</v>
      </c>
      <c r="G242" s="242" t="s">
        <v>416</v>
      </c>
      <c r="H242" s="243">
        <v>9</v>
      </c>
      <c r="I242" s="244"/>
      <c r="J242" s="245">
        <f>ROUND(I242*H242,2)</f>
        <v>0</v>
      </c>
      <c r="K242" s="246"/>
      <c r="L242" s="41"/>
      <c r="M242" s="247" t="s">
        <v>1</v>
      </c>
      <c r="N242" s="248" t="s">
        <v>39</v>
      </c>
      <c r="O242" s="88"/>
      <c r="P242" s="249">
        <f>O242*H242</f>
        <v>0</v>
      </c>
      <c r="Q242" s="249">
        <v>4.0000000000000003E-05</v>
      </c>
      <c r="R242" s="249">
        <f>Q242*H242</f>
        <v>0.00036000000000000002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352</v>
      </c>
      <c r="AT242" s="251" t="s">
        <v>278</v>
      </c>
      <c r="AU242" s="251" t="s">
        <v>83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573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574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83</v>
      </c>
    </row>
    <row r="244" s="2" customFormat="1" ht="21.75" customHeight="1">
      <c r="A244" s="35"/>
      <c r="B244" s="36"/>
      <c r="C244" s="239" t="s">
        <v>503</v>
      </c>
      <c r="D244" s="239" t="s">
        <v>278</v>
      </c>
      <c r="E244" s="240" t="s">
        <v>576</v>
      </c>
      <c r="F244" s="241" t="s">
        <v>577</v>
      </c>
      <c r="G244" s="242" t="s">
        <v>416</v>
      </c>
      <c r="H244" s="243">
        <v>9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6.0000000000000002E-05</v>
      </c>
      <c r="R244" s="249">
        <f>Q244*H244</f>
        <v>0.00054000000000000001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83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578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579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83</v>
      </c>
    </row>
    <row r="246" s="2" customFormat="1" ht="16.5" customHeight="1">
      <c r="A246" s="35"/>
      <c r="B246" s="36"/>
      <c r="C246" s="239" t="s">
        <v>508</v>
      </c>
      <c r="D246" s="239" t="s">
        <v>278</v>
      </c>
      <c r="E246" s="240" t="s">
        <v>581</v>
      </c>
      <c r="F246" s="241" t="s">
        <v>582</v>
      </c>
      <c r="G246" s="242" t="s">
        <v>342</v>
      </c>
      <c r="H246" s="243">
        <v>1</v>
      </c>
      <c r="I246" s="244"/>
      <c r="J246" s="245">
        <f>ROUND(I246*H246,2)</f>
        <v>0</v>
      </c>
      <c r="K246" s="246"/>
      <c r="L246" s="41"/>
      <c r="M246" s="247" t="s">
        <v>1</v>
      </c>
      <c r="N246" s="248" t="s">
        <v>39</v>
      </c>
      <c r="O246" s="88"/>
      <c r="P246" s="249">
        <f>O246*H246</f>
        <v>0</v>
      </c>
      <c r="Q246" s="249">
        <v>0</v>
      </c>
      <c r="R246" s="249">
        <f>Q246*H246</f>
        <v>0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310</v>
      </c>
      <c r="AT246" s="251" t="s">
        <v>278</v>
      </c>
      <c r="AU246" s="251" t="s">
        <v>83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310</v>
      </c>
      <c r="BM246" s="251" t="s">
        <v>1669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582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83</v>
      </c>
    </row>
    <row r="248" s="12" customFormat="1" ht="22.8" customHeight="1">
      <c r="A248" s="12"/>
      <c r="B248" s="223"/>
      <c r="C248" s="224"/>
      <c r="D248" s="225" t="s">
        <v>73</v>
      </c>
      <c r="E248" s="237" t="s">
        <v>584</v>
      </c>
      <c r="F248" s="237" t="s">
        <v>585</v>
      </c>
      <c r="G248" s="224"/>
      <c r="H248" s="224"/>
      <c r="I248" s="227"/>
      <c r="J248" s="238">
        <f>BK248</f>
        <v>0</v>
      </c>
      <c r="K248" s="224"/>
      <c r="L248" s="229"/>
      <c r="M248" s="230"/>
      <c r="N248" s="231"/>
      <c r="O248" s="231"/>
      <c r="P248" s="232">
        <f>SUM(P249:P266)</f>
        <v>0</v>
      </c>
      <c r="Q248" s="231"/>
      <c r="R248" s="232">
        <f>SUM(R249:R266)</f>
        <v>0.0608</v>
      </c>
      <c r="S248" s="231"/>
      <c r="T248" s="233">
        <f>SUM(T249:T266)</f>
        <v>0.011780000000000001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4" t="s">
        <v>83</v>
      </c>
      <c r="AT248" s="235" t="s">
        <v>73</v>
      </c>
      <c r="AU248" s="235" t="s">
        <v>81</v>
      </c>
      <c r="AY248" s="234" t="s">
        <v>275</v>
      </c>
      <c r="BK248" s="236">
        <f>SUM(BK249:BK266)</f>
        <v>0</v>
      </c>
    </row>
    <row r="249" s="2" customFormat="1" ht="24.15" customHeight="1">
      <c r="A249" s="35"/>
      <c r="B249" s="36"/>
      <c r="C249" s="239" t="s">
        <v>515</v>
      </c>
      <c r="D249" s="239" t="s">
        <v>278</v>
      </c>
      <c r="E249" s="240" t="s">
        <v>586</v>
      </c>
      <c r="F249" s="241" t="s">
        <v>587</v>
      </c>
      <c r="G249" s="242" t="s">
        <v>281</v>
      </c>
      <c r="H249" s="243">
        <v>76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352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352</v>
      </c>
      <c r="BM249" s="251" t="s">
        <v>588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589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16.5" customHeight="1">
      <c r="A251" s="35"/>
      <c r="B251" s="36"/>
      <c r="C251" s="239" t="s">
        <v>520</v>
      </c>
      <c r="D251" s="239" t="s">
        <v>278</v>
      </c>
      <c r="E251" s="240" t="s">
        <v>591</v>
      </c>
      <c r="F251" s="241" t="s">
        <v>592</v>
      </c>
      <c r="G251" s="242" t="s">
        <v>281</v>
      </c>
      <c r="H251" s="243">
        <v>38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352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352</v>
      </c>
      <c r="BM251" s="251" t="s">
        <v>593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594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16.5" customHeight="1">
      <c r="A253" s="35"/>
      <c r="B253" s="36"/>
      <c r="C253" s="239" t="s">
        <v>525</v>
      </c>
      <c r="D253" s="239" t="s">
        <v>278</v>
      </c>
      <c r="E253" s="240" t="s">
        <v>596</v>
      </c>
      <c r="F253" s="241" t="s">
        <v>597</v>
      </c>
      <c r="G253" s="242" t="s">
        <v>281</v>
      </c>
      <c r="H253" s="243">
        <v>38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0.001</v>
      </c>
      <c r="R253" s="249">
        <f>Q253*H253</f>
        <v>0.037999999999999999</v>
      </c>
      <c r="S253" s="249">
        <v>0.00031</v>
      </c>
      <c r="T253" s="250">
        <f>S253*H253</f>
        <v>0.011780000000000001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352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352</v>
      </c>
      <c r="BM253" s="251" t="s">
        <v>598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599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4.15" customHeight="1">
      <c r="A255" s="35"/>
      <c r="B255" s="36"/>
      <c r="C255" s="239" t="s">
        <v>530</v>
      </c>
      <c r="D255" s="239" t="s">
        <v>278</v>
      </c>
      <c r="E255" s="240" t="s">
        <v>601</v>
      </c>
      <c r="F255" s="241" t="s">
        <v>602</v>
      </c>
      <c r="G255" s="242" t="s">
        <v>281</v>
      </c>
      <c r="H255" s="243">
        <v>38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0.00020000000000000001</v>
      </c>
      <c r="R255" s="249">
        <f>Q255*H255</f>
        <v>0.0076</v>
      </c>
      <c r="S255" s="249">
        <v>0</v>
      </c>
      <c r="T255" s="25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352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352</v>
      </c>
      <c r="BM255" s="251" t="s">
        <v>603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604</v>
      </c>
      <c r="G256" s="37"/>
      <c r="H256" s="37"/>
      <c r="I256" s="206"/>
      <c r="J256" s="37"/>
      <c r="K256" s="37"/>
      <c r="L256" s="41"/>
      <c r="M256" s="255"/>
      <c r="N256" s="256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16.5" customHeight="1">
      <c r="A257" s="35"/>
      <c r="B257" s="36"/>
      <c r="C257" s="239" t="s">
        <v>534</v>
      </c>
      <c r="D257" s="239" t="s">
        <v>278</v>
      </c>
      <c r="E257" s="240" t="s">
        <v>606</v>
      </c>
      <c r="F257" s="241" t="s">
        <v>607</v>
      </c>
      <c r="G257" s="242" t="s">
        <v>281</v>
      </c>
      <c r="H257" s="243">
        <v>38</v>
      </c>
      <c r="I257" s="244"/>
      <c r="J257" s="245">
        <f>ROUND(I257*H257,2)</f>
        <v>0</v>
      </c>
      <c r="K257" s="246"/>
      <c r="L257" s="41"/>
      <c r="M257" s="247" t="s">
        <v>1</v>
      </c>
      <c r="N257" s="248" t="s">
        <v>39</v>
      </c>
      <c r="O257" s="88"/>
      <c r="P257" s="249">
        <f>O257*H257</f>
        <v>0</v>
      </c>
      <c r="Q257" s="249">
        <v>0</v>
      </c>
      <c r="R257" s="249">
        <f>Q257*H257</f>
        <v>0</v>
      </c>
      <c r="S257" s="249">
        <v>0</v>
      </c>
      <c r="T257" s="250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51" t="s">
        <v>310</v>
      </c>
      <c r="AT257" s="251" t="s">
        <v>278</v>
      </c>
      <c r="AU257" s="251" t="s">
        <v>83</v>
      </c>
      <c r="AY257" s="14" t="s">
        <v>275</v>
      </c>
      <c r="BE257" s="252">
        <f>IF(N257="základní",J257,0)</f>
        <v>0</v>
      </c>
      <c r="BF257" s="252">
        <f>IF(N257="snížená",J257,0)</f>
        <v>0</v>
      </c>
      <c r="BG257" s="252">
        <f>IF(N257="zákl. přenesená",J257,0)</f>
        <v>0</v>
      </c>
      <c r="BH257" s="252">
        <f>IF(N257="sníž. přenesená",J257,0)</f>
        <v>0</v>
      </c>
      <c r="BI257" s="252">
        <f>IF(N257="nulová",J257,0)</f>
        <v>0</v>
      </c>
      <c r="BJ257" s="14" t="s">
        <v>81</v>
      </c>
      <c r="BK257" s="252">
        <f>ROUND(I257*H257,2)</f>
        <v>0</v>
      </c>
      <c r="BL257" s="14" t="s">
        <v>310</v>
      </c>
      <c r="BM257" s="251" t="s">
        <v>608</v>
      </c>
    </row>
    <row r="258" s="2" customFormat="1">
      <c r="A258" s="35"/>
      <c r="B258" s="36"/>
      <c r="C258" s="37"/>
      <c r="D258" s="253" t="s">
        <v>284</v>
      </c>
      <c r="E258" s="37"/>
      <c r="F258" s="254" t="s">
        <v>607</v>
      </c>
      <c r="G258" s="37"/>
      <c r="H258" s="37"/>
      <c r="I258" s="206"/>
      <c r="J258" s="37"/>
      <c r="K258" s="37"/>
      <c r="L258" s="41"/>
      <c r="M258" s="255"/>
      <c r="N258" s="256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284</v>
      </c>
      <c r="AU258" s="14" t="s">
        <v>83</v>
      </c>
    </row>
    <row r="259" s="2" customFormat="1" ht="24.15" customHeight="1">
      <c r="A259" s="35"/>
      <c r="B259" s="36"/>
      <c r="C259" s="239" t="s">
        <v>539</v>
      </c>
      <c r="D259" s="239" t="s">
        <v>278</v>
      </c>
      <c r="E259" s="240" t="s">
        <v>601</v>
      </c>
      <c r="F259" s="241" t="s">
        <v>602</v>
      </c>
      <c r="G259" s="242" t="s">
        <v>281</v>
      </c>
      <c r="H259" s="243">
        <v>76</v>
      </c>
      <c r="I259" s="244"/>
      <c r="J259" s="245">
        <f>ROUND(I259*H259,2)</f>
        <v>0</v>
      </c>
      <c r="K259" s="246"/>
      <c r="L259" s="41"/>
      <c r="M259" s="247" t="s">
        <v>1</v>
      </c>
      <c r="N259" s="248" t="s">
        <v>39</v>
      </c>
      <c r="O259" s="88"/>
      <c r="P259" s="249">
        <f>O259*H259</f>
        <v>0</v>
      </c>
      <c r="Q259" s="249">
        <v>0.00020000000000000001</v>
      </c>
      <c r="R259" s="249">
        <f>Q259*H259</f>
        <v>0.0152</v>
      </c>
      <c r="S259" s="249">
        <v>0</v>
      </c>
      <c r="T259" s="25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51" t="s">
        <v>352</v>
      </c>
      <c r="AT259" s="251" t="s">
        <v>278</v>
      </c>
      <c r="AU259" s="251" t="s">
        <v>83</v>
      </c>
      <c r="AY259" s="14" t="s">
        <v>275</v>
      </c>
      <c r="BE259" s="252">
        <f>IF(N259="základní",J259,0)</f>
        <v>0</v>
      </c>
      <c r="BF259" s="252">
        <f>IF(N259="snížená",J259,0)</f>
        <v>0</v>
      </c>
      <c r="BG259" s="252">
        <f>IF(N259="zákl. přenesená",J259,0)</f>
        <v>0</v>
      </c>
      <c r="BH259" s="252">
        <f>IF(N259="sníž. přenesená",J259,0)</f>
        <v>0</v>
      </c>
      <c r="BI259" s="252">
        <f>IF(N259="nulová",J259,0)</f>
        <v>0</v>
      </c>
      <c r="BJ259" s="14" t="s">
        <v>81</v>
      </c>
      <c r="BK259" s="252">
        <f>ROUND(I259*H259,2)</f>
        <v>0</v>
      </c>
      <c r="BL259" s="14" t="s">
        <v>352</v>
      </c>
      <c r="BM259" s="251" t="s">
        <v>610</v>
      </c>
    </row>
    <row r="260" s="2" customFormat="1">
      <c r="A260" s="35"/>
      <c r="B260" s="36"/>
      <c r="C260" s="37"/>
      <c r="D260" s="253" t="s">
        <v>284</v>
      </c>
      <c r="E260" s="37"/>
      <c r="F260" s="254" t="s">
        <v>604</v>
      </c>
      <c r="G260" s="37"/>
      <c r="H260" s="37"/>
      <c r="I260" s="206"/>
      <c r="J260" s="37"/>
      <c r="K260" s="37"/>
      <c r="L260" s="41"/>
      <c r="M260" s="255"/>
      <c r="N260" s="256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284</v>
      </c>
      <c r="AU260" s="14" t="s">
        <v>83</v>
      </c>
    </row>
    <row r="261" s="2" customFormat="1" ht="24.15" customHeight="1">
      <c r="A261" s="35"/>
      <c r="B261" s="36"/>
      <c r="C261" s="239" t="s">
        <v>545</v>
      </c>
      <c r="D261" s="239" t="s">
        <v>278</v>
      </c>
      <c r="E261" s="240" t="s">
        <v>612</v>
      </c>
      <c r="F261" s="241" t="s">
        <v>613</v>
      </c>
      <c r="G261" s="242" t="s">
        <v>281</v>
      </c>
      <c r="H261" s="243">
        <v>76</v>
      </c>
      <c r="I261" s="244"/>
      <c r="J261" s="245">
        <f>ROUND(I261*H261,2)</f>
        <v>0</v>
      </c>
      <c r="K261" s="246"/>
      <c r="L261" s="41"/>
      <c r="M261" s="247" t="s">
        <v>1</v>
      </c>
      <c r="N261" s="248" t="s">
        <v>39</v>
      </c>
      <c r="O261" s="88"/>
      <c r="P261" s="249">
        <f>O261*H261</f>
        <v>0</v>
      </c>
      <c r="Q261" s="249">
        <v>0</v>
      </c>
      <c r="R261" s="249">
        <f>Q261*H261</f>
        <v>0</v>
      </c>
      <c r="S261" s="249">
        <v>0</v>
      </c>
      <c r="T261" s="25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51" t="s">
        <v>310</v>
      </c>
      <c r="AT261" s="251" t="s">
        <v>278</v>
      </c>
      <c r="AU261" s="251" t="s">
        <v>83</v>
      </c>
      <c r="AY261" s="14" t="s">
        <v>275</v>
      </c>
      <c r="BE261" s="252">
        <f>IF(N261="základní",J261,0)</f>
        <v>0</v>
      </c>
      <c r="BF261" s="252">
        <f>IF(N261="snížená",J261,0)</f>
        <v>0</v>
      </c>
      <c r="BG261" s="252">
        <f>IF(N261="zákl. přenesená",J261,0)</f>
        <v>0</v>
      </c>
      <c r="BH261" s="252">
        <f>IF(N261="sníž. přenesená",J261,0)</f>
        <v>0</v>
      </c>
      <c r="BI261" s="252">
        <f>IF(N261="nulová",J261,0)</f>
        <v>0</v>
      </c>
      <c r="BJ261" s="14" t="s">
        <v>81</v>
      </c>
      <c r="BK261" s="252">
        <f>ROUND(I261*H261,2)</f>
        <v>0</v>
      </c>
      <c r="BL261" s="14" t="s">
        <v>310</v>
      </c>
      <c r="BM261" s="251" t="s">
        <v>614</v>
      </c>
    </row>
    <row r="262" s="2" customFormat="1">
      <c r="A262" s="35"/>
      <c r="B262" s="36"/>
      <c r="C262" s="37"/>
      <c r="D262" s="253" t="s">
        <v>284</v>
      </c>
      <c r="E262" s="37"/>
      <c r="F262" s="254" t="s">
        <v>613</v>
      </c>
      <c r="G262" s="37"/>
      <c r="H262" s="37"/>
      <c r="I262" s="206"/>
      <c r="J262" s="37"/>
      <c r="K262" s="37"/>
      <c r="L262" s="41"/>
      <c r="M262" s="255"/>
      <c r="N262" s="256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284</v>
      </c>
      <c r="AU262" s="14" t="s">
        <v>83</v>
      </c>
    </row>
    <row r="263" s="2" customFormat="1" ht="16.5" customHeight="1">
      <c r="A263" s="35"/>
      <c r="B263" s="36"/>
      <c r="C263" s="239" t="s">
        <v>550</v>
      </c>
      <c r="D263" s="239" t="s">
        <v>278</v>
      </c>
      <c r="E263" s="240" t="s">
        <v>616</v>
      </c>
      <c r="F263" s="241" t="s">
        <v>617</v>
      </c>
      <c r="G263" s="242" t="s">
        <v>305</v>
      </c>
      <c r="H263" s="243">
        <v>1</v>
      </c>
      <c r="I263" s="244"/>
      <c r="J263" s="245">
        <f>ROUND(I263*H263,2)</f>
        <v>0</v>
      </c>
      <c r="K263" s="246"/>
      <c r="L263" s="41"/>
      <c r="M263" s="247" t="s">
        <v>1</v>
      </c>
      <c r="N263" s="248" t="s">
        <v>39</v>
      </c>
      <c r="O263" s="88"/>
      <c r="P263" s="249">
        <f>O263*H263</f>
        <v>0</v>
      </c>
      <c r="Q263" s="249">
        <v>0</v>
      </c>
      <c r="R263" s="249">
        <f>Q263*H263</f>
        <v>0</v>
      </c>
      <c r="S263" s="249">
        <v>0</v>
      </c>
      <c r="T263" s="25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51" t="s">
        <v>310</v>
      </c>
      <c r="AT263" s="251" t="s">
        <v>278</v>
      </c>
      <c r="AU263" s="251" t="s">
        <v>83</v>
      </c>
      <c r="AY263" s="14" t="s">
        <v>275</v>
      </c>
      <c r="BE263" s="252">
        <f>IF(N263="základní",J263,0)</f>
        <v>0</v>
      </c>
      <c r="BF263" s="252">
        <f>IF(N263="snížená",J263,0)</f>
        <v>0</v>
      </c>
      <c r="BG263" s="252">
        <f>IF(N263="zákl. přenesená",J263,0)</f>
        <v>0</v>
      </c>
      <c r="BH263" s="252">
        <f>IF(N263="sníž. přenesená",J263,0)</f>
        <v>0</v>
      </c>
      <c r="BI263" s="252">
        <f>IF(N263="nulová",J263,0)</f>
        <v>0</v>
      </c>
      <c r="BJ263" s="14" t="s">
        <v>81</v>
      </c>
      <c r="BK263" s="252">
        <f>ROUND(I263*H263,2)</f>
        <v>0</v>
      </c>
      <c r="BL263" s="14" t="s">
        <v>310</v>
      </c>
      <c r="BM263" s="251" t="s">
        <v>618</v>
      </c>
    </row>
    <row r="264" s="2" customFormat="1">
      <c r="A264" s="35"/>
      <c r="B264" s="36"/>
      <c r="C264" s="37"/>
      <c r="D264" s="253" t="s">
        <v>284</v>
      </c>
      <c r="E264" s="37"/>
      <c r="F264" s="254" t="s">
        <v>617</v>
      </c>
      <c r="G264" s="37"/>
      <c r="H264" s="37"/>
      <c r="I264" s="206"/>
      <c r="J264" s="37"/>
      <c r="K264" s="37"/>
      <c r="L264" s="41"/>
      <c r="M264" s="255"/>
      <c r="N264" s="256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284</v>
      </c>
      <c r="AU264" s="14" t="s">
        <v>83</v>
      </c>
    </row>
    <row r="265" s="2" customFormat="1" ht="16.5" customHeight="1">
      <c r="A265" s="35"/>
      <c r="B265" s="36"/>
      <c r="C265" s="239" t="s">
        <v>555</v>
      </c>
      <c r="D265" s="239" t="s">
        <v>278</v>
      </c>
      <c r="E265" s="240" t="s">
        <v>620</v>
      </c>
      <c r="F265" s="241" t="s">
        <v>621</v>
      </c>
      <c r="G265" s="242" t="s">
        <v>305</v>
      </c>
      <c r="H265" s="243">
        <v>1</v>
      </c>
      <c r="I265" s="244"/>
      <c r="J265" s="245">
        <f>ROUND(I265*H265,2)</f>
        <v>0</v>
      </c>
      <c r="K265" s="246"/>
      <c r="L265" s="41"/>
      <c r="M265" s="247" t="s">
        <v>1</v>
      </c>
      <c r="N265" s="248" t="s">
        <v>39</v>
      </c>
      <c r="O265" s="88"/>
      <c r="P265" s="249">
        <f>O265*H265</f>
        <v>0</v>
      </c>
      <c r="Q265" s="249">
        <v>0</v>
      </c>
      <c r="R265" s="249">
        <f>Q265*H265</f>
        <v>0</v>
      </c>
      <c r="S265" s="249">
        <v>0</v>
      </c>
      <c r="T265" s="25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51" t="s">
        <v>310</v>
      </c>
      <c r="AT265" s="251" t="s">
        <v>278</v>
      </c>
      <c r="AU265" s="251" t="s">
        <v>83</v>
      </c>
      <c r="AY265" s="14" t="s">
        <v>275</v>
      </c>
      <c r="BE265" s="252">
        <f>IF(N265="základní",J265,0)</f>
        <v>0</v>
      </c>
      <c r="BF265" s="252">
        <f>IF(N265="snížená",J265,0)</f>
        <v>0</v>
      </c>
      <c r="BG265" s="252">
        <f>IF(N265="zákl. přenesená",J265,0)</f>
        <v>0</v>
      </c>
      <c r="BH265" s="252">
        <f>IF(N265="sníž. přenesená",J265,0)</f>
        <v>0</v>
      </c>
      <c r="BI265" s="252">
        <f>IF(N265="nulová",J265,0)</f>
        <v>0</v>
      </c>
      <c r="BJ265" s="14" t="s">
        <v>81</v>
      </c>
      <c r="BK265" s="252">
        <f>ROUND(I265*H265,2)</f>
        <v>0</v>
      </c>
      <c r="BL265" s="14" t="s">
        <v>310</v>
      </c>
      <c r="BM265" s="251" t="s">
        <v>622</v>
      </c>
    </row>
    <row r="266" s="2" customFormat="1">
      <c r="A266" s="35"/>
      <c r="B266" s="36"/>
      <c r="C266" s="37"/>
      <c r="D266" s="253" t="s">
        <v>284</v>
      </c>
      <c r="E266" s="37"/>
      <c r="F266" s="254" t="s">
        <v>621</v>
      </c>
      <c r="G266" s="37"/>
      <c r="H266" s="37"/>
      <c r="I266" s="206"/>
      <c r="J266" s="37"/>
      <c r="K266" s="37"/>
      <c r="L266" s="41"/>
      <c r="M266" s="255"/>
      <c r="N266" s="256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284</v>
      </c>
      <c r="AU266" s="14" t="s">
        <v>83</v>
      </c>
    </row>
    <row r="267" s="12" customFormat="1" ht="25.92" customHeight="1">
      <c r="A267" s="12"/>
      <c r="B267" s="223"/>
      <c r="C267" s="224"/>
      <c r="D267" s="225" t="s">
        <v>73</v>
      </c>
      <c r="E267" s="226" t="s">
        <v>623</v>
      </c>
      <c r="F267" s="226" t="s">
        <v>624</v>
      </c>
      <c r="G267" s="224"/>
      <c r="H267" s="224"/>
      <c r="I267" s="227"/>
      <c r="J267" s="228">
        <f>BK267</f>
        <v>0</v>
      </c>
      <c r="K267" s="224"/>
      <c r="L267" s="229"/>
      <c r="M267" s="230"/>
      <c r="N267" s="231"/>
      <c r="O267" s="231"/>
      <c r="P267" s="232">
        <f>P268</f>
        <v>0</v>
      </c>
      <c r="Q267" s="231"/>
      <c r="R267" s="232">
        <f>R268</f>
        <v>0</v>
      </c>
      <c r="S267" s="231"/>
      <c r="T267" s="233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4" t="s">
        <v>282</v>
      </c>
      <c r="AT267" s="235" t="s">
        <v>73</v>
      </c>
      <c r="AU267" s="235" t="s">
        <v>74</v>
      </c>
      <c r="AY267" s="234" t="s">
        <v>275</v>
      </c>
      <c r="BK267" s="236">
        <f>BK268</f>
        <v>0</v>
      </c>
    </row>
    <row r="268" s="12" customFormat="1" ht="22.8" customHeight="1">
      <c r="A268" s="12"/>
      <c r="B268" s="223"/>
      <c r="C268" s="224"/>
      <c r="D268" s="225" t="s">
        <v>73</v>
      </c>
      <c r="E268" s="237" t="s">
        <v>625</v>
      </c>
      <c r="F268" s="237" t="s">
        <v>624</v>
      </c>
      <c r="G268" s="224"/>
      <c r="H268" s="224"/>
      <c r="I268" s="227"/>
      <c r="J268" s="238">
        <f>BK268</f>
        <v>0</v>
      </c>
      <c r="K268" s="224"/>
      <c r="L268" s="229"/>
      <c r="M268" s="230"/>
      <c r="N268" s="231"/>
      <c r="O268" s="231"/>
      <c r="P268" s="232">
        <f>SUM(P269:P270)</f>
        <v>0</v>
      </c>
      <c r="Q268" s="231"/>
      <c r="R268" s="232">
        <f>SUM(R269:R270)</f>
        <v>0</v>
      </c>
      <c r="S268" s="231"/>
      <c r="T268" s="233">
        <f>SUM(T269:T270)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4" t="s">
        <v>282</v>
      </c>
      <c r="AT268" s="235" t="s">
        <v>73</v>
      </c>
      <c r="AU268" s="235" t="s">
        <v>81</v>
      </c>
      <c r="AY268" s="234" t="s">
        <v>275</v>
      </c>
      <c r="BK268" s="236">
        <f>SUM(BK269:BK270)</f>
        <v>0</v>
      </c>
    </row>
    <row r="269" s="2" customFormat="1" ht="21.75" customHeight="1">
      <c r="A269" s="35"/>
      <c r="B269" s="36"/>
      <c r="C269" s="239" t="s">
        <v>560</v>
      </c>
      <c r="D269" s="239" t="s">
        <v>278</v>
      </c>
      <c r="E269" s="240" t="s">
        <v>2020</v>
      </c>
      <c r="F269" s="241" t="s">
        <v>2021</v>
      </c>
      <c r="G269" s="242" t="s">
        <v>281</v>
      </c>
      <c r="H269" s="243">
        <v>38</v>
      </c>
      <c r="I269" s="244"/>
      <c r="J269" s="245">
        <f>ROUND(I269*H269,2)</f>
        <v>0</v>
      </c>
      <c r="K269" s="246"/>
      <c r="L269" s="41"/>
      <c r="M269" s="247" t="s">
        <v>1</v>
      </c>
      <c r="N269" s="248" t="s">
        <v>39</v>
      </c>
      <c r="O269" s="88"/>
      <c r="P269" s="249">
        <f>O269*H269</f>
        <v>0</v>
      </c>
      <c r="Q269" s="249">
        <v>0</v>
      </c>
      <c r="R269" s="249">
        <f>Q269*H269</f>
        <v>0</v>
      </c>
      <c r="S269" s="249">
        <v>0</v>
      </c>
      <c r="T269" s="250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51" t="s">
        <v>310</v>
      </c>
      <c r="AT269" s="251" t="s">
        <v>278</v>
      </c>
      <c r="AU269" s="251" t="s">
        <v>83</v>
      </c>
      <c r="AY269" s="14" t="s">
        <v>275</v>
      </c>
      <c r="BE269" s="252">
        <f>IF(N269="základní",J269,0)</f>
        <v>0</v>
      </c>
      <c r="BF269" s="252">
        <f>IF(N269="snížená",J269,0)</f>
        <v>0</v>
      </c>
      <c r="BG269" s="252">
        <f>IF(N269="zákl. přenesená",J269,0)</f>
        <v>0</v>
      </c>
      <c r="BH269" s="252">
        <f>IF(N269="sníž. přenesená",J269,0)</f>
        <v>0</v>
      </c>
      <c r="BI269" s="252">
        <f>IF(N269="nulová",J269,0)</f>
        <v>0</v>
      </c>
      <c r="BJ269" s="14" t="s">
        <v>81</v>
      </c>
      <c r="BK269" s="252">
        <f>ROUND(I269*H269,2)</f>
        <v>0</v>
      </c>
      <c r="BL269" s="14" t="s">
        <v>310</v>
      </c>
      <c r="BM269" s="251" t="s">
        <v>2022</v>
      </c>
    </row>
    <row r="270" s="2" customFormat="1">
      <c r="A270" s="35"/>
      <c r="B270" s="36"/>
      <c r="C270" s="37"/>
      <c r="D270" s="253" t="s">
        <v>284</v>
      </c>
      <c r="E270" s="37"/>
      <c r="F270" s="254" t="s">
        <v>2023</v>
      </c>
      <c r="G270" s="37"/>
      <c r="H270" s="37"/>
      <c r="I270" s="206"/>
      <c r="J270" s="37"/>
      <c r="K270" s="37"/>
      <c r="L270" s="41"/>
      <c r="M270" s="268"/>
      <c r="N270" s="269"/>
      <c r="O270" s="270"/>
      <c r="P270" s="270"/>
      <c r="Q270" s="270"/>
      <c r="R270" s="270"/>
      <c r="S270" s="270"/>
      <c r="T270" s="271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284</v>
      </c>
      <c r="AU270" s="14" t="s">
        <v>83</v>
      </c>
    </row>
    <row r="271" s="2" customFormat="1" ht="6.96" customHeight="1">
      <c r="A271" s="35"/>
      <c r="B271" s="63"/>
      <c r="C271" s="64"/>
      <c r="D271" s="64"/>
      <c r="E271" s="64"/>
      <c r="F271" s="64"/>
      <c r="G271" s="64"/>
      <c r="H271" s="64"/>
      <c r="I271" s="64"/>
      <c r="J271" s="64"/>
      <c r="K271" s="64"/>
      <c r="L271" s="41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sheet="1" autoFilter="0" formatColumns="0" formatRows="0" objects="1" scenarios="1" spinCount="100000" saltValue="pUftc83vTzJ0Hh0peSt6NEkEba7gvGlNFVDZM91w36N9nD0+qegrFhgUqMyVNV4s6ootk8vC5YYfbRjtVkXI4A==" hashValue="a5NARrs5MsY1eT53Lflq/eW1m88NW8mSWieJdDjca7Pu0inxkTYd41rytsTIf6ogJYvmHphHKGeme+c5SiA94w==" algorithmName="SHA-512" password="C741"/>
  <autoFilter ref="C143:K27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1992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2024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J115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ROUND((SUM(BE115:BE122) + SUM(BE144:BE432)),  2)</f>
        <v>0</v>
      </c>
      <c r="G37" s="35"/>
      <c r="H37" s="35"/>
      <c r="I37" s="163">
        <v>0.20999999999999999</v>
      </c>
      <c r="J37" s="162">
        <f>ROUND(((SUM(BE115:BE122) + SUM(BE144:BE432))*I37),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ROUND((SUM(BF115:BF122) + SUM(BF144:BF432)),  2)</f>
        <v>0</v>
      </c>
      <c r="G38" s="35"/>
      <c r="H38" s="35"/>
      <c r="I38" s="163">
        <v>0.12</v>
      </c>
      <c r="J38" s="162">
        <f>ROUND(((SUM(BF115:BF122) + SUM(BF144:BF432))*I38),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ROUND((SUM(BG115:BG122) + SUM(BG144:BG432)),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ROUND((SUM(BH115:BH122) + SUM(BH144:BH432)),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ROUND((SUM(BI115:BI122) + SUM(BI144:BI432)),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1992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61.13.2 - cvičná kuchyň dv. č. 36 -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J144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J146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J166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J175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J176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633</v>
      </c>
      <c r="E105" s="195"/>
      <c r="F105" s="195"/>
      <c r="G105" s="195"/>
      <c r="H105" s="195"/>
      <c r="I105" s="195"/>
      <c r="J105" s="196">
        <f>J177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634</v>
      </c>
      <c r="E106" s="195"/>
      <c r="F106" s="195"/>
      <c r="G106" s="195"/>
      <c r="H106" s="195"/>
      <c r="I106" s="195"/>
      <c r="J106" s="196">
        <f>J304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635</v>
      </c>
      <c r="E107" s="195"/>
      <c r="F107" s="195"/>
      <c r="G107" s="195"/>
      <c r="H107" s="195"/>
      <c r="I107" s="195"/>
      <c r="J107" s="196">
        <f>J343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637</v>
      </c>
      <c r="E108" s="195"/>
      <c r="F108" s="195"/>
      <c r="G108" s="195"/>
      <c r="H108" s="195"/>
      <c r="I108" s="195"/>
      <c r="J108" s="196">
        <f>J372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3"/>
      <c r="C109" s="130"/>
      <c r="D109" s="194" t="s">
        <v>638</v>
      </c>
      <c r="E109" s="195"/>
      <c r="F109" s="195"/>
      <c r="G109" s="195"/>
      <c r="H109" s="195"/>
      <c r="I109" s="195"/>
      <c r="J109" s="196">
        <f>J373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3"/>
      <c r="C110" s="130"/>
      <c r="D110" s="194" t="s">
        <v>639</v>
      </c>
      <c r="E110" s="195"/>
      <c r="F110" s="195"/>
      <c r="G110" s="195"/>
      <c r="H110" s="195"/>
      <c r="I110" s="195"/>
      <c r="J110" s="196">
        <f>J396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0"/>
      <c r="D111" s="194" t="s">
        <v>243</v>
      </c>
      <c r="E111" s="195"/>
      <c r="F111" s="195"/>
      <c r="G111" s="195"/>
      <c r="H111" s="195"/>
      <c r="I111" s="195"/>
      <c r="J111" s="196">
        <f>J413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0"/>
      <c r="D112" s="194" t="s">
        <v>640</v>
      </c>
      <c r="E112" s="195"/>
      <c r="F112" s="195"/>
      <c r="G112" s="195"/>
      <c r="H112" s="195"/>
      <c r="I112" s="195"/>
      <c r="J112" s="196">
        <f>J416</f>
        <v>0</v>
      </c>
      <c r="K112" s="130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6" t="s">
        <v>250</v>
      </c>
      <c r="D115" s="37"/>
      <c r="E115" s="37"/>
      <c r="F115" s="37"/>
      <c r="G115" s="37"/>
      <c r="H115" s="37"/>
      <c r="I115" s="37"/>
      <c r="J115" s="198">
        <f>ROUND(J116 + J117 + J118 + J119 + J120 + J121,2)</f>
        <v>0</v>
      </c>
      <c r="K115" s="37"/>
      <c r="L115" s="60"/>
      <c r="N115" s="199" t="s">
        <v>38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0" t="s">
        <v>251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253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254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255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0" t="s">
        <v>256</v>
      </c>
      <c r="E120" s="201"/>
      <c r="F120" s="201"/>
      <c r="G120" s="37"/>
      <c r="H120" s="37"/>
      <c r="I120" s="37"/>
      <c r="J120" s="202"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252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 ht="18" customHeight="1">
      <c r="A121" s="35"/>
      <c r="B121" s="36"/>
      <c r="C121" s="37"/>
      <c r="D121" s="201" t="s">
        <v>257</v>
      </c>
      <c r="E121" s="37"/>
      <c r="F121" s="37"/>
      <c r="G121" s="37"/>
      <c r="H121" s="37"/>
      <c r="I121" s="37"/>
      <c r="J121" s="202">
        <f>ROUND(J32*T121,2)</f>
        <v>0</v>
      </c>
      <c r="K121" s="37"/>
      <c r="L121" s="203"/>
      <c r="M121" s="204"/>
      <c r="N121" s="205" t="s">
        <v>39</v>
      </c>
      <c r="O121" s="204"/>
      <c r="P121" s="204"/>
      <c r="Q121" s="204"/>
      <c r="R121" s="204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7" t="s">
        <v>258</v>
      </c>
      <c r="AZ121" s="204"/>
      <c r="BA121" s="204"/>
      <c r="BB121" s="204"/>
      <c r="BC121" s="204"/>
      <c r="BD121" s="204"/>
      <c r="BE121" s="208">
        <f>IF(N121="základní",J121,0)</f>
        <v>0</v>
      </c>
      <c r="BF121" s="208">
        <f>IF(N121="snížená",J121,0)</f>
        <v>0</v>
      </c>
      <c r="BG121" s="208">
        <f>IF(N121="zákl. přenesená",J121,0)</f>
        <v>0</v>
      </c>
      <c r="BH121" s="208">
        <f>IF(N121="sníž. přenesená",J121,0)</f>
        <v>0</v>
      </c>
      <c r="BI121" s="208">
        <f>IF(N121="nulová",J121,0)</f>
        <v>0</v>
      </c>
      <c r="BJ121" s="207" t="s">
        <v>81</v>
      </c>
      <c r="BK121" s="204"/>
      <c r="BL121" s="204"/>
      <c r="BM121" s="204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09" t="s">
        <v>259</v>
      </c>
      <c r="D123" s="184"/>
      <c r="E123" s="184"/>
      <c r="F123" s="184"/>
      <c r="G123" s="184"/>
      <c r="H123" s="184"/>
      <c r="I123" s="184"/>
      <c r="J123" s="210">
        <f>ROUND(J98+J115,2)</f>
        <v>0</v>
      </c>
      <c r="K123" s="18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260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26.25" customHeight="1">
      <c r="A132" s="35"/>
      <c r="B132" s="36"/>
      <c r="C132" s="37"/>
      <c r="D132" s="37"/>
      <c r="E132" s="182" t="str">
        <f>E7</f>
        <v>Rekonstrukce silno a slaboproudé instalace, dobudování WC pro imobilní aj., ZŠ Ivanovice na Hané, ul. Tyršova 218/4</v>
      </c>
      <c r="F132" s="29"/>
      <c r="G132" s="29"/>
      <c r="H132" s="29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" customFormat="1" ht="12" customHeight="1">
      <c r="B133" s="18"/>
      <c r="C133" s="29" t="s">
        <v>225</v>
      </c>
      <c r="D133" s="19"/>
      <c r="E133" s="19"/>
      <c r="F133" s="19"/>
      <c r="G133" s="19"/>
      <c r="H133" s="19"/>
      <c r="I133" s="19"/>
      <c r="J133" s="19"/>
      <c r="K133" s="19"/>
      <c r="L133" s="17"/>
    </row>
    <row r="134" s="2" customFormat="1" ht="16.5" customHeight="1">
      <c r="A134" s="35"/>
      <c r="B134" s="36"/>
      <c r="C134" s="37"/>
      <c r="D134" s="37"/>
      <c r="E134" s="182" t="s">
        <v>1992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227</v>
      </c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6.5" customHeight="1">
      <c r="A136" s="35"/>
      <c r="B136" s="36"/>
      <c r="C136" s="37"/>
      <c r="D136" s="37"/>
      <c r="E136" s="73" t="str">
        <f>E11</f>
        <v>61.13.2 - cvičná kuchyň dv. č. 36 - elektro</v>
      </c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2" customHeight="1">
      <c r="A138" s="35"/>
      <c r="B138" s="36"/>
      <c r="C138" s="29" t="s">
        <v>20</v>
      </c>
      <c r="D138" s="37"/>
      <c r="E138" s="37"/>
      <c r="F138" s="24" t="str">
        <f>F14</f>
        <v>ZŠ Ivanovice na Hané, okres Vyškov p. o.</v>
      </c>
      <c r="G138" s="37"/>
      <c r="H138" s="37"/>
      <c r="I138" s="29" t="s">
        <v>22</v>
      </c>
      <c r="J138" s="76" t="str">
        <f>IF(J14="","",J14)</f>
        <v>4. 2. 2025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6.96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24</v>
      </c>
      <c r="D140" s="37"/>
      <c r="E140" s="37"/>
      <c r="F140" s="24" t="str">
        <f>E17</f>
        <v xml:space="preserve"> </v>
      </c>
      <c r="G140" s="37"/>
      <c r="H140" s="37"/>
      <c r="I140" s="29" t="s">
        <v>30</v>
      </c>
      <c r="J140" s="33" t="str">
        <f>E23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5.15" customHeight="1">
      <c r="A141" s="35"/>
      <c r="B141" s="36"/>
      <c r="C141" s="29" t="s">
        <v>28</v>
      </c>
      <c r="D141" s="37"/>
      <c r="E141" s="37"/>
      <c r="F141" s="24" t="str">
        <f>IF(E20="","",E20)</f>
        <v>Vyplň údaj</v>
      </c>
      <c r="G141" s="37"/>
      <c r="H141" s="37"/>
      <c r="I141" s="29" t="s">
        <v>32</v>
      </c>
      <c r="J141" s="33" t="str">
        <f>E26</f>
        <v xml:space="preserve"> </v>
      </c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2" customFormat="1" ht="10.32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6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="11" customFormat="1" ht="29.28" customHeight="1">
      <c r="A143" s="211"/>
      <c r="B143" s="212"/>
      <c r="C143" s="213" t="s">
        <v>261</v>
      </c>
      <c r="D143" s="214" t="s">
        <v>59</v>
      </c>
      <c r="E143" s="214" t="s">
        <v>55</v>
      </c>
      <c r="F143" s="214" t="s">
        <v>56</v>
      </c>
      <c r="G143" s="214" t="s">
        <v>262</v>
      </c>
      <c r="H143" s="214" t="s">
        <v>263</v>
      </c>
      <c r="I143" s="214" t="s">
        <v>264</v>
      </c>
      <c r="J143" s="215" t="s">
        <v>233</v>
      </c>
      <c r="K143" s="216" t="s">
        <v>265</v>
      </c>
      <c r="L143" s="217"/>
      <c r="M143" s="97" t="s">
        <v>1</v>
      </c>
      <c r="N143" s="98" t="s">
        <v>38</v>
      </c>
      <c r="O143" s="98" t="s">
        <v>266</v>
      </c>
      <c r="P143" s="98" t="s">
        <v>267</v>
      </c>
      <c r="Q143" s="98" t="s">
        <v>268</v>
      </c>
      <c r="R143" s="98" t="s">
        <v>269</v>
      </c>
      <c r="S143" s="98" t="s">
        <v>270</v>
      </c>
      <c r="T143" s="99" t="s">
        <v>271</v>
      </c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</row>
    <row r="144" s="2" customFormat="1" ht="22.8" customHeight="1">
      <c r="A144" s="35"/>
      <c r="B144" s="36"/>
      <c r="C144" s="104" t="s">
        <v>272</v>
      </c>
      <c r="D144" s="37"/>
      <c r="E144" s="37"/>
      <c r="F144" s="37"/>
      <c r="G144" s="37"/>
      <c r="H144" s="37"/>
      <c r="I144" s="37"/>
      <c r="J144" s="218">
        <f>BK144</f>
        <v>0</v>
      </c>
      <c r="K144" s="37"/>
      <c r="L144" s="41"/>
      <c r="M144" s="100"/>
      <c r="N144" s="219"/>
      <c r="O144" s="101"/>
      <c r="P144" s="220">
        <f>P145+P175</f>
        <v>0</v>
      </c>
      <c r="Q144" s="101"/>
      <c r="R144" s="220">
        <f>R145+R175</f>
        <v>0.18217999999999998</v>
      </c>
      <c r="S144" s="101"/>
      <c r="T144" s="221">
        <f>T145+T175</f>
        <v>0.14674999999999999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73</v>
      </c>
      <c r="AU144" s="14" t="s">
        <v>235</v>
      </c>
      <c r="BK144" s="222">
        <f>BK145+BK175</f>
        <v>0</v>
      </c>
    </row>
    <row r="145" s="12" customFormat="1" ht="25.92" customHeight="1">
      <c r="A145" s="12"/>
      <c r="B145" s="223"/>
      <c r="C145" s="224"/>
      <c r="D145" s="225" t="s">
        <v>73</v>
      </c>
      <c r="E145" s="226" t="s">
        <v>273</v>
      </c>
      <c r="F145" s="226" t="s">
        <v>274</v>
      </c>
      <c r="G145" s="224"/>
      <c r="H145" s="224"/>
      <c r="I145" s="227"/>
      <c r="J145" s="228">
        <f>BK145</f>
        <v>0</v>
      </c>
      <c r="K145" s="224"/>
      <c r="L145" s="229"/>
      <c r="M145" s="230"/>
      <c r="N145" s="231"/>
      <c r="O145" s="231"/>
      <c r="P145" s="232">
        <f>P146+P151+P166</f>
        <v>0</v>
      </c>
      <c r="Q145" s="231"/>
      <c r="R145" s="232">
        <f>R146+R151+R166</f>
        <v>0</v>
      </c>
      <c r="S145" s="231"/>
      <c r="T145" s="233">
        <f>T146+T151+T166</f>
        <v>0.127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74</v>
      </c>
      <c r="AY145" s="234" t="s">
        <v>275</v>
      </c>
      <c r="BK145" s="236">
        <f>BK146+BK151+BK166</f>
        <v>0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276</v>
      </c>
      <c r="F146" s="237" t="s">
        <v>277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SUM(P147:P150)</f>
        <v>0</v>
      </c>
      <c r="Q146" s="231"/>
      <c r="R146" s="232">
        <f>SUM(R147:R150)</f>
        <v>0</v>
      </c>
      <c r="S146" s="231"/>
      <c r="T146" s="23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SUM(BK147:BK150)</f>
        <v>0</v>
      </c>
    </row>
    <row r="147" s="2" customFormat="1" ht="24.15" customHeight="1">
      <c r="A147" s="35"/>
      <c r="B147" s="36"/>
      <c r="C147" s="239" t="s">
        <v>81</v>
      </c>
      <c r="D147" s="239" t="s">
        <v>278</v>
      </c>
      <c r="E147" s="240" t="s">
        <v>641</v>
      </c>
      <c r="F147" s="241" t="s">
        <v>642</v>
      </c>
      <c r="G147" s="242" t="s">
        <v>643</v>
      </c>
      <c r="H147" s="243">
        <v>10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644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645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24.15" customHeight="1">
      <c r="A149" s="35"/>
      <c r="B149" s="36"/>
      <c r="C149" s="239" t="s">
        <v>83</v>
      </c>
      <c r="D149" s="239" t="s">
        <v>278</v>
      </c>
      <c r="E149" s="240" t="s">
        <v>646</v>
      </c>
      <c r="F149" s="241" t="s">
        <v>647</v>
      </c>
      <c r="G149" s="242" t="s">
        <v>643</v>
      </c>
      <c r="H149" s="243">
        <v>40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648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649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SUM(P152:P165)</f>
        <v>0</v>
      </c>
      <c r="Q151" s="231"/>
      <c r="R151" s="232">
        <f>SUM(R152:R165)</f>
        <v>0</v>
      </c>
      <c r="S151" s="231"/>
      <c r="T151" s="233">
        <f>SUM(T152:T165)</f>
        <v>0.127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SUM(BK152:BK165)</f>
        <v>0</v>
      </c>
    </row>
    <row r="152" s="2" customFormat="1" ht="33" customHeight="1">
      <c r="A152" s="35"/>
      <c r="B152" s="36"/>
      <c r="C152" s="239" t="s">
        <v>276</v>
      </c>
      <c r="D152" s="239" t="s">
        <v>278</v>
      </c>
      <c r="E152" s="240" t="s">
        <v>650</v>
      </c>
      <c r="F152" s="241" t="s">
        <v>651</v>
      </c>
      <c r="G152" s="242" t="s">
        <v>342</v>
      </c>
      <c r="H152" s="243">
        <v>1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652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653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654</v>
      </c>
      <c r="F154" s="241" t="s">
        <v>655</v>
      </c>
      <c r="G154" s="242" t="s">
        <v>342</v>
      </c>
      <c r="H154" s="243">
        <v>2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656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657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33" customHeight="1">
      <c r="A156" s="35"/>
      <c r="B156" s="36"/>
      <c r="C156" s="239" t="s">
        <v>302</v>
      </c>
      <c r="D156" s="239" t="s">
        <v>278</v>
      </c>
      <c r="E156" s="240" t="s">
        <v>658</v>
      </c>
      <c r="F156" s="241" t="s">
        <v>659</v>
      </c>
      <c r="G156" s="242" t="s">
        <v>342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660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661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24.15" customHeight="1">
      <c r="A158" s="35"/>
      <c r="B158" s="36"/>
      <c r="C158" s="239" t="s">
        <v>286</v>
      </c>
      <c r="D158" s="239" t="s">
        <v>278</v>
      </c>
      <c r="E158" s="240" t="s">
        <v>666</v>
      </c>
      <c r="F158" s="241" t="s">
        <v>667</v>
      </c>
      <c r="G158" s="242" t="s">
        <v>342</v>
      </c>
      <c r="H158" s="243">
        <v>6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0.001</v>
      </c>
      <c r="T158" s="250">
        <f>S158*H158</f>
        <v>0.0060000000000000001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668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669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312</v>
      </c>
      <c r="D160" s="239" t="s">
        <v>278</v>
      </c>
      <c r="E160" s="240" t="s">
        <v>682</v>
      </c>
      <c r="F160" s="241" t="s">
        <v>683</v>
      </c>
      <c r="G160" s="242" t="s">
        <v>416</v>
      </c>
      <c r="H160" s="243">
        <v>35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0.002</v>
      </c>
      <c r="T160" s="250">
        <f>S160*H160</f>
        <v>0.070000000000000007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684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685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318</v>
      </c>
      <c r="D162" s="239" t="s">
        <v>278</v>
      </c>
      <c r="E162" s="240" t="s">
        <v>690</v>
      </c>
      <c r="F162" s="241" t="s">
        <v>691</v>
      </c>
      <c r="G162" s="242" t="s">
        <v>342</v>
      </c>
      <c r="H162" s="243">
        <v>3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0.017000000000000001</v>
      </c>
      <c r="T162" s="250">
        <f>S162*H162</f>
        <v>0.051000000000000004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692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693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33" customHeight="1">
      <c r="A164" s="35"/>
      <c r="B164" s="36"/>
      <c r="C164" s="239" t="s">
        <v>296</v>
      </c>
      <c r="D164" s="239" t="s">
        <v>278</v>
      </c>
      <c r="E164" s="240" t="s">
        <v>694</v>
      </c>
      <c r="F164" s="241" t="s">
        <v>695</v>
      </c>
      <c r="G164" s="242" t="s">
        <v>696</v>
      </c>
      <c r="H164" s="243">
        <v>52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697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695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322</v>
      </c>
      <c r="F166" s="237" t="s">
        <v>323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SUM(P167:P174)</f>
        <v>0</v>
      </c>
      <c r="Q166" s="231"/>
      <c r="R166" s="232">
        <f>SUM(R167:R174)</f>
        <v>0</v>
      </c>
      <c r="S166" s="231"/>
      <c r="T166" s="233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81</v>
      </c>
      <c r="AT166" s="235" t="s">
        <v>73</v>
      </c>
      <c r="AU166" s="235" t="s">
        <v>81</v>
      </c>
      <c r="AY166" s="234" t="s">
        <v>275</v>
      </c>
      <c r="BK166" s="236">
        <f>SUM(BK167:BK174)</f>
        <v>0</v>
      </c>
    </row>
    <row r="167" s="2" customFormat="1" ht="24.15" customHeight="1">
      <c r="A167" s="35"/>
      <c r="B167" s="36"/>
      <c r="C167" s="239" t="s">
        <v>329</v>
      </c>
      <c r="D167" s="239" t="s">
        <v>278</v>
      </c>
      <c r="E167" s="240" t="s">
        <v>324</v>
      </c>
      <c r="F167" s="241" t="s">
        <v>325</v>
      </c>
      <c r="G167" s="242" t="s">
        <v>326</v>
      </c>
      <c r="H167" s="243">
        <v>0.14699999999999999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282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282</v>
      </c>
      <c r="BM167" s="251" t="s">
        <v>698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328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24.15" customHeight="1">
      <c r="A169" s="35"/>
      <c r="B169" s="36"/>
      <c r="C169" s="239" t="s">
        <v>334</v>
      </c>
      <c r="D169" s="239" t="s">
        <v>278</v>
      </c>
      <c r="E169" s="240" t="s">
        <v>330</v>
      </c>
      <c r="F169" s="241" t="s">
        <v>331</v>
      </c>
      <c r="G169" s="242" t="s">
        <v>326</v>
      </c>
      <c r="H169" s="243">
        <v>0.14699999999999999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282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282</v>
      </c>
      <c r="BM169" s="251" t="s">
        <v>699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333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8</v>
      </c>
      <c r="D171" s="239" t="s">
        <v>278</v>
      </c>
      <c r="E171" s="240" t="s">
        <v>700</v>
      </c>
      <c r="F171" s="241" t="s">
        <v>701</v>
      </c>
      <c r="G171" s="242" t="s">
        <v>326</v>
      </c>
      <c r="H171" s="243">
        <v>40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282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282</v>
      </c>
      <c r="BM171" s="251" t="s">
        <v>702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703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49.05" customHeight="1">
      <c r="A173" s="35"/>
      <c r="B173" s="36"/>
      <c r="C173" s="239" t="s">
        <v>349</v>
      </c>
      <c r="D173" s="239" t="s">
        <v>278</v>
      </c>
      <c r="E173" s="240" t="s">
        <v>704</v>
      </c>
      <c r="F173" s="241" t="s">
        <v>705</v>
      </c>
      <c r="G173" s="242" t="s">
        <v>326</v>
      </c>
      <c r="H173" s="243">
        <v>0.14699999999999999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282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282</v>
      </c>
      <c r="BM173" s="251" t="s">
        <v>706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707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12" customFormat="1" ht="25.92" customHeight="1">
      <c r="A175" s="12"/>
      <c r="B175" s="223"/>
      <c r="C175" s="224"/>
      <c r="D175" s="225" t="s">
        <v>73</v>
      </c>
      <c r="E175" s="226" t="s">
        <v>345</v>
      </c>
      <c r="F175" s="226" t="s">
        <v>346</v>
      </c>
      <c r="G175" s="224"/>
      <c r="H175" s="224"/>
      <c r="I175" s="227"/>
      <c r="J175" s="228">
        <f>BK175</f>
        <v>0</v>
      </c>
      <c r="K175" s="224"/>
      <c r="L175" s="229"/>
      <c r="M175" s="230"/>
      <c r="N175" s="231"/>
      <c r="O175" s="231"/>
      <c r="P175" s="232">
        <f>P176+P372+P413+P416</f>
        <v>0</v>
      </c>
      <c r="Q175" s="231"/>
      <c r="R175" s="232">
        <f>R176+R372+R413+R416</f>
        <v>0.18217999999999998</v>
      </c>
      <c r="S175" s="231"/>
      <c r="T175" s="233">
        <f>T176+T372+T413+T416</f>
        <v>0.019750000000000004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83</v>
      </c>
      <c r="AT175" s="235" t="s">
        <v>73</v>
      </c>
      <c r="AU175" s="235" t="s">
        <v>74</v>
      </c>
      <c r="AY175" s="234" t="s">
        <v>275</v>
      </c>
      <c r="BK175" s="236">
        <f>BK176+BK372+BK413+BK416</f>
        <v>0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708</v>
      </c>
      <c r="F176" s="237" t="s">
        <v>709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P177+P304+P343</f>
        <v>0</v>
      </c>
      <c r="Q176" s="231"/>
      <c r="R176" s="232">
        <f>R177+R304+R343</f>
        <v>0.18175999999999998</v>
      </c>
      <c r="S176" s="231"/>
      <c r="T176" s="233">
        <f>T177+T304+T343</f>
        <v>0.012150000000000001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83</v>
      </c>
      <c r="AT176" s="235" t="s">
        <v>73</v>
      </c>
      <c r="AU176" s="235" t="s">
        <v>81</v>
      </c>
      <c r="AY176" s="234" t="s">
        <v>275</v>
      </c>
      <c r="BK176" s="236">
        <f>BK177+BK304+BK343</f>
        <v>0</v>
      </c>
    </row>
    <row r="177" s="12" customFormat="1" ht="20.88" customHeight="1">
      <c r="A177" s="12"/>
      <c r="B177" s="223"/>
      <c r="C177" s="224"/>
      <c r="D177" s="225" t="s">
        <v>73</v>
      </c>
      <c r="E177" s="237" t="s">
        <v>710</v>
      </c>
      <c r="F177" s="237" t="s">
        <v>711</v>
      </c>
      <c r="G177" s="224"/>
      <c r="H177" s="224"/>
      <c r="I177" s="227"/>
      <c r="J177" s="238">
        <f>BK177</f>
        <v>0</v>
      </c>
      <c r="K177" s="224"/>
      <c r="L177" s="229"/>
      <c r="M177" s="230"/>
      <c r="N177" s="231"/>
      <c r="O177" s="231"/>
      <c r="P177" s="232">
        <f>SUM(P178:P303)</f>
        <v>0</v>
      </c>
      <c r="Q177" s="231"/>
      <c r="R177" s="232">
        <f>SUM(R178:R303)</f>
        <v>0.12007999999999999</v>
      </c>
      <c r="S177" s="231"/>
      <c r="T177" s="233">
        <f>SUM(T178:T303)</f>
        <v>0.00015000000000000001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4" t="s">
        <v>83</v>
      </c>
      <c r="AT177" s="235" t="s">
        <v>73</v>
      </c>
      <c r="AU177" s="235" t="s">
        <v>83</v>
      </c>
      <c r="AY177" s="234" t="s">
        <v>275</v>
      </c>
      <c r="BK177" s="236">
        <f>SUM(BK178:BK303)</f>
        <v>0</v>
      </c>
    </row>
    <row r="178" s="2" customFormat="1" ht="24.15" customHeight="1">
      <c r="A178" s="35"/>
      <c r="B178" s="36"/>
      <c r="C178" s="239" t="s">
        <v>355</v>
      </c>
      <c r="D178" s="239" t="s">
        <v>278</v>
      </c>
      <c r="E178" s="240" t="s">
        <v>712</v>
      </c>
      <c r="F178" s="241" t="s">
        <v>713</v>
      </c>
      <c r="G178" s="242" t="s">
        <v>342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352</v>
      </c>
      <c r="AT178" s="251" t="s">
        <v>278</v>
      </c>
      <c r="AU178" s="251" t="s">
        <v>276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714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715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276</v>
      </c>
    </row>
    <row r="180" s="2" customFormat="1" ht="16.5" customHeight="1">
      <c r="A180" s="35"/>
      <c r="B180" s="36"/>
      <c r="C180" s="257" t="s">
        <v>360</v>
      </c>
      <c r="D180" s="257" t="s">
        <v>339</v>
      </c>
      <c r="E180" s="258" t="s">
        <v>2025</v>
      </c>
      <c r="F180" s="259" t="s">
        <v>2026</v>
      </c>
      <c r="G180" s="260" t="s">
        <v>342</v>
      </c>
      <c r="H180" s="261">
        <v>1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0.00023000000000000001</v>
      </c>
      <c r="R180" s="249">
        <f>Q180*H180</f>
        <v>0.00023000000000000001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276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2027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2026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276</v>
      </c>
    </row>
    <row r="182" s="2" customFormat="1" ht="24.15" customHeight="1">
      <c r="A182" s="35"/>
      <c r="B182" s="36"/>
      <c r="C182" s="239" t="s">
        <v>352</v>
      </c>
      <c r="D182" s="239" t="s">
        <v>278</v>
      </c>
      <c r="E182" s="240" t="s">
        <v>719</v>
      </c>
      <c r="F182" s="241" t="s">
        <v>720</v>
      </c>
      <c r="G182" s="242" t="s">
        <v>342</v>
      </c>
      <c r="H182" s="243">
        <v>1</v>
      </c>
      <c r="I182" s="244"/>
      <c r="J182" s="245">
        <f>ROUND(I182*H182,2)</f>
        <v>0</v>
      </c>
      <c r="K182" s="246"/>
      <c r="L182" s="41"/>
      <c r="M182" s="247" t="s">
        <v>1</v>
      </c>
      <c r="N182" s="248" t="s">
        <v>39</v>
      </c>
      <c r="O182" s="8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352</v>
      </c>
      <c r="AT182" s="251" t="s">
        <v>278</v>
      </c>
      <c r="AU182" s="251" t="s">
        <v>276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721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722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276</v>
      </c>
    </row>
    <row r="184" s="2" customFormat="1" ht="33" customHeight="1">
      <c r="A184" s="35"/>
      <c r="B184" s="36"/>
      <c r="C184" s="257" t="s">
        <v>369</v>
      </c>
      <c r="D184" s="257" t="s">
        <v>339</v>
      </c>
      <c r="E184" s="258" t="s">
        <v>2028</v>
      </c>
      <c r="F184" s="259" t="s">
        <v>2029</v>
      </c>
      <c r="G184" s="260" t="s">
        <v>342</v>
      </c>
      <c r="H184" s="261">
        <v>1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0.0038300000000000001</v>
      </c>
      <c r="R184" s="249">
        <f>Q184*H184</f>
        <v>0.0038300000000000001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276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2030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2029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276</v>
      </c>
    </row>
    <row r="186" s="2" customFormat="1" ht="24.15" customHeight="1">
      <c r="A186" s="35"/>
      <c r="B186" s="36"/>
      <c r="C186" s="257" t="s">
        <v>374</v>
      </c>
      <c r="D186" s="257" t="s">
        <v>339</v>
      </c>
      <c r="E186" s="258" t="s">
        <v>2031</v>
      </c>
      <c r="F186" s="259" t="s">
        <v>2032</v>
      </c>
      <c r="G186" s="260" t="s">
        <v>342</v>
      </c>
      <c r="H186" s="261">
        <v>1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0.0050299999999999997</v>
      </c>
      <c r="R186" s="249">
        <f>Q186*H186</f>
        <v>0.0050299999999999997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276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2033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2032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276</v>
      </c>
    </row>
    <row r="188" s="2" customFormat="1" ht="33" customHeight="1">
      <c r="A188" s="35"/>
      <c r="B188" s="36"/>
      <c r="C188" s="239" t="s">
        <v>380</v>
      </c>
      <c r="D188" s="239" t="s">
        <v>278</v>
      </c>
      <c r="E188" s="240" t="s">
        <v>729</v>
      </c>
      <c r="F188" s="241" t="s">
        <v>730</v>
      </c>
      <c r="G188" s="242" t="s">
        <v>342</v>
      </c>
      <c r="H188" s="243">
        <v>13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731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730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24.15" customHeight="1">
      <c r="A190" s="35"/>
      <c r="B190" s="36"/>
      <c r="C190" s="257" t="s">
        <v>385</v>
      </c>
      <c r="D190" s="257" t="s">
        <v>339</v>
      </c>
      <c r="E190" s="258" t="s">
        <v>732</v>
      </c>
      <c r="F190" s="259" t="s">
        <v>733</v>
      </c>
      <c r="G190" s="260" t="s">
        <v>342</v>
      </c>
      <c r="H190" s="261">
        <v>12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734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733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24.15" customHeight="1">
      <c r="A192" s="35"/>
      <c r="B192" s="36"/>
      <c r="C192" s="257" t="s">
        <v>7</v>
      </c>
      <c r="D192" s="257" t="s">
        <v>339</v>
      </c>
      <c r="E192" s="258" t="s">
        <v>1070</v>
      </c>
      <c r="F192" s="259" t="s">
        <v>1071</v>
      </c>
      <c r="G192" s="260" t="s">
        <v>342</v>
      </c>
      <c r="H192" s="261">
        <v>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2034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1071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24.15" customHeight="1">
      <c r="A194" s="35"/>
      <c r="B194" s="36"/>
      <c r="C194" s="239" t="s">
        <v>394</v>
      </c>
      <c r="D194" s="239" t="s">
        <v>278</v>
      </c>
      <c r="E194" s="240" t="s">
        <v>1676</v>
      </c>
      <c r="F194" s="241" t="s">
        <v>1677</v>
      </c>
      <c r="G194" s="242" t="s">
        <v>342</v>
      </c>
      <c r="H194" s="243">
        <v>3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1678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1679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399</v>
      </c>
      <c r="D196" s="257" t="s">
        <v>339</v>
      </c>
      <c r="E196" s="258" t="s">
        <v>2035</v>
      </c>
      <c r="F196" s="259" t="s">
        <v>2036</v>
      </c>
      <c r="G196" s="260" t="s">
        <v>342</v>
      </c>
      <c r="H196" s="261">
        <v>3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0.0010499999999999999</v>
      </c>
      <c r="R196" s="249">
        <f>Q196*H196</f>
        <v>0.00315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2037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2036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24.15" customHeight="1">
      <c r="A198" s="35"/>
      <c r="B198" s="36"/>
      <c r="C198" s="239" t="s">
        <v>403</v>
      </c>
      <c r="D198" s="239" t="s">
        <v>278</v>
      </c>
      <c r="E198" s="240" t="s">
        <v>2038</v>
      </c>
      <c r="F198" s="241" t="s">
        <v>2039</v>
      </c>
      <c r="G198" s="242" t="s">
        <v>342</v>
      </c>
      <c r="H198" s="243">
        <v>1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2040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2041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408</v>
      </c>
      <c r="D200" s="257" t="s">
        <v>339</v>
      </c>
      <c r="E200" s="258" t="s">
        <v>2042</v>
      </c>
      <c r="F200" s="259" t="s">
        <v>2043</v>
      </c>
      <c r="G200" s="260" t="s">
        <v>342</v>
      </c>
      <c r="H200" s="261">
        <v>1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0.00046999999999999999</v>
      </c>
      <c r="R200" s="249">
        <f>Q200*H200</f>
        <v>0.00046999999999999999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2044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2043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33" customHeight="1">
      <c r="A202" s="35"/>
      <c r="B202" s="36"/>
      <c r="C202" s="239" t="s">
        <v>413</v>
      </c>
      <c r="D202" s="239" t="s">
        <v>278</v>
      </c>
      <c r="E202" s="240" t="s">
        <v>735</v>
      </c>
      <c r="F202" s="241" t="s">
        <v>736</v>
      </c>
      <c r="G202" s="242" t="s">
        <v>342</v>
      </c>
      <c r="H202" s="243">
        <v>1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737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738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419</v>
      </c>
      <c r="D204" s="257" t="s">
        <v>339</v>
      </c>
      <c r="E204" s="258" t="s">
        <v>739</v>
      </c>
      <c r="F204" s="259" t="s">
        <v>740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741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740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16.5" customHeight="1">
      <c r="A206" s="35"/>
      <c r="B206" s="36"/>
      <c r="C206" s="239" t="s">
        <v>423</v>
      </c>
      <c r="D206" s="239" t="s">
        <v>278</v>
      </c>
      <c r="E206" s="240" t="s">
        <v>742</v>
      </c>
      <c r="F206" s="241" t="s">
        <v>743</v>
      </c>
      <c r="G206" s="242" t="s">
        <v>342</v>
      </c>
      <c r="H206" s="243">
        <v>1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744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745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33" customHeight="1">
      <c r="A208" s="35"/>
      <c r="B208" s="36"/>
      <c r="C208" s="257" t="s">
        <v>427</v>
      </c>
      <c r="D208" s="257" t="s">
        <v>339</v>
      </c>
      <c r="E208" s="258" t="s">
        <v>746</v>
      </c>
      <c r="F208" s="259" t="s">
        <v>747</v>
      </c>
      <c r="G208" s="260" t="s">
        <v>342</v>
      </c>
      <c r="H208" s="261">
        <v>1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5.0000000000000002E-05</v>
      </c>
      <c r="R208" s="249">
        <f>Q208*H208</f>
        <v>5.0000000000000002E-05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748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747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432</v>
      </c>
      <c r="D210" s="239" t="s">
        <v>278</v>
      </c>
      <c r="E210" s="240" t="s">
        <v>2045</v>
      </c>
      <c r="F210" s="241" t="s">
        <v>2046</v>
      </c>
      <c r="G210" s="242" t="s">
        <v>342</v>
      </c>
      <c r="H210" s="243">
        <v>1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2047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2046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24.15" customHeight="1">
      <c r="A212" s="35"/>
      <c r="B212" s="36"/>
      <c r="C212" s="257" t="s">
        <v>436</v>
      </c>
      <c r="D212" s="257" t="s">
        <v>339</v>
      </c>
      <c r="E212" s="258" t="s">
        <v>2048</v>
      </c>
      <c r="F212" s="259" t="s">
        <v>2049</v>
      </c>
      <c r="G212" s="260" t="s">
        <v>342</v>
      </c>
      <c r="H212" s="261">
        <v>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5.0000000000000002E-05</v>
      </c>
      <c r="R212" s="249">
        <f>Q212*H212</f>
        <v>5.0000000000000002E-05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2050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2049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24.15" customHeight="1">
      <c r="A214" s="35"/>
      <c r="B214" s="36"/>
      <c r="C214" s="239" t="s">
        <v>377</v>
      </c>
      <c r="D214" s="239" t="s">
        <v>278</v>
      </c>
      <c r="E214" s="240" t="s">
        <v>749</v>
      </c>
      <c r="F214" s="241" t="s">
        <v>750</v>
      </c>
      <c r="G214" s="242" t="s">
        <v>416</v>
      </c>
      <c r="H214" s="243">
        <v>30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751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752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2" customFormat="1" ht="37.8" customHeight="1">
      <c r="A216" s="35"/>
      <c r="B216" s="36"/>
      <c r="C216" s="257" t="s">
        <v>446</v>
      </c>
      <c r="D216" s="257" t="s">
        <v>339</v>
      </c>
      <c r="E216" s="258" t="s">
        <v>753</v>
      </c>
      <c r="F216" s="259" t="s">
        <v>754</v>
      </c>
      <c r="G216" s="260" t="s">
        <v>416</v>
      </c>
      <c r="H216" s="261">
        <v>18</v>
      </c>
      <c r="I216" s="262"/>
      <c r="J216" s="263">
        <f>ROUND(I216*H216,2)</f>
        <v>0</v>
      </c>
      <c r="K216" s="264"/>
      <c r="L216" s="265"/>
      <c r="M216" s="266" t="s">
        <v>1</v>
      </c>
      <c r="N216" s="267" t="s">
        <v>39</v>
      </c>
      <c r="O216" s="88"/>
      <c r="P216" s="249">
        <f>O216*H216</f>
        <v>0</v>
      </c>
      <c r="Q216" s="249">
        <v>6.9999999999999994E-05</v>
      </c>
      <c r="R216" s="249">
        <f>Q216*H216</f>
        <v>0.0012599999999999998</v>
      </c>
      <c r="S216" s="249">
        <v>0</v>
      </c>
      <c r="T216" s="25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51" t="s">
        <v>377</v>
      </c>
      <c r="AT216" s="251" t="s">
        <v>339</v>
      </c>
      <c r="AU216" s="251" t="s">
        <v>276</v>
      </c>
      <c r="AY216" s="14" t="s">
        <v>275</v>
      </c>
      <c r="BE216" s="252">
        <f>IF(N216="základní",J216,0)</f>
        <v>0</v>
      </c>
      <c r="BF216" s="252">
        <f>IF(N216="snížená",J216,0)</f>
        <v>0</v>
      </c>
      <c r="BG216" s="252">
        <f>IF(N216="zákl. přenesená",J216,0)</f>
        <v>0</v>
      </c>
      <c r="BH216" s="252">
        <f>IF(N216="sníž. přenesená",J216,0)</f>
        <v>0</v>
      </c>
      <c r="BI216" s="252">
        <f>IF(N216="nulová",J216,0)</f>
        <v>0</v>
      </c>
      <c r="BJ216" s="14" t="s">
        <v>81</v>
      </c>
      <c r="BK216" s="252">
        <f>ROUND(I216*H216,2)</f>
        <v>0</v>
      </c>
      <c r="BL216" s="14" t="s">
        <v>352</v>
      </c>
      <c r="BM216" s="251" t="s">
        <v>755</v>
      </c>
    </row>
    <row r="217" s="2" customFormat="1">
      <c r="A217" s="35"/>
      <c r="B217" s="36"/>
      <c r="C217" s="37"/>
      <c r="D217" s="253" t="s">
        <v>284</v>
      </c>
      <c r="E217" s="37"/>
      <c r="F217" s="254" t="s">
        <v>754</v>
      </c>
      <c r="G217" s="37"/>
      <c r="H217" s="37"/>
      <c r="I217" s="206"/>
      <c r="J217" s="37"/>
      <c r="K217" s="37"/>
      <c r="L217" s="41"/>
      <c r="M217" s="255"/>
      <c r="N217" s="256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284</v>
      </c>
      <c r="AU217" s="14" t="s">
        <v>276</v>
      </c>
    </row>
    <row r="218" s="2" customFormat="1" ht="33" customHeight="1">
      <c r="A218" s="35"/>
      <c r="B218" s="36"/>
      <c r="C218" s="257" t="s">
        <v>451</v>
      </c>
      <c r="D218" s="257" t="s">
        <v>339</v>
      </c>
      <c r="E218" s="258" t="s">
        <v>756</v>
      </c>
      <c r="F218" s="259" t="s">
        <v>757</v>
      </c>
      <c r="G218" s="260" t="s">
        <v>416</v>
      </c>
      <c r="H218" s="261">
        <v>6</v>
      </c>
      <c r="I218" s="262"/>
      <c r="J218" s="263">
        <f>ROUND(I218*H218,2)</f>
        <v>0</v>
      </c>
      <c r="K218" s="264"/>
      <c r="L218" s="265"/>
      <c r="M218" s="266" t="s">
        <v>1</v>
      </c>
      <c r="N218" s="267" t="s">
        <v>39</v>
      </c>
      <c r="O218" s="88"/>
      <c r="P218" s="249">
        <f>O218*H218</f>
        <v>0</v>
      </c>
      <c r="Q218" s="249">
        <v>6.9999999999999994E-05</v>
      </c>
      <c r="R218" s="249">
        <f>Q218*H218</f>
        <v>0.00041999999999999996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377</v>
      </c>
      <c r="AT218" s="251" t="s">
        <v>339</v>
      </c>
      <c r="AU218" s="251" t="s">
        <v>276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758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757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276</v>
      </c>
    </row>
    <row r="220" s="2" customFormat="1" ht="37.8" customHeight="1">
      <c r="A220" s="35"/>
      <c r="B220" s="36"/>
      <c r="C220" s="257" t="s">
        <v>456</v>
      </c>
      <c r="D220" s="257" t="s">
        <v>339</v>
      </c>
      <c r="E220" s="258" t="s">
        <v>759</v>
      </c>
      <c r="F220" s="259" t="s">
        <v>760</v>
      </c>
      <c r="G220" s="260" t="s">
        <v>416</v>
      </c>
      <c r="H220" s="261">
        <v>6</v>
      </c>
      <c r="I220" s="262"/>
      <c r="J220" s="263">
        <f>ROUND(I220*H220,2)</f>
        <v>0</v>
      </c>
      <c r="K220" s="264"/>
      <c r="L220" s="265"/>
      <c r="M220" s="266" t="s">
        <v>1</v>
      </c>
      <c r="N220" s="267" t="s">
        <v>39</v>
      </c>
      <c r="O220" s="88"/>
      <c r="P220" s="249">
        <f>O220*H220</f>
        <v>0</v>
      </c>
      <c r="Q220" s="249">
        <v>6.9999999999999994E-05</v>
      </c>
      <c r="R220" s="249">
        <f>Q220*H220</f>
        <v>0.00041999999999999996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377</v>
      </c>
      <c r="AT220" s="251" t="s">
        <v>339</v>
      </c>
      <c r="AU220" s="251" t="s">
        <v>276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761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760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276</v>
      </c>
    </row>
    <row r="222" s="2" customFormat="1" ht="24.15" customHeight="1">
      <c r="A222" s="35"/>
      <c r="B222" s="36"/>
      <c r="C222" s="239" t="s">
        <v>461</v>
      </c>
      <c r="D222" s="239" t="s">
        <v>278</v>
      </c>
      <c r="E222" s="240" t="s">
        <v>762</v>
      </c>
      <c r="F222" s="241" t="s">
        <v>763</v>
      </c>
      <c r="G222" s="242" t="s">
        <v>342</v>
      </c>
      <c r="H222" s="243">
        <v>1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0</v>
      </c>
      <c r="R222" s="249">
        <f>Q222*H222</f>
        <v>0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276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764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765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276</v>
      </c>
    </row>
    <row r="224" s="2" customFormat="1" ht="16.5" customHeight="1">
      <c r="A224" s="35"/>
      <c r="B224" s="36"/>
      <c r="C224" s="257" t="s">
        <v>465</v>
      </c>
      <c r="D224" s="257" t="s">
        <v>339</v>
      </c>
      <c r="E224" s="258" t="s">
        <v>766</v>
      </c>
      <c r="F224" s="259" t="s">
        <v>767</v>
      </c>
      <c r="G224" s="260" t="s">
        <v>342</v>
      </c>
      <c r="H224" s="261">
        <v>1</v>
      </c>
      <c r="I224" s="262"/>
      <c r="J224" s="263">
        <f>ROUND(I224*H224,2)</f>
        <v>0</v>
      </c>
      <c r="K224" s="264"/>
      <c r="L224" s="265"/>
      <c r="M224" s="266" t="s">
        <v>1</v>
      </c>
      <c r="N224" s="267" t="s">
        <v>39</v>
      </c>
      <c r="O224" s="88"/>
      <c r="P224" s="249">
        <f>O224*H224</f>
        <v>0</v>
      </c>
      <c r="Q224" s="249">
        <v>5.0000000000000002E-05</v>
      </c>
      <c r="R224" s="249">
        <f>Q224*H224</f>
        <v>5.0000000000000002E-05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377</v>
      </c>
      <c r="AT224" s="251" t="s">
        <v>339</v>
      </c>
      <c r="AU224" s="251" t="s">
        <v>276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352</v>
      </c>
      <c r="BM224" s="251" t="s">
        <v>768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767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276</v>
      </c>
    </row>
    <row r="226" s="2" customFormat="1" ht="24.15" customHeight="1">
      <c r="A226" s="35"/>
      <c r="B226" s="36"/>
      <c r="C226" s="239" t="s">
        <v>470</v>
      </c>
      <c r="D226" s="239" t="s">
        <v>278</v>
      </c>
      <c r="E226" s="240" t="s">
        <v>2051</v>
      </c>
      <c r="F226" s="241" t="s">
        <v>2052</v>
      </c>
      <c r="G226" s="242" t="s">
        <v>342</v>
      </c>
      <c r="H226" s="243">
        <v>66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352</v>
      </c>
      <c r="AT226" s="251" t="s">
        <v>278</v>
      </c>
      <c r="AU226" s="251" t="s">
        <v>276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352</v>
      </c>
      <c r="BM226" s="251" t="s">
        <v>2053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2054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276</v>
      </c>
    </row>
    <row r="228" s="2" customFormat="1" ht="24.15" customHeight="1">
      <c r="A228" s="35"/>
      <c r="B228" s="36"/>
      <c r="C228" s="257" t="s">
        <v>475</v>
      </c>
      <c r="D228" s="257" t="s">
        <v>339</v>
      </c>
      <c r="E228" s="258" t="s">
        <v>2055</v>
      </c>
      <c r="F228" s="259" t="s">
        <v>2056</v>
      </c>
      <c r="G228" s="260" t="s">
        <v>1</v>
      </c>
      <c r="H228" s="261">
        <v>66</v>
      </c>
      <c r="I228" s="262"/>
      <c r="J228" s="263">
        <f>ROUND(I228*H228,2)</f>
        <v>0</v>
      </c>
      <c r="K228" s="264"/>
      <c r="L228" s="265"/>
      <c r="M228" s="266" t="s">
        <v>1</v>
      </c>
      <c r="N228" s="267" t="s">
        <v>39</v>
      </c>
      <c r="O228" s="8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51" t="s">
        <v>377</v>
      </c>
      <c r="AT228" s="251" t="s">
        <v>339</v>
      </c>
      <c r="AU228" s="251" t="s">
        <v>276</v>
      </c>
      <c r="AY228" s="14" t="s">
        <v>275</v>
      </c>
      <c r="BE228" s="252">
        <f>IF(N228="základní",J228,0)</f>
        <v>0</v>
      </c>
      <c r="BF228" s="252">
        <f>IF(N228="snížená",J228,0)</f>
        <v>0</v>
      </c>
      <c r="BG228" s="252">
        <f>IF(N228="zákl. přenesená",J228,0)</f>
        <v>0</v>
      </c>
      <c r="BH228" s="252">
        <f>IF(N228="sníž. přenesená",J228,0)</f>
        <v>0</v>
      </c>
      <c r="BI228" s="252">
        <f>IF(N228="nulová",J228,0)</f>
        <v>0</v>
      </c>
      <c r="BJ228" s="14" t="s">
        <v>81</v>
      </c>
      <c r="BK228" s="252">
        <f>ROUND(I228*H228,2)</f>
        <v>0</v>
      </c>
      <c r="BL228" s="14" t="s">
        <v>352</v>
      </c>
      <c r="BM228" s="251" t="s">
        <v>2057</v>
      </c>
    </row>
    <row r="229" s="2" customFormat="1">
      <c r="A229" s="35"/>
      <c r="B229" s="36"/>
      <c r="C229" s="37"/>
      <c r="D229" s="253" t="s">
        <v>284</v>
      </c>
      <c r="E229" s="37"/>
      <c r="F229" s="254" t="s">
        <v>2056</v>
      </c>
      <c r="G229" s="37"/>
      <c r="H229" s="37"/>
      <c r="I229" s="206"/>
      <c r="J229" s="37"/>
      <c r="K229" s="37"/>
      <c r="L229" s="41"/>
      <c r="M229" s="255"/>
      <c r="N229" s="256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284</v>
      </c>
      <c r="AU229" s="14" t="s">
        <v>276</v>
      </c>
    </row>
    <row r="230" s="2" customFormat="1" ht="16.5" customHeight="1">
      <c r="A230" s="35"/>
      <c r="B230" s="36"/>
      <c r="C230" s="257" t="s">
        <v>480</v>
      </c>
      <c r="D230" s="257" t="s">
        <v>339</v>
      </c>
      <c r="E230" s="258" t="s">
        <v>2058</v>
      </c>
      <c r="F230" s="259" t="s">
        <v>2059</v>
      </c>
      <c r="G230" s="260" t="s">
        <v>1</v>
      </c>
      <c r="H230" s="261">
        <v>8</v>
      </c>
      <c r="I230" s="262"/>
      <c r="J230" s="263">
        <f>ROUND(I230*H230,2)</f>
        <v>0</v>
      </c>
      <c r="K230" s="264"/>
      <c r="L230" s="265"/>
      <c r="M230" s="266" t="s">
        <v>1</v>
      </c>
      <c r="N230" s="267" t="s">
        <v>39</v>
      </c>
      <c r="O230" s="8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51" t="s">
        <v>377</v>
      </c>
      <c r="AT230" s="251" t="s">
        <v>339</v>
      </c>
      <c r="AU230" s="251" t="s">
        <v>276</v>
      </c>
      <c r="AY230" s="14" t="s">
        <v>275</v>
      </c>
      <c r="BE230" s="252">
        <f>IF(N230="základní",J230,0)</f>
        <v>0</v>
      </c>
      <c r="BF230" s="252">
        <f>IF(N230="snížená",J230,0)</f>
        <v>0</v>
      </c>
      <c r="BG230" s="252">
        <f>IF(N230="zákl. přenesená",J230,0)</f>
        <v>0</v>
      </c>
      <c r="BH230" s="252">
        <f>IF(N230="sníž. přenesená",J230,0)</f>
        <v>0</v>
      </c>
      <c r="BI230" s="252">
        <f>IF(N230="nulová",J230,0)</f>
        <v>0</v>
      </c>
      <c r="BJ230" s="14" t="s">
        <v>81</v>
      </c>
      <c r="BK230" s="252">
        <f>ROUND(I230*H230,2)</f>
        <v>0</v>
      </c>
      <c r="BL230" s="14" t="s">
        <v>352</v>
      </c>
      <c r="BM230" s="251" t="s">
        <v>2060</v>
      </c>
    </row>
    <row r="231" s="2" customFormat="1">
      <c r="A231" s="35"/>
      <c r="B231" s="36"/>
      <c r="C231" s="37"/>
      <c r="D231" s="253" t="s">
        <v>284</v>
      </c>
      <c r="E231" s="37"/>
      <c r="F231" s="254" t="s">
        <v>2059</v>
      </c>
      <c r="G231" s="37"/>
      <c r="H231" s="37"/>
      <c r="I231" s="206"/>
      <c r="J231" s="37"/>
      <c r="K231" s="37"/>
      <c r="L231" s="41"/>
      <c r="M231" s="255"/>
      <c r="N231" s="256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284</v>
      </c>
      <c r="AU231" s="14" t="s">
        <v>276</v>
      </c>
    </row>
    <row r="232" s="2" customFormat="1" ht="44.25" customHeight="1">
      <c r="A232" s="35"/>
      <c r="B232" s="36"/>
      <c r="C232" s="239" t="s">
        <v>484</v>
      </c>
      <c r="D232" s="239" t="s">
        <v>278</v>
      </c>
      <c r="E232" s="240" t="s">
        <v>769</v>
      </c>
      <c r="F232" s="241" t="s">
        <v>770</v>
      </c>
      <c r="G232" s="242" t="s">
        <v>342</v>
      </c>
      <c r="H232" s="243">
        <v>1</v>
      </c>
      <c r="I232" s="244"/>
      <c r="J232" s="245">
        <f>ROUND(I232*H232,2)</f>
        <v>0</v>
      </c>
      <c r="K232" s="246"/>
      <c r="L232" s="41"/>
      <c r="M232" s="247" t="s">
        <v>1</v>
      </c>
      <c r="N232" s="248" t="s">
        <v>39</v>
      </c>
      <c r="O232" s="8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51" t="s">
        <v>352</v>
      </c>
      <c r="AT232" s="251" t="s">
        <v>278</v>
      </c>
      <c r="AU232" s="251" t="s">
        <v>276</v>
      </c>
      <c r="AY232" s="14" t="s">
        <v>275</v>
      </c>
      <c r="BE232" s="252">
        <f>IF(N232="základní",J232,0)</f>
        <v>0</v>
      </c>
      <c r="BF232" s="252">
        <f>IF(N232="snížená",J232,0)</f>
        <v>0</v>
      </c>
      <c r="BG232" s="252">
        <f>IF(N232="zákl. přenesená",J232,0)</f>
        <v>0</v>
      </c>
      <c r="BH232" s="252">
        <f>IF(N232="sníž. přenesená",J232,0)</f>
        <v>0</v>
      </c>
      <c r="BI232" s="252">
        <f>IF(N232="nulová",J232,0)</f>
        <v>0</v>
      </c>
      <c r="BJ232" s="14" t="s">
        <v>81</v>
      </c>
      <c r="BK232" s="252">
        <f>ROUND(I232*H232,2)</f>
        <v>0</v>
      </c>
      <c r="BL232" s="14" t="s">
        <v>352</v>
      </c>
      <c r="BM232" s="251" t="s">
        <v>771</v>
      </c>
    </row>
    <row r="233" s="2" customFormat="1">
      <c r="A233" s="35"/>
      <c r="B233" s="36"/>
      <c r="C233" s="37"/>
      <c r="D233" s="253" t="s">
        <v>284</v>
      </c>
      <c r="E233" s="37"/>
      <c r="F233" s="254" t="s">
        <v>770</v>
      </c>
      <c r="G233" s="37"/>
      <c r="H233" s="37"/>
      <c r="I233" s="206"/>
      <c r="J233" s="37"/>
      <c r="K233" s="37"/>
      <c r="L233" s="41"/>
      <c r="M233" s="255"/>
      <c r="N233" s="256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284</v>
      </c>
      <c r="AU233" s="14" t="s">
        <v>276</v>
      </c>
    </row>
    <row r="234" s="2" customFormat="1" ht="55.5" customHeight="1">
      <c r="A234" s="35"/>
      <c r="B234" s="36"/>
      <c r="C234" s="257" t="s">
        <v>489</v>
      </c>
      <c r="D234" s="257" t="s">
        <v>339</v>
      </c>
      <c r="E234" s="258" t="s">
        <v>772</v>
      </c>
      <c r="F234" s="259" t="s">
        <v>773</v>
      </c>
      <c r="G234" s="260" t="s">
        <v>342</v>
      </c>
      <c r="H234" s="261">
        <v>1</v>
      </c>
      <c r="I234" s="262"/>
      <c r="J234" s="263">
        <f>ROUND(I234*H234,2)</f>
        <v>0</v>
      </c>
      <c r="K234" s="264"/>
      <c r="L234" s="265"/>
      <c r="M234" s="266" t="s">
        <v>1</v>
      </c>
      <c r="N234" s="267" t="s">
        <v>39</v>
      </c>
      <c r="O234" s="88"/>
      <c r="P234" s="249">
        <f>O234*H234</f>
        <v>0</v>
      </c>
      <c r="Q234" s="249">
        <v>5.0000000000000002E-05</v>
      </c>
      <c r="R234" s="249">
        <f>Q234*H234</f>
        <v>5.0000000000000002E-05</v>
      </c>
      <c r="S234" s="249">
        <v>0</v>
      </c>
      <c r="T234" s="25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51" t="s">
        <v>377</v>
      </c>
      <c r="AT234" s="251" t="s">
        <v>339</v>
      </c>
      <c r="AU234" s="251" t="s">
        <v>276</v>
      </c>
      <c r="AY234" s="14" t="s">
        <v>275</v>
      </c>
      <c r="BE234" s="252">
        <f>IF(N234="základní",J234,0)</f>
        <v>0</v>
      </c>
      <c r="BF234" s="252">
        <f>IF(N234="snížená",J234,0)</f>
        <v>0</v>
      </c>
      <c r="BG234" s="252">
        <f>IF(N234="zákl. přenesená",J234,0)</f>
        <v>0</v>
      </c>
      <c r="BH234" s="252">
        <f>IF(N234="sníž. přenesená",J234,0)</f>
        <v>0</v>
      </c>
      <c r="BI234" s="252">
        <f>IF(N234="nulová",J234,0)</f>
        <v>0</v>
      </c>
      <c r="BJ234" s="14" t="s">
        <v>81</v>
      </c>
      <c r="BK234" s="252">
        <f>ROUND(I234*H234,2)</f>
        <v>0</v>
      </c>
      <c r="BL234" s="14" t="s">
        <v>352</v>
      </c>
      <c r="BM234" s="251" t="s">
        <v>774</v>
      </c>
    </row>
    <row r="235" s="2" customFormat="1">
      <c r="A235" s="35"/>
      <c r="B235" s="36"/>
      <c r="C235" s="37"/>
      <c r="D235" s="253" t="s">
        <v>284</v>
      </c>
      <c r="E235" s="37"/>
      <c r="F235" s="254" t="s">
        <v>773</v>
      </c>
      <c r="G235" s="37"/>
      <c r="H235" s="37"/>
      <c r="I235" s="206"/>
      <c r="J235" s="37"/>
      <c r="K235" s="37"/>
      <c r="L235" s="41"/>
      <c r="M235" s="255"/>
      <c r="N235" s="256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284</v>
      </c>
      <c r="AU235" s="14" t="s">
        <v>276</v>
      </c>
    </row>
    <row r="236" s="2" customFormat="1" ht="49.05" customHeight="1">
      <c r="A236" s="35"/>
      <c r="B236" s="36"/>
      <c r="C236" s="239" t="s">
        <v>494</v>
      </c>
      <c r="D236" s="239" t="s">
        <v>278</v>
      </c>
      <c r="E236" s="240" t="s">
        <v>775</v>
      </c>
      <c r="F236" s="241" t="s">
        <v>776</v>
      </c>
      <c r="G236" s="242" t="s">
        <v>342</v>
      </c>
      <c r="H236" s="243">
        <v>2</v>
      </c>
      <c r="I236" s="244"/>
      <c r="J236" s="245">
        <f>ROUND(I236*H236,2)</f>
        <v>0</v>
      </c>
      <c r="K236" s="246"/>
      <c r="L236" s="41"/>
      <c r="M236" s="247" t="s">
        <v>1</v>
      </c>
      <c r="N236" s="248" t="s">
        <v>39</v>
      </c>
      <c r="O236" s="8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51" t="s">
        <v>352</v>
      </c>
      <c r="AT236" s="251" t="s">
        <v>278</v>
      </c>
      <c r="AU236" s="251" t="s">
        <v>276</v>
      </c>
      <c r="AY236" s="14" t="s">
        <v>275</v>
      </c>
      <c r="BE236" s="252">
        <f>IF(N236="základní",J236,0)</f>
        <v>0</v>
      </c>
      <c r="BF236" s="252">
        <f>IF(N236="snížená",J236,0)</f>
        <v>0</v>
      </c>
      <c r="BG236" s="252">
        <f>IF(N236="zákl. přenesená",J236,0)</f>
        <v>0</v>
      </c>
      <c r="BH236" s="252">
        <f>IF(N236="sníž. přenesená",J236,0)</f>
        <v>0</v>
      </c>
      <c r="BI236" s="252">
        <f>IF(N236="nulová",J236,0)</f>
        <v>0</v>
      </c>
      <c r="BJ236" s="14" t="s">
        <v>81</v>
      </c>
      <c r="BK236" s="252">
        <f>ROUND(I236*H236,2)</f>
        <v>0</v>
      </c>
      <c r="BL236" s="14" t="s">
        <v>352</v>
      </c>
      <c r="BM236" s="251" t="s">
        <v>777</v>
      </c>
    </row>
    <row r="237" s="2" customFormat="1">
      <c r="A237" s="35"/>
      <c r="B237" s="36"/>
      <c r="C237" s="37"/>
      <c r="D237" s="253" t="s">
        <v>284</v>
      </c>
      <c r="E237" s="37"/>
      <c r="F237" s="254" t="s">
        <v>776</v>
      </c>
      <c r="G237" s="37"/>
      <c r="H237" s="37"/>
      <c r="I237" s="206"/>
      <c r="J237" s="37"/>
      <c r="K237" s="37"/>
      <c r="L237" s="41"/>
      <c r="M237" s="255"/>
      <c r="N237" s="256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284</v>
      </c>
      <c r="AU237" s="14" t="s">
        <v>276</v>
      </c>
    </row>
    <row r="238" s="2" customFormat="1" ht="37.8" customHeight="1">
      <c r="A238" s="35"/>
      <c r="B238" s="36"/>
      <c r="C238" s="257" t="s">
        <v>498</v>
      </c>
      <c r="D238" s="257" t="s">
        <v>339</v>
      </c>
      <c r="E238" s="258" t="s">
        <v>778</v>
      </c>
      <c r="F238" s="259" t="s">
        <v>779</v>
      </c>
      <c r="G238" s="260" t="s">
        <v>342</v>
      </c>
      <c r="H238" s="261">
        <v>2</v>
      </c>
      <c r="I238" s="262"/>
      <c r="J238" s="263">
        <f>ROUND(I238*H238,2)</f>
        <v>0</v>
      </c>
      <c r="K238" s="264"/>
      <c r="L238" s="265"/>
      <c r="M238" s="266" t="s">
        <v>1</v>
      </c>
      <c r="N238" s="267" t="s">
        <v>39</v>
      </c>
      <c r="O238" s="8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51" t="s">
        <v>377</v>
      </c>
      <c r="AT238" s="251" t="s">
        <v>339</v>
      </c>
      <c r="AU238" s="251" t="s">
        <v>276</v>
      </c>
      <c r="AY238" s="14" t="s">
        <v>275</v>
      </c>
      <c r="BE238" s="252">
        <f>IF(N238="základní",J238,0)</f>
        <v>0</v>
      </c>
      <c r="BF238" s="252">
        <f>IF(N238="snížená",J238,0)</f>
        <v>0</v>
      </c>
      <c r="BG238" s="252">
        <f>IF(N238="zákl. přenesená",J238,0)</f>
        <v>0</v>
      </c>
      <c r="BH238" s="252">
        <f>IF(N238="sníž. přenesená",J238,0)</f>
        <v>0</v>
      </c>
      <c r="BI238" s="252">
        <f>IF(N238="nulová",J238,0)</f>
        <v>0</v>
      </c>
      <c r="BJ238" s="14" t="s">
        <v>81</v>
      </c>
      <c r="BK238" s="252">
        <f>ROUND(I238*H238,2)</f>
        <v>0</v>
      </c>
      <c r="BL238" s="14" t="s">
        <v>352</v>
      </c>
      <c r="BM238" s="251" t="s">
        <v>780</v>
      </c>
    </row>
    <row r="239" s="2" customFormat="1">
      <c r="A239" s="35"/>
      <c r="B239" s="36"/>
      <c r="C239" s="37"/>
      <c r="D239" s="253" t="s">
        <v>284</v>
      </c>
      <c r="E239" s="37"/>
      <c r="F239" s="254" t="s">
        <v>779</v>
      </c>
      <c r="G239" s="37"/>
      <c r="H239" s="37"/>
      <c r="I239" s="206"/>
      <c r="J239" s="37"/>
      <c r="K239" s="37"/>
      <c r="L239" s="41"/>
      <c r="M239" s="255"/>
      <c r="N239" s="256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284</v>
      </c>
      <c r="AU239" s="14" t="s">
        <v>276</v>
      </c>
    </row>
    <row r="240" s="2" customFormat="1" ht="37.8" customHeight="1">
      <c r="A240" s="35"/>
      <c r="B240" s="36"/>
      <c r="C240" s="239" t="s">
        <v>503</v>
      </c>
      <c r="D240" s="239" t="s">
        <v>278</v>
      </c>
      <c r="E240" s="240" t="s">
        <v>784</v>
      </c>
      <c r="F240" s="241" t="s">
        <v>785</v>
      </c>
      <c r="G240" s="242" t="s">
        <v>342</v>
      </c>
      <c r="H240" s="243">
        <v>4</v>
      </c>
      <c r="I240" s="244"/>
      <c r="J240" s="245">
        <f>ROUND(I240*H240,2)</f>
        <v>0</v>
      </c>
      <c r="K240" s="246"/>
      <c r="L240" s="41"/>
      <c r="M240" s="247" t="s">
        <v>1</v>
      </c>
      <c r="N240" s="248" t="s">
        <v>39</v>
      </c>
      <c r="O240" s="8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51" t="s">
        <v>352</v>
      </c>
      <c r="AT240" s="251" t="s">
        <v>278</v>
      </c>
      <c r="AU240" s="251" t="s">
        <v>276</v>
      </c>
      <c r="AY240" s="14" t="s">
        <v>275</v>
      </c>
      <c r="BE240" s="252">
        <f>IF(N240="základní",J240,0)</f>
        <v>0</v>
      </c>
      <c r="BF240" s="252">
        <f>IF(N240="snížená",J240,0)</f>
        <v>0</v>
      </c>
      <c r="BG240" s="252">
        <f>IF(N240="zákl. přenesená",J240,0)</f>
        <v>0</v>
      </c>
      <c r="BH240" s="252">
        <f>IF(N240="sníž. přenesená",J240,0)</f>
        <v>0</v>
      </c>
      <c r="BI240" s="252">
        <f>IF(N240="nulová",J240,0)</f>
        <v>0</v>
      </c>
      <c r="BJ240" s="14" t="s">
        <v>81</v>
      </c>
      <c r="BK240" s="252">
        <f>ROUND(I240*H240,2)</f>
        <v>0</v>
      </c>
      <c r="BL240" s="14" t="s">
        <v>352</v>
      </c>
      <c r="BM240" s="251" t="s">
        <v>786</v>
      </c>
    </row>
    <row r="241" s="2" customFormat="1">
      <c r="A241" s="35"/>
      <c r="B241" s="36"/>
      <c r="C241" s="37"/>
      <c r="D241" s="253" t="s">
        <v>284</v>
      </c>
      <c r="E241" s="37"/>
      <c r="F241" s="254" t="s">
        <v>785</v>
      </c>
      <c r="G241" s="37"/>
      <c r="H241" s="37"/>
      <c r="I241" s="206"/>
      <c r="J241" s="37"/>
      <c r="K241" s="37"/>
      <c r="L241" s="41"/>
      <c r="M241" s="255"/>
      <c r="N241" s="256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284</v>
      </c>
      <c r="AU241" s="14" t="s">
        <v>276</v>
      </c>
    </row>
    <row r="242" s="2" customFormat="1" ht="24.15" customHeight="1">
      <c r="A242" s="35"/>
      <c r="B242" s="36"/>
      <c r="C242" s="257" t="s">
        <v>508</v>
      </c>
      <c r="D242" s="257" t="s">
        <v>339</v>
      </c>
      <c r="E242" s="258" t="s">
        <v>790</v>
      </c>
      <c r="F242" s="259" t="s">
        <v>791</v>
      </c>
      <c r="G242" s="260" t="s">
        <v>342</v>
      </c>
      <c r="H242" s="261">
        <v>4</v>
      </c>
      <c r="I242" s="262"/>
      <c r="J242" s="263">
        <f>ROUND(I242*H242,2)</f>
        <v>0</v>
      </c>
      <c r="K242" s="264"/>
      <c r="L242" s="265"/>
      <c r="M242" s="266" t="s">
        <v>1</v>
      </c>
      <c r="N242" s="267" t="s">
        <v>39</v>
      </c>
      <c r="O242" s="88"/>
      <c r="P242" s="249">
        <f>O242*H242</f>
        <v>0</v>
      </c>
      <c r="Q242" s="249">
        <v>0.00010000000000000001</v>
      </c>
      <c r="R242" s="249">
        <f>Q242*H242</f>
        <v>0.00040000000000000002</v>
      </c>
      <c r="S242" s="249">
        <v>0</v>
      </c>
      <c r="T242" s="25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51" t="s">
        <v>377</v>
      </c>
      <c r="AT242" s="251" t="s">
        <v>339</v>
      </c>
      <c r="AU242" s="251" t="s">
        <v>276</v>
      </c>
      <c r="AY242" s="14" t="s">
        <v>275</v>
      </c>
      <c r="BE242" s="252">
        <f>IF(N242="základní",J242,0)</f>
        <v>0</v>
      </c>
      <c r="BF242" s="252">
        <f>IF(N242="snížená",J242,0)</f>
        <v>0</v>
      </c>
      <c r="BG242" s="252">
        <f>IF(N242="zákl. přenesená",J242,0)</f>
        <v>0</v>
      </c>
      <c r="BH242" s="252">
        <f>IF(N242="sníž. přenesená",J242,0)</f>
        <v>0</v>
      </c>
      <c r="BI242" s="252">
        <f>IF(N242="nulová",J242,0)</f>
        <v>0</v>
      </c>
      <c r="BJ242" s="14" t="s">
        <v>81</v>
      </c>
      <c r="BK242" s="252">
        <f>ROUND(I242*H242,2)</f>
        <v>0</v>
      </c>
      <c r="BL242" s="14" t="s">
        <v>352</v>
      </c>
      <c r="BM242" s="251" t="s">
        <v>792</v>
      </c>
    </row>
    <row r="243" s="2" customFormat="1">
      <c r="A243" s="35"/>
      <c r="B243" s="36"/>
      <c r="C243" s="37"/>
      <c r="D243" s="253" t="s">
        <v>284</v>
      </c>
      <c r="E243" s="37"/>
      <c r="F243" s="254" t="s">
        <v>791</v>
      </c>
      <c r="G243" s="37"/>
      <c r="H243" s="37"/>
      <c r="I243" s="206"/>
      <c r="J243" s="37"/>
      <c r="K243" s="37"/>
      <c r="L243" s="41"/>
      <c r="M243" s="255"/>
      <c r="N243" s="256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284</v>
      </c>
      <c r="AU243" s="14" t="s">
        <v>276</v>
      </c>
    </row>
    <row r="244" s="2" customFormat="1" ht="33" customHeight="1">
      <c r="A244" s="35"/>
      <c r="B244" s="36"/>
      <c r="C244" s="239" t="s">
        <v>515</v>
      </c>
      <c r="D244" s="239" t="s">
        <v>278</v>
      </c>
      <c r="E244" s="240" t="s">
        <v>796</v>
      </c>
      <c r="F244" s="241" t="s">
        <v>797</v>
      </c>
      <c r="G244" s="242" t="s">
        <v>342</v>
      </c>
      <c r="H244" s="243">
        <v>22</v>
      </c>
      <c r="I244" s="244"/>
      <c r="J244" s="245">
        <f>ROUND(I244*H244,2)</f>
        <v>0</v>
      </c>
      <c r="K244" s="246"/>
      <c r="L244" s="41"/>
      <c r="M244" s="247" t="s">
        <v>1</v>
      </c>
      <c r="N244" s="248" t="s">
        <v>39</v>
      </c>
      <c r="O244" s="8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51" t="s">
        <v>352</v>
      </c>
      <c r="AT244" s="251" t="s">
        <v>278</v>
      </c>
      <c r="AU244" s="251" t="s">
        <v>276</v>
      </c>
      <c r="AY244" s="14" t="s">
        <v>275</v>
      </c>
      <c r="BE244" s="252">
        <f>IF(N244="základní",J244,0)</f>
        <v>0</v>
      </c>
      <c r="BF244" s="252">
        <f>IF(N244="snížená",J244,0)</f>
        <v>0</v>
      </c>
      <c r="BG244" s="252">
        <f>IF(N244="zákl. přenesená",J244,0)</f>
        <v>0</v>
      </c>
      <c r="BH244" s="252">
        <f>IF(N244="sníž. přenesená",J244,0)</f>
        <v>0</v>
      </c>
      <c r="BI244" s="252">
        <f>IF(N244="nulová",J244,0)</f>
        <v>0</v>
      </c>
      <c r="BJ244" s="14" t="s">
        <v>81</v>
      </c>
      <c r="BK244" s="252">
        <f>ROUND(I244*H244,2)</f>
        <v>0</v>
      </c>
      <c r="BL244" s="14" t="s">
        <v>352</v>
      </c>
      <c r="BM244" s="251" t="s">
        <v>798</v>
      </c>
    </row>
    <row r="245" s="2" customFormat="1">
      <c r="A245" s="35"/>
      <c r="B245" s="36"/>
      <c r="C245" s="37"/>
      <c r="D245" s="253" t="s">
        <v>284</v>
      </c>
      <c r="E245" s="37"/>
      <c r="F245" s="254" t="s">
        <v>799</v>
      </c>
      <c r="G245" s="37"/>
      <c r="H245" s="37"/>
      <c r="I245" s="206"/>
      <c r="J245" s="37"/>
      <c r="K245" s="37"/>
      <c r="L245" s="41"/>
      <c r="M245" s="255"/>
      <c r="N245" s="256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284</v>
      </c>
      <c r="AU245" s="14" t="s">
        <v>276</v>
      </c>
    </row>
    <row r="246" s="2" customFormat="1" ht="33" customHeight="1">
      <c r="A246" s="35"/>
      <c r="B246" s="36"/>
      <c r="C246" s="257" t="s">
        <v>520</v>
      </c>
      <c r="D246" s="257" t="s">
        <v>339</v>
      </c>
      <c r="E246" s="258" t="s">
        <v>804</v>
      </c>
      <c r="F246" s="259" t="s">
        <v>805</v>
      </c>
      <c r="G246" s="260" t="s">
        <v>342</v>
      </c>
      <c r="H246" s="261">
        <v>22</v>
      </c>
      <c r="I246" s="262"/>
      <c r="J246" s="263">
        <f>ROUND(I246*H246,2)</f>
        <v>0</v>
      </c>
      <c r="K246" s="264"/>
      <c r="L246" s="265"/>
      <c r="M246" s="266" t="s">
        <v>1</v>
      </c>
      <c r="N246" s="267" t="s">
        <v>39</v>
      </c>
      <c r="O246" s="88"/>
      <c r="P246" s="249">
        <f>O246*H246</f>
        <v>0</v>
      </c>
      <c r="Q246" s="249">
        <v>6.9999999999999994E-05</v>
      </c>
      <c r="R246" s="249">
        <f>Q246*H246</f>
        <v>0.0015399999999999999</v>
      </c>
      <c r="S246" s="249">
        <v>0</v>
      </c>
      <c r="T246" s="25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51" t="s">
        <v>377</v>
      </c>
      <c r="AT246" s="251" t="s">
        <v>339</v>
      </c>
      <c r="AU246" s="251" t="s">
        <v>276</v>
      </c>
      <c r="AY246" s="14" t="s">
        <v>275</v>
      </c>
      <c r="BE246" s="252">
        <f>IF(N246="základní",J246,0)</f>
        <v>0</v>
      </c>
      <c r="BF246" s="252">
        <f>IF(N246="snížená",J246,0)</f>
        <v>0</v>
      </c>
      <c r="BG246" s="252">
        <f>IF(N246="zákl. přenesená",J246,0)</f>
        <v>0</v>
      </c>
      <c r="BH246" s="252">
        <f>IF(N246="sníž. přenesená",J246,0)</f>
        <v>0</v>
      </c>
      <c r="BI246" s="252">
        <f>IF(N246="nulová",J246,0)</f>
        <v>0</v>
      </c>
      <c r="BJ246" s="14" t="s">
        <v>81</v>
      </c>
      <c r="BK246" s="252">
        <f>ROUND(I246*H246,2)</f>
        <v>0</v>
      </c>
      <c r="BL246" s="14" t="s">
        <v>352</v>
      </c>
      <c r="BM246" s="251" t="s">
        <v>806</v>
      </c>
    </row>
    <row r="247" s="2" customFormat="1">
      <c r="A247" s="35"/>
      <c r="B247" s="36"/>
      <c r="C247" s="37"/>
      <c r="D247" s="253" t="s">
        <v>284</v>
      </c>
      <c r="E247" s="37"/>
      <c r="F247" s="254" t="s">
        <v>805</v>
      </c>
      <c r="G247" s="37"/>
      <c r="H247" s="37"/>
      <c r="I247" s="206"/>
      <c r="J247" s="37"/>
      <c r="K247" s="37"/>
      <c r="L247" s="41"/>
      <c r="M247" s="255"/>
      <c r="N247" s="256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284</v>
      </c>
      <c r="AU247" s="14" t="s">
        <v>276</v>
      </c>
    </row>
    <row r="248" s="2" customFormat="1" ht="24.15" customHeight="1">
      <c r="A248" s="35"/>
      <c r="B248" s="36"/>
      <c r="C248" s="257" t="s">
        <v>525</v>
      </c>
      <c r="D248" s="257" t="s">
        <v>339</v>
      </c>
      <c r="E248" s="258" t="s">
        <v>1315</v>
      </c>
      <c r="F248" s="259" t="s">
        <v>1316</v>
      </c>
      <c r="G248" s="260" t="s">
        <v>342</v>
      </c>
      <c r="H248" s="261">
        <v>12</v>
      </c>
      <c r="I248" s="262"/>
      <c r="J248" s="263">
        <f>ROUND(I248*H248,2)</f>
        <v>0</v>
      </c>
      <c r="K248" s="264"/>
      <c r="L248" s="265"/>
      <c r="M248" s="266" t="s">
        <v>1</v>
      </c>
      <c r="N248" s="267" t="s">
        <v>39</v>
      </c>
      <c r="O248" s="88"/>
      <c r="P248" s="249">
        <f>O248*H248</f>
        <v>0</v>
      </c>
      <c r="Q248" s="249">
        <v>1.0000000000000001E-05</v>
      </c>
      <c r="R248" s="249">
        <f>Q248*H248</f>
        <v>0.00012000000000000002</v>
      </c>
      <c r="S248" s="249">
        <v>0</v>
      </c>
      <c r="T248" s="25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51" t="s">
        <v>377</v>
      </c>
      <c r="AT248" s="251" t="s">
        <v>339</v>
      </c>
      <c r="AU248" s="251" t="s">
        <v>276</v>
      </c>
      <c r="AY248" s="14" t="s">
        <v>275</v>
      </c>
      <c r="BE248" s="252">
        <f>IF(N248="základní",J248,0)</f>
        <v>0</v>
      </c>
      <c r="BF248" s="252">
        <f>IF(N248="snížená",J248,0)</f>
        <v>0</v>
      </c>
      <c r="BG248" s="252">
        <f>IF(N248="zákl. přenesená",J248,0)</f>
        <v>0</v>
      </c>
      <c r="BH248" s="252">
        <f>IF(N248="sníž. přenesená",J248,0)</f>
        <v>0</v>
      </c>
      <c r="BI248" s="252">
        <f>IF(N248="nulová",J248,0)</f>
        <v>0</v>
      </c>
      <c r="BJ248" s="14" t="s">
        <v>81</v>
      </c>
      <c r="BK248" s="252">
        <f>ROUND(I248*H248,2)</f>
        <v>0</v>
      </c>
      <c r="BL248" s="14" t="s">
        <v>352</v>
      </c>
      <c r="BM248" s="251" t="s">
        <v>1704</v>
      </c>
    </row>
    <row r="249" s="2" customFormat="1">
      <c r="A249" s="35"/>
      <c r="B249" s="36"/>
      <c r="C249" s="37"/>
      <c r="D249" s="253" t="s">
        <v>284</v>
      </c>
      <c r="E249" s="37"/>
      <c r="F249" s="254" t="s">
        <v>1316</v>
      </c>
      <c r="G249" s="37"/>
      <c r="H249" s="37"/>
      <c r="I249" s="206"/>
      <c r="J249" s="37"/>
      <c r="K249" s="37"/>
      <c r="L249" s="41"/>
      <c r="M249" s="255"/>
      <c r="N249" s="256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284</v>
      </c>
      <c r="AU249" s="14" t="s">
        <v>276</v>
      </c>
    </row>
    <row r="250" s="2" customFormat="1" ht="24.15" customHeight="1">
      <c r="A250" s="35"/>
      <c r="B250" s="36"/>
      <c r="C250" s="257" t="s">
        <v>530</v>
      </c>
      <c r="D250" s="257" t="s">
        <v>339</v>
      </c>
      <c r="E250" s="258" t="s">
        <v>1104</v>
      </c>
      <c r="F250" s="259" t="s">
        <v>1105</v>
      </c>
      <c r="G250" s="260" t="s">
        <v>342</v>
      </c>
      <c r="H250" s="261">
        <v>2</v>
      </c>
      <c r="I250" s="262"/>
      <c r="J250" s="263">
        <f>ROUND(I250*H250,2)</f>
        <v>0</v>
      </c>
      <c r="K250" s="264"/>
      <c r="L250" s="265"/>
      <c r="M250" s="266" t="s">
        <v>1</v>
      </c>
      <c r="N250" s="267" t="s">
        <v>39</v>
      </c>
      <c r="O250" s="88"/>
      <c r="P250" s="249">
        <f>O250*H250</f>
        <v>0</v>
      </c>
      <c r="Q250" s="249">
        <v>2.0000000000000002E-05</v>
      </c>
      <c r="R250" s="249">
        <f>Q250*H250</f>
        <v>4.0000000000000003E-05</v>
      </c>
      <c r="S250" s="249">
        <v>0</v>
      </c>
      <c r="T250" s="25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51" t="s">
        <v>377</v>
      </c>
      <c r="AT250" s="251" t="s">
        <v>339</v>
      </c>
      <c r="AU250" s="251" t="s">
        <v>276</v>
      </c>
      <c r="AY250" s="14" t="s">
        <v>275</v>
      </c>
      <c r="BE250" s="252">
        <f>IF(N250="základní",J250,0)</f>
        <v>0</v>
      </c>
      <c r="BF250" s="252">
        <f>IF(N250="snížená",J250,0)</f>
        <v>0</v>
      </c>
      <c r="BG250" s="252">
        <f>IF(N250="zákl. přenesená",J250,0)</f>
        <v>0</v>
      </c>
      <c r="BH250" s="252">
        <f>IF(N250="sníž. přenesená",J250,0)</f>
        <v>0</v>
      </c>
      <c r="BI250" s="252">
        <f>IF(N250="nulová",J250,0)</f>
        <v>0</v>
      </c>
      <c r="BJ250" s="14" t="s">
        <v>81</v>
      </c>
      <c r="BK250" s="252">
        <f>ROUND(I250*H250,2)</f>
        <v>0</v>
      </c>
      <c r="BL250" s="14" t="s">
        <v>352</v>
      </c>
      <c r="BM250" s="251" t="s">
        <v>1705</v>
      </c>
    </row>
    <row r="251" s="2" customFormat="1">
      <c r="A251" s="35"/>
      <c r="B251" s="36"/>
      <c r="C251" s="37"/>
      <c r="D251" s="253" t="s">
        <v>284</v>
      </c>
      <c r="E251" s="37"/>
      <c r="F251" s="254" t="s">
        <v>1105</v>
      </c>
      <c r="G251" s="37"/>
      <c r="H251" s="37"/>
      <c r="I251" s="206"/>
      <c r="J251" s="37"/>
      <c r="K251" s="37"/>
      <c r="L251" s="41"/>
      <c r="M251" s="255"/>
      <c r="N251" s="256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284</v>
      </c>
      <c r="AU251" s="14" t="s">
        <v>276</v>
      </c>
    </row>
    <row r="252" s="2" customFormat="1" ht="21.75" customHeight="1">
      <c r="A252" s="35"/>
      <c r="B252" s="36"/>
      <c r="C252" s="257" t="s">
        <v>534</v>
      </c>
      <c r="D252" s="257" t="s">
        <v>339</v>
      </c>
      <c r="E252" s="258" t="s">
        <v>1532</v>
      </c>
      <c r="F252" s="259" t="s">
        <v>1533</v>
      </c>
      <c r="G252" s="260" t="s">
        <v>342</v>
      </c>
      <c r="H252" s="261">
        <v>3</v>
      </c>
      <c r="I252" s="262"/>
      <c r="J252" s="263">
        <f>ROUND(I252*H252,2)</f>
        <v>0</v>
      </c>
      <c r="K252" s="264"/>
      <c r="L252" s="265"/>
      <c r="M252" s="266" t="s">
        <v>1</v>
      </c>
      <c r="N252" s="267" t="s">
        <v>39</v>
      </c>
      <c r="O252" s="88"/>
      <c r="P252" s="249">
        <f>O252*H252</f>
        <v>0</v>
      </c>
      <c r="Q252" s="249">
        <v>3.0000000000000001E-05</v>
      </c>
      <c r="R252" s="249">
        <f>Q252*H252</f>
        <v>9.0000000000000006E-05</v>
      </c>
      <c r="S252" s="249">
        <v>0</v>
      </c>
      <c r="T252" s="25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51" t="s">
        <v>377</v>
      </c>
      <c r="AT252" s="251" t="s">
        <v>339</v>
      </c>
      <c r="AU252" s="251" t="s">
        <v>276</v>
      </c>
      <c r="AY252" s="14" t="s">
        <v>275</v>
      </c>
      <c r="BE252" s="252">
        <f>IF(N252="základní",J252,0)</f>
        <v>0</v>
      </c>
      <c r="BF252" s="252">
        <f>IF(N252="snížená",J252,0)</f>
        <v>0</v>
      </c>
      <c r="BG252" s="252">
        <f>IF(N252="zákl. přenesená",J252,0)</f>
        <v>0</v>
      </c>
      <c r="BH252" s="252">
        <f>IF(N252="sníž. přenesená",J252,0)</f>
        <v>0</v>
      </c>
      <c r="BI252" s="252">
        <f>IF(N252="nulová",J252,0)</f>
        <v>0</v>
      </c>
      <c r="BJ252" s="14" t="s">
        <v>81</v>
      </c>
      <c r="BK252" s="252">
        <f>ROUND(I252*H252,2)</f>
        <v>0</v>
      </c>
      <c r="BL252" s="14" t="s">
        <v>352</v>
      </c>
      <c r="BM252" s="251" t="s">
        <v>1534</v>
      </c>
    </row>
    <row r="253" s="2" customFormat="1">
      <c r="A253" s="35"/>
      <c r="B253" s="36"/>
      <c r="C253" s="37"/>
      <c r="D253" s="253" t="s">
        <v>284</v>
      </c>
      <c r="E253" s="37"/>
      <c r="F253" s="254" t="s">
        <v>1533</v>
      </c>
      <c r="G253" s="37"/>
      <c r="H253" s="37"/>
      <c r="I253" s="206"/>
      <c r="J253" s="37"/>
      <c r="K253" s="37"/>
      <c r="L253" s="41"/>
      <c r="M253" s="255"/>
      <c r="N253" s="256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284</v>
      </c>
      <c r="AU253" s="14" t="s">
        <v>276</v>
      </c>
    </row>
    <row r="254" s="2" customFormat="1" ht="37.8" customHeight="1">
      <c r="A254" s="35"/>
      <c r="B254" s="36"/>
      <c r="C254" s="239" t="s">
        <v>539</v>
      </c>
      <c r="D254" s="239" t="s">
        <v>278</v>
      </c>
      <c r="E254" s="240" t="s">
        <v>2061</v>
      </c>
      <c r="F254" s="241" t="s">
        <v>2062</v>
      </c>
      <c r="G254" s="242" t="s">
        <v>342</v>
      </c>
      <c r="H254" s="243">
        <v>3</v>
      </c>
      <c r="I254" s="244"/>
      <c r="J254" s="245">
        <f>ROUND(I254*H254,2)</f>
        <v>0</v>
      </c>
      <c r="K254" s="246"/>
      <c r="L254" s="41"/>
      <c r="M254" s="247" t="s">
        <v>1</v>
      </c>
      <c r="N254" s="248" t="s">
        <v>39</v>
      </c>
      <c r="O254" s="88"/>
      <c r="P254" s="249">
        <f>O254*H254</f>
        <v>0</v>
      </c>
      <c r="Q254" s="249">
        <v>0</v>
      </c>
      <c r="R254" s="249">
        <f>Q254*H254</f>
        <v>0</v>
      </c>
      <c r="S254" s="249">
        <v>0</v>
      </c>
      <c r="T254" s="25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51" t="s">
        <v>352</v>
      </c>
      <c r="AT254" s="251" t="s">
        <v>278</v>
      </c>
      <c r="AU254" s="251" t="s">
        <v>276</v>
      </c>
      <c r="AY254" s="14" t="s">
        <v>275</v>
      </c>
      <c r="BE254" s="252">
        <f>IF(N254="základní",J254,0)</f>
        <v>0</v>
      </c>
      <c r="BF254" s="252">
        <f>IF(N254="snížená",J254,0)</f>
        <v>0</v>
      </c>
      <c r="BG254" s="252">
        <f>IF(N254="zákl. přenesená",J254,0)</f>
        <v>0</v>
      </c>
      <c r="BH254" s="252">
        <f>IF(N254="sníž. přenesená",J254,0)</f>
        <v>0</v>
      </c>
      <c r="BI254" s="252">
        <f>IF(N254="nulová",J254,0)</f>
        <v>0</v>
      </c>
      <c r="BJ254" s="14" t="s">
        <v>81</v>
      </c>
      <c r="BK254" s="252">
        <f>ROUND(I254*H254,2)</f>
        <v>0</v>
      </c>
      <c r="BL254" s="14" t="s">
        <v>352</v>
      </c>
      <c r="BM254" s="251" t="s">
        <v>2063</v>
      </c>
    </row>
    <row r="255" s="2" customFormat="1">
      <c r="A255" s="35"/>
      <c r="B255" s="36"/>
      <c r="C255" s="37"/>
      <c r="D255" s="253" t="s">
        <v>284</v>
      </c>
      <c r="E255" s="37"/>
      <c r="F255" s="254" t="s">
        <v>2062</v>
      </c>
      <c r="G255" s="37"/>
      <c r="H255" s="37"/>
      <c r="I255" s="206"/>
      <c r="J255" s="37"/>
      <c r="K255" s="37"/>
      <c r="L255" s="41"/>
      <c r="M255" s="255"/>
      <c r="N255" s="256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284</v>
      </c>
      <c r="AU255" s="14" t="s">
        <v>276</v>
      </c>
    </row>
    <row r="256" s="2" customFormat="1" ht="24.15" customHeight="1">
      <c r="A256" s="35"/>
      <c r="B256" s="36"/>
      <c r="C256" s="257" t="s">
        <v>545</v>
      </c>
      <c r="D256" s="257" t="s">
        <v>339</v>
      </c>
      <c r="E256" s="258" t="s">
        <v>2064</v>
      </c>
      <c r="F256" s="259" t="s">
        <v>2065</v>
      </c>
      <c r="G256" s="260" t="s">
        <v>342</v>
      </c>
      <c r="H256" s="261">
        <v>3</v>
      </c>
      <c r="I256" s="262"/>
      <c r="J256" s="263">
        <f>ROUND(I256*H256,2)</f>
        <v>0</v>
      </c>
      <c r="K256" s="264"/>
      <c r="L256" s="265"/>
      <c r="M256" s="266" t="s">
        <v>1</v>
      </c>
      <c r="N256" s="267" t="s">
        <v>39</v>
      </c>
      <c r="O256" s="88"/>
      <c r="P256" s="249">
        <f>O256*H256</f>
        <v>0</v>
      </c>
      <c r="Q256" s="249">
        <v>3.0000000000000001E-05</v>
      </c>
      <c r="R256" s="249">
        <f>Q256*H256</f>
        <v>9.0000000000000006E-05</v>
      </c>
      <c r="S256" s="249">
        <v>0</v>
      </c>
      <c r="T256" s="25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51" t="s">
        <v>377</v>
      </c>
      <c r="AT256" s="251" t="s">
        <v>339</v>
      </c>
      <c r="AU256" s="251" t="s">
        <v>276</v>
      </c>
      <c r="AY256" s="14" t="s">
        <v>275</v>
      </c>
      <c r="BE256" s="252">
        <f>IF(N256="základní",J256,0)</f>
        <v>0</v>
      </c>
      <c r="BF256" s="252">
        <f>IF(N256="snížená",J256,0)</f>
        <v>0</v>
      </c>
      <c r="BG256" s="252">
        <f>IF(N256="zákl. přenesená",J256,0)</f>
        <v>0</v>
      </c>
      <c r="BH256" s="252">
        <f>IF(N256="sníž. přenesená",J256,0)</f>
        <v>0</v>
      </c>
      <c r="BI256" s="252">
        <f>IF(N256="nulová",J256,0)</f>
        <v>0</v>
      </c>
      <c r="BJ256" s="14" t="s">
        <v>81</v>
      </c>
      <c r="BK256" s="252">
        <f>ROUND(I256*H256,2)</f>
        <v>0</v>
      </c>
      <c r="BL256" s="14" t="s">
        <v>352</v>
      </c>
      <c r="BM256" s="251" t="s">
        <v>2066</v>
      </c>
    </row>
    <row r="257" s="2" customFormat="1">
      <c r="A257" s="35"/>
      <c r="B257" s="36"/>
      <c r="C257" s="37"/>
      <c r="D257" s="253" t="s">
        <v>284</v>
      </c>
      <c r="E257" s="37"/>
      <c r="F257" s="254" t="s">
        <v>2067</v>
      </c>
      <c r="G257" s="37"/>
      <c r="H257" s="37"/>
      <c r="I257" s="206"/>
      <c r="J257" s="37"/>
      <c r="K257" s="37"/>
      <c r="L257" s="41"/>
      <c r="M257" s="255"/>
      <c r="N257" s="256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284</v>
      </c>
      <c r="AU257" s="14" t="s">
        <v>276</v>
      </c>
    </row>
    <row r="258" s="2" customFormat="1" ht="16.5" customHeight="1">
      <c r="A258" s="35"/>
      <c r="B258" s="36"/>
      <c r="C258" s="239" t="s">
        <v>550</v>
      </c>
      <c r="D258" s="239" t="s">
        <v>278</v>
      </c>
      <c r="E258" s="240" t="s">
        <v>862</v>
      </c>
      <c r="F258" s="241" t="s">
        <v>863</v>
      </c>
      <c r="G258" s="242" t="s">
        <v>342</v>
      </c>
      <c r="H258" s="243">
        <v>6</v>
      </c>
      <c r="I258" s="244"/>
      <c r="J258" s="245">
        <f>ROUND(I258*H258,2)</f>
        <v>0</v>
      </c>
      <c r="K258" s="246"/>
      <c r="L258" s="41"/>
      <c r="M258" s="247" t="s">
        <v>1</v>
      </c>
      <c r="N258" s="248" t="s">
        <v>39</v>
      </c>
      <c r="O258" s="88"/>
      <c r="P258" s="249">
        <f>O258*H258</f>
        <v>0</v>
      </c>
      <c r="Q258" s="249">
        <v>0</v>
      </c>
      <c r="R258" s="249">
        <f>Q258*H258</f>
        <v>0</v>
      </c>
      <c r="S258" s="249">
        <v>0</v>
      </c>
      <c r="T258" s="25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51" t="s">
        <v>352</v>
      </c>
      <c r="AT258" s="251" t="s">
        <v>278</v>
      </c>
      <c r="AU258" s="251" t="s">
        <v>276</v>
      </c>
      <c r="AY258" s="14" t="s">
        <v>275</v>
      </c>
      <c r="BE258" s="252">
        <f>IF(N258="základní",J258,0)</f>
        <v>0</v>
      </c>
      <c r="BF258" s="252">
        <f>IF(N258="snížená",J258,0)</f>
        <v>0</v>
      </c>
      <c r="BG258" s="252">
        <f>IF(N258="zákl. přenesená",J258,0)</f>
        <v>0</v>
      </c>
      <c r="BH258" s="252">
        <f>IF(N258="sníž. přenesená",J258,0)</f>
        <v>0</v>
      </c>
      <c r="BI258" s="252">
        <f>IF(N258="nulová",J258,0)</f>
        <v>0</v>
      </c>
      <c r="BJ258" s="14" t="s">
        <v>81</v>
      </c>
      <c r="BK258" s="252">
        <f>ROUND(I258*H258,2)</f>
        <v>0</v>
      </c>
      <c r="BL258" s="14" t="s">
        <v>352</v>
      </c>
      <c r="BM258" s="251" t="s">
        <v>864</v>
      </c>
    </row>
    <row r="259" s="2" customFormat="1">
      <c r="A259" s="35"/>
      <c r="B259" s="36"/>
      <c r="C259" s="37"/>
      <c r="D259" s="253" t="s">
        <v>284</v>
      </c>
      <c r="E259" s="37"/>
      <c r="F259" s="254" t="s">
        <v>865</v>
      </c>
      <c r="G259" s="37"/>
      <c r="H259" s="37"/>
      <c r="I259" s="206"/>
      <c r="J259" s="37"/>
      <c r="K259" s="37"/>
      <c r="L259" s="41"/>
      <c r="M259" s="255"/>
      <c r="N259" s="256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284</v>
      </c>
      <c r="AU259" s="14" t="s">
        <v>276</v>
      </c>
    </row>
    <row r="260" s="2" customFormat="1" ht="21.75" customHeight="1">
      <c r="A260" s="35"/>
      <c r="B260" s="36"/>
      <c r="C260" s="257" t="s">
        <v>555</v>
      </c>
      <c r="D260" s="257" t="s">
        <v>339</v>
      </c>
      <c r="E260" s="258" t="s">
        <v>866</v>
      </c>
      <c r="F260" s="259" t="s">
        <v>867</v>
      </c>
      <c r="G260" s="260" t="s">
        <v>342</v>
      </c>
      <c r="H260" s="261">
        <v>6</v>
      </c>
      <c r="I260" s="262"/>
      <c r="J260" s="263">
        <f>ROUND(I260*H260,2)</f>
        <v>0</v>
      </c>
      <c r="K260" s="264"/>
      <c r="L260" s="265"/>
      <c r="M260" s="266" t="s">
        <v>1</v>
      </c>
      <c r="N260" s="267" t="s">
        <v>39</v>
      </c>
      <c r="O260" s="88"/>
      <c r="P260" s="249">
        <f>O260*H260</f>
        <v>0</v>
      </c>
      <c r="Q260" s="249">
        <v>4.0000000000000003E-05</v>
      </c>
      <c r="R260" s="249">
        <f>Q260*H260</f>
        <v>0.00024000000000000003</v>
      </c>
      <c r="S260" s="249">
        <v>0</v>
      </c>
      <c r="T260" s="25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51" t="s">
        <v>377</v>
      </c>
      <c r="AT260" s="251" t="s">
        <v>339</v>
      </c>
      <c r="AU260" s="251" t="s">
        <v>276</v>
      </c>
      <c r="AY260" s="14" t="s">
        <v>275</v>
      </c>
      <c r="BE260" s="252">
        <f>IF(N260="základní",J260,0)</f>
        <v>0</v>
      </c>
      <c r="BF260" s="252">
        <f>IF(N260="snížená",J260,0)</f>
        <v>0</v>
      </c>
      <c r="BG260" s="252">
        <f>IF(N260="zákl. přenesená",J260,0)</f>
        <v>0</v>
      </c>
      <c r="BH260" s="252">
        <f>IF(N260="sníž. přenesená",J260,0)</f>
        <v>0</v>
      </c>
      <c r="BI260" s="252">
        <f>IF(N260="nulová",J260,0)</f>
        <v>0</v>
      </c>
      <c r="BJ260" s="14" t="s">
        <v>81</v>
      </c>
      <c r="BK260" s="252">
        <f>ROUND(I260*H260,2)</f>
        <v>0</v>
      </c>
      <c r="BL260" s="14" t="s">
        <v>352</v>
      </c>
      <c r="BM260" s="251" t="s">
        <v>868</v>
      </c>
    </row>
    <row r="261" s="2" customFormat="1">
      <c r="A261" s="35"/>
      <c r="B261" s="36"/>
      <c r="C261" s="37"/>
      <c r="D261" s="253" t="s">
        <v>284</v>
      </c>
      <c r="E261" s="37"/>
      <c r="F261" s="254" t="s">
        <v>867</v>
      </c>
      <c r="G261" s="37"/>
      <c r="H261" s="37"/>
      <c r="I261" s="206"/>
      <c r="J261" s="37"/>
      <c r="K261" s="37"/>
      <c r="L261" s="41"/>
      <c r="M261" s="255"/>
      <c r="N261" s="256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284</v>
      </c>
      <c r="AU261" s="14" t="s">
        <v>276</v>
      </c>
    </row>
    <row r="262" s="2" customFormat="1" ht="33" customHeight="1">
      <c r="A262" s="35"/>
      <c r="B262" s="36"/>
      <c r="C262" s="239" t="s">
        <v>560</v>
      </c>
      <c r="D262" s="239" t="s">
        <v>278</v>
      </c>
      <c r="E262" s="240" t="s">
        <v>2068</v>
      </c>
      <c r="F262" s="241" t="s">
        <v>2069</v>
      </c>
      <c r="G262" s="242" t="s">
        <v>342</v>
      </c>
      <c r="H262" s="243">
        <v>24</v>
      </c>
      <c r="I262" s="244"/>
      <c r="J262" s="245">
        <f>ROUND(I262*H262,2)</f>
        <v>0</v>
      </c>
      <c r="K262" s="246"/>
      <c r="L262" s="41"/>
      <c r="M262" s="247" t="s">
        <v>1</v>
      </c>
      <c r="N262" s="248" t="s">
        <v>39</v>
      </c>
      <c r="O262" s="88"/>
      <c r="P262" s="249">
        <f>O262*H262</f>
        <v>0</v>
      </c>
      <c r="Q262" s="249">
        <v>0</v>
      </c>
      <c r="R262" s="249">
        <f>Q262*H262</f>
        <v>0</v>
      </c>
      <c r="S262" s="249">
        <v>0</v>
      </c>
      <c r="T262" s="25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51" t="s">
        <v>352</v>
      </c>
      <c r="AT262" s="251" t="s">
        <v>278</v>
      </c>
      <c r="AU262" s="251" t="s">
        <v>276</v>
      </c>
      <c r="AY262" s="14" t="s">
        <v>275</v>
      </c>
      <c r="BE262" s="252">
        <f>IF(N262="základní",J262,0)</f>
        <v>0</v>
      </c>
      <c r="BF262" s="252">
        <f>IF(N262="snížená",J262,0)</f>
        <v>0</v>
      </c>
      <c r="BG262" s="252">
        <f>IF(N262="zákl. přenesená",J262,0)</f>
        <v>0</v>
      </c>
      <c r="BH262" s="252">
        <f>IF(N262="sníž. přenesená",J262,0)</f>
        <v>0</v>
      </c>
      <c r="BI262" s="252">
        <f>IF(N262="nulová",J262,0)</f>
        <v>0</v>
      </c>
      <c r="BJ262" s="14" t="s">
        <v>81</v>
      </c>
      <c r="BK262" s="252">
        <f>ROUND(I262*H262,2)</f>
        <v>0</v>
      </c>
      <c r="BL262" s="14" t="s">
        <v>352</v>
      </c>
      <c r="BM262" s="251" t="s">
        <v>2070</v>
      </c>
    </row>
    <row r="263" s="2" customFormat="1">
      <c r="A263" s="35"/>
      <c r="B263" s="36"/>
      <c r="C263" s="37"/>
      <c r="D263" s="253" t="s">
        <v>284</v>
      </c>
      <c r="E263" s="37"/>
      <c r="F263" s="254" t="s">
        <v>2071</v>
      </c>
      <c r="G263" s="37"/>
      <c r="H263" s="37"/>
      <c r="I263" s="206"/>
      <c r="J263" s="37"/>
      <c r="K263" s="37"/>
      <c r="L263" s="41"/>
      <c r="M263" s="255"/>
      <c r="N263" s="256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284</v>
      </c>
      <c r="AU263" s="14" t="s">
        <v>276</v>
      </c>
    </row>
    <row r="264" s="2" customFormat="1" ht="24.15" customHeight="1">
      <c r="A264" s="35"/>
      <c r="B264" s="36"/>
      <c r="C264" s="239" t="s">
        <v>565</v>
      </c>
      <c r="D264" s="239" t="s">
        <v>278</v>
      </c>
      <c r="E264" s="240" t="s">
        <v>1535</v>
      </c>
      <c r="F264" s="241" t="s">
        <v>1536</v>
      </c>
      <c r="G264" s="242" t="s">
        <v>342</v>
      </c>
      <c r="H264" s="243">
        <v>24</v>
      </c>
      <c r="I264" s="244"/>
      <c r="J264" s="245">
        <f>ROUND(I264*H264,2)</f>
        <v>0</v>
      </c>
      <c r="K264" s="246"/>
      <c r="L264" s="41"/>
      <c r="M264" s="247" t="s">
        <v>1</v>
      </c>
      <c r="N264" s="248" t="s">
        <v>39</v>
      </c>
      <c r="O264" s="88"/>
      <c r="P264" s="249">
        <f>O264*H264</f>
        <v>0</v>
      </c>
      <c r="Q264" s="249">
        <v>0</v>
      </c>
      <c r="R264" s="249">
        <f>Q264*H264</f>
        <v>0</v>
      </c>
      <c r="S264" s="249">
        <v>0</v>
      </c>
      <c r="T264" s="250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51" t="s">
        <v>352</v>
      </c>
      <c r="AT264" s="251" t="s">
        <v>278</v>
      </c>
      <c r="AU264" s="251" t="s">
        <v>276</v>
      </c>
      <c r="AY264" s="14" t="s">
        <v>275</v>
      </c>
      <c r="BE264" s="252">
        <f>IF(N264="základní",J264,0)</f>
        <v>0</v>
      </c>
      <c r="BF264" s="252">
        <f>IF(N264="snížená",J264,0)</f>
        <v>0</v>
      </c>
      <c r="BG264" s="252">
        <f>IF(N264="zákl. přenesená",J264,0)</f>
        <v>0</v>
      </c>
      <c r="BH264" s="252">
        <f>IF(N264="sníž. přenesená",J264,0)</f>
        <v>0</v>
      </c>
      <c r="BI264" s="252">
        <f>IF(N264="nulová",J264,0)</f>
        <v>0</v>
      </c>
      <c r="BJ264" s="14" t="s">
        <v>81</v>
      </c>
      <c r="BK264" s="252">
        <f>ROUND(I264*H264,2)</f>
        <v>0</v>
      </c>
      <c r="BL264" s="14" t="s">
        <v>352</v>
      </c>
      <c r="BM264" s="251" t="s">
        <v>1537</v>
      </c>
    </row>
    <row r="265" s="2" customFormat="1">
      <c r="A265" s="35"/>
      <c r="B265" s="36"/>
      <c r="C265" s="37"/>
      <c r="D265" s="253" t="s">
        <v>284</v>
      </c>
      <c r="E265" s="37"/>
      <c r="F265" s="254" t="s">
        <v>1538</v>
      </c>
      <c r="G265" s="37"/>
      <c r="H265" s="37"/>
      <c r="I265" s="206"/>
      <c r="J265" s="37"/>
      <c r="K265" s="37"/>
      <c r="L265" s="41"/>
      <c r="M265" s="255"/>
      <c r="N265" s="256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284</v>
      </c>
      <c r="AU265" s="14" t="s">
        <v>276</v>
      </c>
    </row>
    <row r="266" s="2" customFormat="1" ht="24.15" customHeight="1">
      <c r="A266" s="35"/>
      <c r="B266" s="36"/>
      <c r="C266" s="257" t="s">
        <v>570</v>
      </c>
      <c r="D266" s="257" t="s">
        <v>339</v>
      </c>
      <c r="E266" s="258" t="s">
        <v>2072</v>
      </c>
      <c r="F266" s="259" t="s">
        <v>2073</v>
      </c>
      <c r="G266" s="260" t="s">
        <v>342</v>
      </c>
      <c r="H266" s="261">
        <v>10</v>
      </c>
      <c r="I266" s="262"/>
      <c r="J266" s="263">
        <f>ROUND(I266*H266,2)</f>
        <v>0</v>
      </c>
      <c r="K266" s="264"/>
      <c r="L266" s="265"/>
      <c r="M266" s="266" t="s">
        <v>1</v>
      </c>
      <c r="N266" s="267" t="s">
        <v>39</v>
      </c>
      <c r="O266" s="88"/>
      <c r="P266" s="249">
        <f>O266*H266</f>
        <v>0</v>
      </c>
      <c r="Q266" s="249">
        <v>3.0000000000000001E-05</v>
      </c>
      <c r="R266" s="249">
        <f>Q266*H266</f>
        <v>0.00030000000000000003</v>
      </c>
      <c r="S266" s="249">
        <v>0</v>
      </c>
      <c r="T266" s="250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51" t="s">
        <v>377</v>
      </c>
      <c r="AT266" s="251" t="s">
        <v>339</v>
      </c>
      <c r="AU266" s="251" t="s">
        <v>276</v>
      </c>
      <c r="AY266" s="14" t="s">
        <v>275</v>
      </c>
      <c r="BE266" s="252">
        <f>IF(N266="základní",J266,0)</f>
        <v>0</v>
      </c>
      <c r="BF266" s="252">
        <f>IF(N266="snížená",J266,0)</f>
        <v>0</v>
      </c>
      <c r="BG266" s="252">
        <f>IF(N266="zákl. přenesená",J266,0)</f>
        <v>0</v>
      </c>
      <c r="BH266" s="252">
        <f>IF(N266="sníž. přenesená",J266,0)</f>
        <v>0</v>
      </c>
      <c r="BI266" s="252">
        <f>IF(N266="nulová",J266,0)</f>
        <v>0</v>
      </c>
      <c r="BJ266" s="14" t="s">
        <v>81</v>
      </c>
      <c r="BK266" s="252">
        <f>ROUND(I266*H266,2)</f>
        <v>0</v>
      </c>
      <c r="BL266" s="14" t="s">
        <v>352</v>
      </c>
      <c r="BM266" s="251" t="s">
        <v>2074</v>
      </c>
    </row>
    <row r="267" s="2" customFormat="1">
      <c r="A267" s="35"/>
      <c r="B267" s="36"/>
      <c r="C267" s="37"/>
      <c r="D267" s="253" t="s">
        <v>284</v>
      </c>
      <c r="E267" s="37"/>
      <c r="F267" s="254" t="s">
        <v>2073</v>
      </c>
      <c r="G267" s="37"/>
      <c r="H267" s="37"/>
      <c r="I267" s="206"/>
      <c r="J267" s="37"/>
      <c r="K267" s="37"/>
      <c r="L267" s="41"/>
      <c r="M267" s="255"/>
      <c r="N267" s="256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284</v>
      </c>
      <c r="AU267" s="14" t="s">
        <v>276</v>
      </c>
    </row>
    <row r="268" s="2" customFormat="1" ht="24.15" customHeight="1">
      <c r="A268" s="35"/>
      <c r="B268" s="36"/>
      <c r="C268" s="257" t="s">
        <v>575</v>
      </c>
      <c r="D268" s="257" t="s">
        <v>339</v>
      </c>
      <c r="E268" s="258" t="s">
        <v>1706</v>
      </c>
      <c r="F268" s="259" t="s">
        <v>1707</v>
      </c>
      <c r="G268" s="260" t="s">
        <v>342</v>
      </c>
      <c r="H268" s="261">
        <v>2</v>
      </c>
      <c r="I268" s="262"/>
      <c r="J268" s="263">
        <f>ROUND(I268*H268,2)</f>
        <v>0</v>
      </c>
      <c r="K268" s="264"/>
      <c r="L268" s="265"/>
      <c r="M268" s="266" t="s">
        <v>1</v>
      </c>
      <c r="N268" s="267" t="s">
        <v>39</v>
      </c>
      <c r="O268" s="88"/>
      <c r="P268" s="249">
        <f>O268*H268</f>
        <v>0</v>
      </c>
      <c r="Q268" s="249">
        <v>6.0000000000000002E-05</v>
      </c>
      <c r="R268" s="249">
        <f>Q268*H268</f>
        <v>0.00012</v>
      </c>
      <c r="S268" s="249">
        <v>0</v>
      </c>
      <c r="T268" s="250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51" t="s">
        <v>377</v>
      </c>
      <c r="AT268" s="251" t="s">
        <v>339</v>
      </c>
      <c r="AU268" s="251" t="s">
        <v>276</v>
      </c>
      <c r="AY268" s="14" t="s">
        <v>275</v>
      </c>
      <c r="BE268" s="252">
        <f>IF(N268="základní",J268,0)</f>
        <v>0</v>
      </c>
      <c r="BF268" s="252">
        <f>IF(N268="snížená",J268,0)</f>
        <v>0</v>
      </c>
      <c r="BG268" s="252">
        <f>IF(N268="zákl. přenesená",J268,0)</f>
        <v>0</v>
      </c>
      <c r="BH268" s="252">
        <f>IF(N268="sníž. přenesená",J268,0)</f>
        <v>0</v>
      </c>
      <c r="BI268" s="252">
        <f>IF(N268="nulová",J268,0)</f>
        <v>0</v>
      </c>
      <c r="BJ268" s="14" t="s">
        <v>81</v>
      </c>
      <c r="BK268" s="252">
        <f>ROUND(I268*H268,2)</f>
        <v>0</v>
      </c>
      <c r="BL268" s="14" t="s">
        <v>352</v>
      </c>
      <c r="BM268" s="251" t="s">
        <v>1708</v>
      </c>
    </row>
    <row r="269" s="2" customFormat="1">
      <c r="A269" s="35"/>
      <c r="B269" s="36"/>
      <c r="C269" s="37"/>
      <c r="D269" s="253" t="s">
        <v>284</v>
      </c>
      <c r="E269" s="37"/>
      <c r="F269" s="254" t="s">
        <v>1707</v>
      </c>
      <c r="G269" s="37"/>
      <c r="H269" s="37"/>
      <c r="I269" s="206"/>
      <c r="J269" s="37"/>
      <c r="K269" s="37"/>
      <c r="L269" s="41"/>
      <c r="M269" s="255"/>
      <c r="N269" s="256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284</v>
      </c>
      <c r="AU269" s="14" t="s">
        <v>276</v>
      </c>
    </row>
    <row r="270" s="2" customFormat="1" ht="24.15" customHeight="1">
      <c r="A270" s="35"/>
      <c r="B270" s="36"/>
      <c r="C270" s="257" t="s">
        <v>580</v>
      </c>
      <c r="D270" s="257" t="s">
        <v>339</v>
      </c>
      <c r="E270" s="258" t="s">
        <v>2075</v>
      </c>
      <c r="F270" s="259" t="s">
        <v>2076</v>
      </c>
      <c r="G270" s="260" t="s">
        <v>342</v>
      </c>
      <c r="H270" s="261">
        <v>3</v>
      </c>
      <c r="I270" s="262"/>
      <c r="J270" s="263">
        <f>ROUND(I270*H270,2)</f>
        <v>0</v>
      </c>
      <c r="K270" s="264"/>
      <c r="L270" s="265"/>
      <c r="M270" s="266" t="s">
        <v>1</v>
      </c>
      <c r="N270" s="267" t="s">
        <v>39</v>
      </c>
      <c r="O270" s="88"/>
      <c r="P270" s="249">
        <f>O270*H270</f>
        <v>0</v>
      </c>
      <c r="Q270" s="249">
        <v>9.0000000000000006E-05</v>
      </c>
      <c r="R270" s="249">
        <f>Q270*H270</f>
        <v>0.00027</v>
      </c>
      <c r="S270" s="249">
        <v>0</v>
      </c>
      <c r="T270" s="250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51" t="s">
        <v>377</v>
      </c>
      <c r="AT270" s="251" t="s">
        <v>339</v>
      </c>
      <c r="AU270" s="251" t="s">
        <v>276</v>
      </c>
      <c r="AY270" s="14" t="s">
        <v>275</v>
      </c>
      <c r="BE270" s="252">
        <f>IF(N270="základní",J270,0)</f>
        <v>0</v>
      </c>
      <c r="BF270" s="252">
        <f>IF(N270="snížená",J270,0)</f>
        <v>0</v>
      </c>
      <c r="BG270" s="252">
        <f>IF(N270="zákl. přenesená",J270,0)</f>
        <v>0</v>
      </c>
      <c r="BH270" s="252">
        <f>IF(N270="sníž. přenesená",J270,0)</f>
        <v>0</v>
      </c>
      <c r="BI270" s="252">
        <f>IF(N270="nulová",J270,0)</f>
        <v>0</v>
      </c>
      <c r="BJ270" s="14" t="s">
        <v>81</v>
      </c>
      <c r="BK270" s="252">
        <f>ROUND(I270*H270,2)</f>
        <v>0</v>
      </c>
      <c r="BL270" s="14" t="s">
        <v>352</v>
      </c>
      <c r="BM270" s="251" t="s">
        <v>2077</v>
      </c>
    </row>
    <row r="271" s="2" customFormat="1">
      <c r="A271" s="35"/>
      <c r="B271" s="36"/>
      <c r="C271" s="37"/>
      <c r="D271" s="253" t="s">
        <v>284</v>
      </c>
      <c r="E271" s="37"/>
      <c r="F271" s="254" t="s">
        <v>2076</v>
      </c>
      <c r="G271" s="37"/>
      <c r="H271" s="37"/>
      <c r="I271" s="206"/>
      <c r="J271" s="37"/>
      <c r="K271" s="37"/>
      <c r="L271" s="41"/>
      <c r="M271" s="255"/>
      <c r="N271" s="256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284</v>
      </c>
      <c r="AU271" s="14" t="s">
        <v>276</v>
      </c>
    </row>
    <row r="272" s="2" customFormat="1" ht="24.15" customHeight="1">
      <c r="A272" s="35"/>
      <c r="B272" s="36"/>
      <c r="C272" s="239" t="s">
        <v>14</v>
      </c>
      <c r="D272" s="239" t="s">
        <v>278</v>
      </c>
      <c r="E272" s="240" t="s">
        <v>2078</v>
      </c>
      <c r="F272" s="241" t="s">
        <v>2079</v>
      </c>
      <c r="G272" s="242" t="s">
        <v>416</v>
      </c>
      <c r="H272" s="243">
        <v>2</v>
      </c>
      <c r="I272" s="244"/>
      <c r="J272" s="245">
        <f>ROUND(I272*H272,2)</f>
        <v>0</v>
      </c>
      <c r="K272" s="246"/>
      <c r="L272" s="41"/>
      <c r="M272" s="247" t="s">
        <v>1</v>
      </c>
      <c r="N272" s="248" t="s">
        <v>39</v>
      </c>
      <c r="O272" s="88"/>
      <c r="P272" s="249">
        <f>O272*H272</f>
        <v>0</v>
      </c>
      <c r="Q272" s="249">
        <v>0</v>
      </c>
      <c r="R272" s="249">
        <f>Q272*H272</f>
        <v>0</v>
      </c>
      <c r="S272" s="249">
        <v>0</v>
      </c>
      <c r="T272" s="250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51" t="s">
        <v>352</v>
      </c>
      <c r="AT272" s="251" t="s">
        <v>278</v>
      </c>
      <c r="AU272" s="251" t="s">
        <v>276</v>
      </c>
      <c r="AY272" s="14" t="s">
        <v>275</v>
      </c>
      <c r="BE272" s="252">
        <f>IF(N272="základní",J272,0)</f>
        <v>0</v>
      </c>
      <c r="BF272" s="252">
        <f>IF(N272="snížená",J272,0)</f>
        <v>0</v>
      </c>
      <c r="BG272" s="252">
        <f>IF(N272="zákl. přenesená",J272,0)</f>
        <v>0</v>
      </c>
      <c r="BH272" s="252">
        <f>IF(N272="sníž. přenesená",J272,0)</f>
        <v>0</v>
      </c>
      <c r="BI272" s="252">
        <f>IF(N272="nulová",J272,0)</f>
        <v>0</v>
      </c>
      <c r="BJ272" s="14" t="s">
        <v>81</v>
      </c>
      <c r="BK272" s="252">
        <f>ROUND(I272*H272,2)</f>
        <v>0</v>
      </c>
      <c r="BL272" s="14" t="s">
        <v>352</v>
      </c>
      <c r="BM272" s="251" t="s">
        <v>2080</v>
      </c>
    </row>
    <row r="273" s="2" customFormat="1">
      <c r="A273" s="35"/>
      <c r="B273" s="36"/>
      <c r="C273" s="37"/>
      <c r="D273" s="253" t="s">
        <v>284</v>
      </c>
      <c r="E273" s="37"/>
      <c r="F273" s="254" t="s">
        <v>2081</v>
      </c>
      <c r="G273" s="37"/>
      <c r="H273" s="37"/>
      <c r="I273" s="206"/>
      <c r="J273" s="37"/>
      <c r="K273" s="37"/>
      <c r="L273" s="41"/>
      <c r="M273" s="255"/>
      <c r="N273" s="256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284</v>
      </c>
      <c r="AU273" s="14" t="s">
        <v>276</v>
      </c>
    </row>
    <row r="274" s="2" customFormat="1" ht="16.5" customHeight="1">
      <c r="A274" s="35"/>
      <c r="B274" s="36"/>
      <c r="C274" s="257" t="s">
        <v>590</v>
      </c>
      <c r="D274" s="257" t="s">
        <v>339</v>
      </c>
      <c r="E274" s="258" t="s">
        <v>2082</v>
      </c>
      <c r="F274" s="259" t="s">
        <v>2083</v>
      </c>
      <c r="G274" s="260" t="s">
        <v>416</v>
      </c>
      <c r="H274" s="261">
        <v>2</v>
      </c>
      <c r="I274" s="262"/>
      <c r="J274" s="263">
        <f>ROUND(I274*H274,2)</f>
        <v>0</v>
      </c>
      <c r="K274" s="264"/>
      <c r="L274" s="265"/>
      <c r="M274" s="266" t="s">
        <v>1</v>
      </c>
      <c r="N274" s="267" t="s">
        <v>39</v>
      </c>
      <c r="O274" s="88"/>
      <c r="P274" s="249">
        <f>O274*H274</f>
        <v>0</v>
      </c>
      <c r="Q274" s="249">
        <v>1.0000000000000001E-05</v>
      </c>
      <c r="R274" s="249">
        <f>Q274*H274</f>
        <v>2.0000000000000002E-05</v>
      </c>
      <c r="S274" s="249">
        <v>0</v>
      </c>
      <c r="T274" s="250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51" t="s">
        <v>377</v>
      </c>
      <c r="AT274" s="251" t="s">
        <v>339</v>
      </c>
      <c r="AU274" s="251" t="s">
        <v>276</v>
      </c>
      <c r="AY274" s="14" t="s">
        <v>275</v>
      </c>
      <c r="BE274" s="252">
        <f>IF(N274="základní",J274,0)</f>
        <v>0</v>
      </c>
      <c r="BF274" s="252">
        <f>IF(N274="snížená",J274,0)</f>
        <v>0</v>
      </c>
      <c r="BG274" s="252">
        <f>IF(N274="zákl. přenesená",J274,0)</f>
        <v>0</v>
      </c>
      <c r="BH274" s="252">
        <f>IF(N274="sníž. přenesená",J274,0)</f>
        <v>0</v>
      </c>
      <c r="BI274" s="252">
        <f>IF(N274="nulová",J274,0)</f>
        <v>0</v>
      </c>
      <c r="BJ274" s="14" t="s">
        <v>81</v>
      </c>
      <c r="BK274" s="252">
        <f>ROUND(I274*H274,2)</f>
        <v>0</v>
      </c>
      <c r="BL274" s="14" t="s">
        <v>352</v>
      </c>
      <c r="BM274" s="251" t="s">
        <v>2084</v>
      </c>
    </row>
    <row r="275" s="2" customFormat="1">
      <c r="A275" s="35"/>
      <c r="B275" s="36"/>
      <c r="C275" s="37"/>
      <c r="D275" s="253" t="s">
        <v>284</v>
      </c>
      <c r="E275" s="37"/>
      <c r="F275" s="254" t="s">
        <v>2083</v>
      </c>
      <c r="G275" s="37"/>
      <c r="H275" s="37"/>
      <c r="I275" s="206"/>
      <c r="J275" s="37"/>
      <c r="K275" s="37"/>
      <c r="L275" s="41"/>
      <c r="M275" s="255"/>
      <c r="N275" s="256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284</v>
      </c>
      <c r="AU275" s="14" t="s">
        <v>276</v>
      </c>
    </row>
    <row r="276" s="2" customFormat="1" ht="24.15" customHeight="1">
      <c r="A276" s="35"/>
      <c r="B276" s="36"/>
      <c r="C276" s="257" t="s">
        <v>595</v>
      </c>
      <c r="D276" s="257" t="s">
        <v>339</v>
      </c>
      <c r="E276" s="258" t="s">
        <v>2085</v>
      </c>
      <c r="F276" s="259" t="s">
        <v>2086</v>
      </c>
      <c r="G276" s="260" t="s">
        <v>342</v>
      </c>
      <c r="H276" s="261">
        <v>2</v>
      </c>
      <c r="I276" s="262"/>
      <c r="J276" s="263">
        <f>ROUND(I276*H276,2)</f>
        <v>0</v>
      </c>
      <c r="K276" s="264"/>
      <c r="L276" s="265"/>
      <c r="M276" s="266" t="s">
        <v>1</v>
      </c>
      <c r="N276" s="267" t="s">
        <v>39</v>
      </c>
      <c r="O276" s="88"/>
      <c r="P276" s="249">
        <f>O276*H276</f>
        <v>0</v>
      </c>
      <c r="Q276" s="249">
        <v>1.0000000000000001E-05</v>
      </c>
      <c r="R276" s="249">
        <f>Q276*H276</f>
        <v>2.0000000000000002E-05</v>
      </c>
      <c r="S276" s="249">
        <v>0</v>
      </c>
      <c r="T276" s="250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51" t="s">
        <v>377</v>
      </c>
      <c r="AT276" s="251" t="s">
        <v>339</v>
      </c>
      <c r="AU276" s="251" t="s">
        <v>276</v>
      </c>
      <c r="AY276" s="14" t="s">
        <v>275</v>
      </c>
      <c r="BE276" s="252">
        <f>IF(N276="základní",J276,0)</f>
        <v>0</v>
      </c>
      <c r="BF276" s="252">
        <f>IF(N276="snížená",J276,0)</f>
        <v>0</v>
      </c>
      <c r="BG276" s="252">
        <f>IF(N276="zákl. přenesená",J276,0)</f>
        <v>0</v>
      </c>
      <c r="BH276" s="252">
        <f>IF(N276="sníž. přenesená",J276,0)</f>
        <v>0</v>
      </c>
      <c r="BI276" s="252">
        <f>IF(N276="nulová",J276,0)</f>
        <v>0</v>
      </c>
      <c r="BJ276" s="14" t="s">
        <v>81</v>
      </c>
      <c r="BK276" s="252">
        <f>ROUND(I276*H276,2)</f>
        <v>0</v>
      </c>
      <c r="BL276" s="14" t="s">
        <v>352</v>
      </c>
      <c r="BM276" s="251" t="s">
        <v>2087</v>
      </c>
    </row>
    <row r="277" s="2" customFormat="1">
      <c r="A277" s="35"/>
      <c r="B277" s="36"/>
      <c r="C277" s="37"/>
      <c r="D277" s="253" t="s">
        <v>284</v>
      </c>
      <c r="E277" s="37"/>
      <c r="F277" s="254" t="s">
        <v>2086</v>
      </c>
      <c r="G277" s="37"/>
      <c r="H277" s="37"/>
      <c r="I277" s="206"/>
      <c r="J277" s="37"/>
      <c r="K277" s="37"/>
      <c r="L277" s="41"/>
      <c r="M277" s="255"/>
      <c r="N277" s="256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284</v>
      </c>
      <c r="AU277" s="14" t="s">
        <v>276</v>
      </c>
    </row>
    <row r="278" s="2" customFormat="1" ht="33" customHeight="1">
      <c r="A278" s="35"/>
      <c r="B278" s="36"/>
      <c r="C278" s="239" t="s">
        <v>600</v>
      </c>
      <c r="D278" s="239" t="s">
        <v>278</v>
      </c>
      <c r="E278" s="240" t="s">
        <v>909</v>
      </c>
      <c r="F278" s="241" t="s">
        <v>910</v>
      </c>
      <c r="G278" s="242" t="s">
        <v>416</v>
      </c>
      <c r="H278" s="243">
        <v>430</v>
      </c>
      <c r="I278" s="244"/>
      <c r="J278" s="245">
        <f>ROUND(I278*H278,2)</f>
        <v>0</v>
      </c>
      <c r="K278" s="246"/>
      <c r="L278" s="41"/>
      <c r="M278" s="247" t="s">
        <v>1</v>
      </c>
      <c r="N278" s="248" t="s">
        <v>39</v>
      </c>
      <c r="O278" s="88"/>
      <c r="P278" s="249">
        <f>O278*H278</f>
        <v>0</v>
      </c>
      <c r="Q278" s="249">
        <v>0</v>
      </c>
      <c r="R278" s="249">
        <f>Q278*H278</f>
        <v>0</v>
      </c>
      <c r="S278" s="249">
        <v>0</v>
      </c>
      <c r="T278" s="250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51" t="s">
        <v>352</v>
      </c>
      <c r="AT278" s="251" t="s">
        <v>278</v>
      </c>
      <c r="AU278" s="251" t="s">
        <v>276</v>
      </c>
      <c r="AY278" s="14" t="s">
        <v>275</v>
      </c>
      <c r="BE278" s="252">
        <f>IF(N278="základní",J278,0)</f>
        <v>0</v>
      </c>
      <c r="BF278" s="252">
        <f>IF(N278="snížená",J278,0)</f>
        <v>0</v>
      </c>
      <c r="BG278" s="252">
        <f>IF(N278="zákl. přenesená",J278,0)</f>
        <v>0</v>
      </c>
      <c r="BH278" s="252">
        <f>IF(N278="sníž. přenesená",J278,0)</f>
        <v>0</v>
      </c>
      <c r="BI278" s="252">
        <f>IF(N278="nulová",J278,0)</f>
        <v>0</v>
      </c>
      <c r="BJ278" s="14" t="s">
        <v>81</v>
      </c>
      <c r="BK278" s="252">
        <f>ROUND(I278*H278,2)</f>
        <v>0</v>
      </c>
      <c r="BL278" s="14" t="s">
        <v>352</v>
      </c>
      <c r="BM278" s="251" t="s">
        <v>911</v>
      </c>
    </row>
    <row r="279" s="2" customFormat="1">
      <c r="A279" s="35"/>
      <c r="B279" s="36"/>
      <c r="C279" s="37"/>
      <c r="D279" s="253" t="s">
        <v>284</v>
      </c>
      <c r="E279" s="37"/>
      <c r="F279" s="254" t="s">
        <v>912</v>
      </c>
      <c r="G279" s="37"/>
      <c r="H279" s="37"/>
      <c r="I279" s="206"/>
      <c r="J279" s="37"/>
      <c r="K279" s="37"/>
      <c r="L279" s="41"/>
      <c r="M279" s="255"/>
      <c r="N279" s="256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284</v>
      </c>
      <c r="AU279" s="14" t="s">
        <v>276</v>
      </c>
    </row>
    <row r="280" s="2" customFormat="1" ht="24.15" customHeight="1">
      <c r="A280" s="35"/>
      <c r="B280" s="36"/>
      <c r="C280" s="257" t="s">
        <v>605</v>
      </c>
      <c r="D280" s="257" t="s">
        <v>339</v>
      </c>
      <c r="E280" s="258" t="s">
        <v>914</v>
      </c>
      <c r="F280" s="259" t="s">
        <v>915</v>
      </c>
      <c r="G280" s="260" t="s">
        <v>416</v>
      </c>
      <c r="H280" s="261">
        <v>430</v>
      </c>
      <c r="I280" s="262"/>
      <c r="J280" s="263">
        <f>ROUND(I280*H280,2)</f>
        <v>0</v>
      </c>
      <c r="K280" s="264"/>
      <c r="L280" s="265"/>
      <c r="M280" s="266" t="s">
        <v>1</v>
      </c>
      <c r="N280" s="267" t="s">
        <v>39</v>
      </c>
      <c r="O280" s="88"/>
      <c r="P280" s="249">
        <f>O280*H280</f>
        <v>0</v>
      </c>
      <c r="Q280" s="249">
        <v>0.00017000000000000001</v>
      </c>
      <c r="R280" s="249">
        <f>Q280*H280</f>
        <v>0.073099999999999998</v>
      </c>
      <c r="S280" s="249">
        <v>0</v>
      </c>
      <c r="T280" s="25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51" t="s">
        <v>377</v>
      </c>
      <c r="AT280" s="251" t="s">
        <v>339</v>
      </c>
      <c r="AU280" s="251" t="s">
        <v>276</v>
      </c>
      <c r="AY280" s="14" t="s">
        <v>275</v>
      </c>
      <c r="BE280" s="252">
        <f>IF(N280="základní",J280,0)</f>
        <v>0</v>
      </c>
      <c r="BF280" s="252">
        <f>IF(N280="snížená",J280,0)</f>
        <v>0</v>
      </c>
      <c r="BG280" s="252">
        <f>IF(N280="zákl. přenesená",J280,0)</f>
        <v>0</v>
      </c>
      <c r="BH280" s="252">
        <f>IF(N280="sníž. přenesená",J280,0)</f>
        <v>0</v>
      </c>
      <c r="BI280" s="252">
        <f>IF(N280="nulová",J280,0)</f>
        <v>0</v>
      </c>
      <c r="BJ280" s="14" t="s">
        <v>81</v>
      </c>
      <c r="BK280" s="252">
        <f>ROUND(I280*H280,2)</f>
        <v>0</v>
      </c>
      <c r="BL280" s="14" t="s">
        <v>352</v>
      </c>
      <c r="BM280" s="251" t="s">
        <v>916</v>
      </c>
    </row>
    <row r="281" s="2" customFormat="1">
      <c r="A281" s="35"/>
      <c r="B281" s="36"/>
      <c r="C281" s="37"/>
      <c r="D281" s="253" t="s">
        <v>284</v>
      </c>
      <c r="E281" s="37"/>
      <c r="F281" s="254" t="s">
        <v>915</v>
      </c>
      <c r="G281" s="37"/>
      <c r="H281" s="37"/>
      <c r="I281" s="206"/>
      <c r="J281" s="37"/>
      <c r="K281" s="37"/>
      <c r="L281" s="41"/>
      <c r="M281" s="255"/>
      <c r="N281" s="256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284</v>
      </c>
      <c r="AU281" s="14" t="s">
        <v>276</v>
      </c>
    </row>
    <row r="282" s="2" customFormat="1" ht="24.15" customHeight="1">
      <c r="A282" s="35"/>
      <c r="B282" s="36"/>
      <c r="C282" s="239" t="s">
        <v>609</v>
      </c>
      <c r="D282" s="239" t="s">
        <v>278</v>
      </c>
      <c r="E282" s="240" t="s">
        <v>2088</v>
      </c>
      <c r="F282" s="241" t="s">
        <v>2089</v>
      </c>
      <c r="G282" s="242" t="s">
        <v>416</v>
      </c>
      <c r="H282" s="243">
        <v>95</v>
      </c>
      <c r="I282" s="244"/>
      <c r="J282" s="245">
        <f>ROUND(I282*H282,2)</f>
        <v>0</v>
      </c>
      <c r="K282" s="246"/>
      <c r="L282" s="41"/>
      <c r="M282" s="247" t="s">
        <v>1</v>
      </c>
      <c r="N282" s="248" t="s">
        <v>39</v>
      </c>
      <c r="O282" s="88"/>
      <c r="P282" s="249">
        <f>O282*H282</f>
        <v>0</v>
      </c>
      <c r="Q282" s="249">
        <v>0</v>
      </c>
      <c r="R282" s="249">
        <f>Q282*H282</f>
        <v>0</v>
      </c>
      <c r="S282" s="249">
        <v>0</v>
      </c>
      <c r="T282" s="250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51" t="s">
        <v>352</v>
      </c>
      <c r="AT282" s="251" t="s">
        <v>278</v>
      </c>
      <c r="AU282" s="251" t="s">
        <v>276</v>
      </c>
      <c r="AY282" s="14" t="s">
        <v>275</v>
      </c>
      <c r="BE282" s="252">
        <f>IF(N282="základní",J282,0)</f>
        <v>0</v>
      </c>
      <c r="BF282" s="252">
        <f>IF(N282="snížená",J282,0)</f>
        <v>0</v>
      </c>
      <c r="BG282" s="252">
        <f>IF(N282="zákl. přenesená",J282,0)</f>
        <v>0</v>
      </c>
      <c r="BH282" s="252">
        <f>IF(N282="sníž. přenesená",J282,0)</f>
        <v>0</v>
      </c>
      <c r="BI282" s="252">
        <f>IF(N282="nulová",J282,0)</f>
        <v>0</v>
      </c>
      <c r="BJ282" s="14" t="s">
        <v>81</v>
      </c>
      <c r="BK282" s="252">
        <f>ROUND(I282*H282,2)</f>
        <v>0</v>
      </c>
      <c r="BL282" s="14" t="s">
        <v>352</v>
      </c>
      <c r="BM282" s="251" t="s">
        <v>2090</v>
      </c>
    </row>
    <row r="283" s="2" customFormat="1">
      <c r="A283" s="35"/>
      <c r="B283" s="36"/>
      <c r="C283" s="37"/>
      <c r="D283" s="253" t="s">
        <v>284</v>
      </c>
      <c r="E283" s="37"/>
      <c r="F283" s="254" t="s">
        <v>2091</v>
      </c>
      <c r="G283" s="37"/>
      <c r="H283" s="37"/>
      <c r="I283" s="206"/>
      <c r="J283" s="37"/>
      <c r="K283" s="37"/>
      <c r="L283" s="41"/>
      <c r="M283" s="255"/>
      <c r="N283" s="256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284</v>
      </c>
      <c r="AU283" s="14" t="s">
        <v>276</v>
      </c>
    </row>
    <row r="284" s="2" customFormat="1" ht="24.15" customHeight="1">
      <c r="A284" s="35"/>
      <c r="B284" s="36"/>
      <c r="C284" s="257" t="s">
        <v>611</v>
      </c>
      <c r="D284" s="257" t="s">
        <v>339</v>
      </c>
      <c r="E284" s="258" t="s">
        <v>2092</v>
      </c>
      <c r="F284" s="259" t="s">
        <v>2093</v>
      </c>
      <c r="G284" s="260" t="s">
        <v>416</v>
      </c>
      <c r="H284" s="261">
        <v>95</v>
      </c>
      <c r="I284" s="262"/>
      <c r="J284" s="263">
        <f>ROUND(I284*H284,2)</f>
        <v>0</v>
      </c>
      <c r="K284" s="264"/>
      <c r="L284" s="265"/>
      <c r="M284" s="266" t="s">
        <v>1</v>
      </c>
      <c r="N284" s="267" t="s">
        <v>39</v>
      </c>
      <c r="O284" s="88"/>
      <c r="P284" s="249">
        <f>O284*H284</f>
        <v>0</v>
      </c>
      <c r="Q284" s="249">
        <v>0.00025000000000000001</v>
      </c>
      <c r="R284" s="249">
        <f>Q284*H284</f>
        <v>0.02375</v>
      </c>
      <c r="S284" s="249">
        <v>0</v>
      </c>
      <c r="T284" s="25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51" t="s">
        <v>377</v>
      </c>
      <c r="AT284" s="251" t="s">
        <v>339</v>
      </c>
      <c r="AU284" s="251" t="s">
        <v>276</v>
      </c>
      <c r="AY284" s="14" t="s">
        <v>275</v>
      </c>
      <c r="BE284" s="252">
        <f>IF(N284="základní",J284,0)</f>
        <v>0</v>
      </c>
      <c r="BF284" s="252">
        <f>IF(N284="snížená",J284,0)</f>
        <v>0</v>
      </c>
      <c r="BG284" s="252">
        <f>IF(N284="zákl. přenesená",J284,0)</f>
        <v>0</v>
      </c>
      <c r="BH284" s="252">
        <f>IF(N284="sníž. přenesená",J284,0)</f>
        <v>0</v>
      </c>
      <c r="BI284" s="252">
        <f>IF(N284="nulová",J284,0)</f>
        <v>0</v>
      </c>
      <c r="BJ284" s="14" t="s">
        <v>81</v>
      </c>
      <c r="BK284" s="252">
        <f>ROUND(I284*H284,2)</f>
        <v>0</v>
      </c>
      <c r="BL284" s="14" t="s">
        <v>352</v>
      </c>
      <c r="BM284" s="251" t="s">
        <v>2094</v>
      </c>
    </row>
    <row r="285" s="2" customFormat="1">
      <c r="A285" s="35"/>
      <c r="B285" s="36"/>
      <c r="C285" s="37"/>
      <c r="D285" s="253" t="s">
        <v>284</v>
      </c>
      <c r="E285" s="37"/>
      <c r="F285" s="254" t="s">
        <v>2093</v>
      </c>
      <c r="G285" s="37"/>
      <c r="H285" s="37"/>
      <c r="I285" s="206"/>
      <c r="J285" s="37"/>
      <c r="K285" s="37"/>
      <c r="L285" s="41"/>
      <c r="M285" s="255"/>
      <c r="N285" s="256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284</v>
      </c>
      <c r="AU285" s="14" t="s">
        <v>276</v>
      </c>
    </row>
    <row r="286" s="2" customFormat="1" ht="33" customHeight="1">
      <c r="A286" s="35"/>
      <c r="B286" s="36"/>
      <c r="C286" s="239" t="s">
        <v>615</v>
      </c>
      <c r="D286" s="239" t="s">
        <v>278</v>
      </c>
      <c r="E286" s="240" t="s">
        <v>918</v>
      </c>
      <c r="F286" s="241" t="s">
        <v>919</v>
      </c>
      <c r="G286" s="242" t="s">
        <v>416</v>
      </c>
      <c r="H286" s="243">
        <v>70</v>
      </c>
      <c r="I286" s="244"/>
      <c r="J286" s="245">
        <f>ROUND(I286*H286,2)</f>
        <v>0</v>
      </c>
      <c r="K286" s="246"/>
      <c r="L286" s="41"/>
      <c r="M286" s="247" t="s">
        <v>1</v>
      </c>
      <c r="N286" s="248" t="s">
        <v>39</v>
      </c>
      <c r="O286" s="88"/>
      <c r="P286" s="249">
        <f>O286*H286</f>
        <v>0</v>
      </c>
      <c r="Q286" s="249">
        <v>0</v>
      </c>
      <c r="R286" s="249">
        <f>Q286*H286</f>
        <v>0</v>
      </c>
      <c r="S286" s="249">
        <v>0</v>
      </c>
      <c r="T286" s="25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51" t="s">
        <v>352</v>
      </c>
      <c r="AT286" s="251" t="s">
        <v>278</v>
      </c>
      <c r="AU286" s="251" t="s">
        <v>276</v>
      </c>
      <c r="AY286" s="14" t="s">
        <v>275</v>
      </c>
      <c r="BE286" s="252">
        <f>IF(N286="základní",J286,0)</f>
        <v>0</v>
      </c>
      <c r="BF286" s="252">
        <f>IF(N286="snížená",J286,0)</f>
        <v>0</v>
      </c>
      <c r="BG286" s="252">
        <f>IF(N286="zákl. přenesená",J286,0)</f>
        <v>0</v>
      </c>
      <c r="BH286" s="252">
        <f>IF(N286="sníž. přenesená",J286,0)</f>
        <v>0</v>
      </c>
      <c r="BI286" s="252">
        <f>IF(N286="nulová",J286,0)</f>
        <v>0</v>
      </c>
      <c r="BJ286" s="14" t="s">
        <v>81</v>
      </c>
      <c r="BK286" s="252">
        <f>ROUND(I286*H286,2)</f>
        <v>0</v>
      </c>
      <c r="BL286" s="14" t="s">
        <v>352</v>
      </c>
      <c r="BM286" s="251" t="s">
        <v>920</v>
      </c>
    </row>
    <row r="287" s="2" customFormat="1">
      <c r="A287" s="35"/>
      <c r="B287" s="36"/>
      <c r="C287" s="37"/>
      <c r="D287" s="253" t="s">
        <v>284</v>
      </c>
      <c r="E287" s="37"/>
      <c r="F287" s="254" t="s">
        <v>921</v>
      </c>
      <c r="G287" s="37"/>
      <c r="H287" s="37"/>
      <c r="I287" s="206"/>
      <c r="J287" s="37"/>
      <c r="K287" s="37"/>
      <c r="L287" s="41"/>
      <c r="M287" s="255"/>
      <c r="N287" s="256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284</v>
      </c>
      <c r="AU287" s="14" t="s">
        <v>276</v>
      </c>
    </row>
    <row r="288" s="2" customFormat="1" ht="24.15" customHeight="1">
      <c r="A288" s="35"/>
      <c r="B288" s="36"/>
      <c r="C288" s="257" t="s">
        <v>619</v>
      </c>
      <c r="D288" s="257" t="s">
        <v>339</v>
      </c>
      <c r="E288" s="258" t="s">
        <v>923</v>
      </c>
      <c r="F288" s="259" t="s">
        <v>924</v>
      </c>
      <c r="G288" s="260" t="s">
        <v>416</v>
      </c>
      <c r="H288" s="261">
        <v>70</v>
      </c>
      <c r="I288" s="262"/>
      <c r="J288" s="263">
        <f>ROUND(I288*H288,2)</f>
        <v>0</v>
      </c>
      <c r="K288" s="264"/>
      <c r="L288" s="265"/>
      <c r="M288" s="266" t="s">
        <v>1</v>
      </c>
      <c r="N288" s="267" t="s">
        <v>39</v>
      </c>
      <c r="O288" s="88"/>
      <c r="P288" s="249">
        <f>O288*H288</f>
        <v>0</v>
      </c>
      <c r="Q288" s="249">
        <v>6.9999999999999994E-05</v>
      </c>
      <c r="R288" s="249">
        <f>Q288*H288</f>
        <v>0.0048999999999999998</v>
      </c>
      <c r="S288" s="249">
        <v>0</v>
      </c>
      <c r="T288" s="25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51" t="s">
        <v>377</v>
      </c>
      <c r="AT288" s="251" t="s">
        <v>339</v>
      </c>
      <c r="AU288" s="251" t="s">
        <v>276</v>
      </c>
      <c r="AY288" s="14" t="s">
        <v>275</v>
      </c>
      <c r="BE288" s="252">
        <f>IF(N288="základní",J288,0)</f>
        <v>0</v>
      </c>
      <c r="BF288" s="252">
        <f>IF(N288="snížená",J288,0)</f>
        <v>0</v>
      </c>
      <c r="BG288" s="252">
        <f>IF(N288="zákl. přenesená",J288,0)</f>
        <v>0</v>
      </c>
      <c r="BH288" s="252">
        <f>IF(N288="sníž. přenesená",J288,0)</f>
        <v>0</v>
      </c>
      <c r="BI288" s="252">
        <f>IF(N288="nulová",J288,0)</f>
        <v>0</v>
      </c>
      <c r="BJ288" s="14" t="s">
        <v>81</v>
      </c>
      <c r="BK288" s="252">
        <f>ROUND(I288*H288,2)</f>
        <v>0</v>
      </c>
      <c r="BL288" s="14" t="s">
        <v>352</v>
      </c>
      <c r="BM288" s="251" t="s">
        <v>925</v>
      </c>
    </row>
    <row r="289" s="2" customFormat="1">
      <c r="A289" s="35"/>
      <c r="B289" s="36"/>
      <c r="C289" s="37"/>
      <c r="D289" s="253" t="s">
        <v>284</v>
      </c>
      <c r="E289" s="37"/>
      <c r="F289" s="254" t="s">
        <v>924</v>
      </c>
      <c r="G289" s="37"/>
      <c r="H289" s="37"/>
      <c r="I289" s="206"/>
      <c r="J289" s="37"/>
      <c r="K289" s="37"/>
      <c r="L289" s="41"/>
      <c r="M289" s="255"/>
      <c r="N289" s="256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284</v>
      </c>
      <c r="AU289" s="14" t="s">
        <v>276</v>
      </c>
    </row>
    <row r="290" s="2" customFormat="1" ht="24.15" customHeight="1">
      <c r="A290" s="35"/>
      <c r="B290" s="36"/>
      <c r="C290" s="239" t="s">
        <v>626</v>
      </c>
      <c r="D290" s="239" t="s">
        <v>278</v>
      </c>
      <c r="E290" s="240" t="s">
        <v>939</v>
      </c>
      <c r="F290" s="241" t="s">
        <v>940</v>
      </c>
      <c r="G290" s="242" t="s">
        <v>342</v>
      </c>
      <c r="H290" s="243">
        <v>1</v>
      </c>
      <c r="I290" s="244"/>
      <c r="J290" s="245">
        <f>ROUND(I290*H290,2)</f>
        <v>0</v>
      </c>
      <c r="K290" s="246"/>
      <c r="L290" s="41"/>
      <c r="M290" s="247" t="s">
        <v>1</v>
      </c>
      <c r="N290" s="248" t="s">
        <v>39</v>
      </c>
      <c r="O290" s="88"/>
      <c r="P290" s="249">
        <f>O290*H290</f>
        <v>0</v>
      </c>
      <c r="Q290" s="249">
        <v>0</v>
      </c>
      <c r="R290" s="249">
        <f>Q290*H290</f>
        <v>0</v>
      </c>
      <c r="S290" s="249">
        <v>5.0000000000000002E-05</v>
      </c>
      <c r="T290" s="250">
        <f>S290*H290</f>
        <v>5.0000000000000002E-05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51" t="s">
        <v>352</v>
      </c>
      <c r="AT290" s="251" t="s">
        <v>278</v>
      </c>
      <c r="AU290" s="251" t="s">
        <v>276</v>
      </c>
      <c r="AY290" s="14" t="s">
        <v>275</v>
      </c>
      <c r="BE290" s="252">
        <f>IF(N290="základní",J290,0)</f>
        <v>0</v>
      </c>
      <c r="BF290" s="252">
        <f>IF(N290="snížená",J290,0)</f>
        <v>0</v>
      </c>
      <c r="BG290" s="252">
        <f>IF(N290="zákl. přenesená",J290,0)</f>
        <v>0</v>
      </c>
      <c r="BH290" s="252">
        <f>IF(N290="sníž. přenesená",J290,0)</f>
        <v>0</v>
      </c>
      <c r="BI290" s="252">
        <f>IF(N290="nulová",J290,0)</f>
        <v>0</v>
      </c>
      <c r="BJ290" s="14" t="s">
        <v>81</v>
      </c>
      <c r="BK290" s="252">
        <f>ROUND(I290*H290,2)</f>
        <v>0</v>
      </c>
      <c r="BL290" s="14" t="s">
        <v>352</v>
      </c>
      <c r="BM290" s="251" t="s">
        <v>941</v>
      </c>
    </row>
    <row r="291" s="2" customFormat="1">
      <c r="A291" s="35"/>
      <c r="B291" s="36"/>
      <c r="C291" s="37"/>
      <c r="D291" s="253" t="s">
        <v>284</v>
      </c>
      <c r="E291" s="37"/>
      <c r="F291" s="254" t="s">
        <v>942</v>
      </c>
      <c r="G291" s="37"/>
      <c r="H291" s="37"/>
      <c r="I291" s="206"/>
      <c r="J291" s="37"/>
      <c r="K291" s="37"/>
      <c r="L291" s="41"/>
      <c r="M291" s="255"/>
      <c r="N291" s="256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284</v>
      </c>
      <c r="AU291" s="14" t="s">
        <v>276</v>
      </c>
    </row>
    <row r="292" s="2" customFormat="1" ht="37.8" customHeight="1">
      <c r="A292" s="35"/>
      <c r="B292" s="36"/>
      <c r="C292" s="239" t="s">
        <v>879</v>
      </c>
      <c r="D292" s="239" t="s">
        <v>278</v>
      </c>
      <c r="E292" s="240" t="s">
        <v>944</v>
      </c>
      <c r="F292" s="241" t="s">
        <v>945</v>
      </c>
      <c r="G292" s="242" t="s">
        <v>342</v>
      </c>
      <c r="H292" s="243">
        <v>1</v>
      </c>
      <c r="I292" s="244"/>
      <c r="J292" s="245">
        <f>ROUND(I292*H292,2)</f>
        <v>0</v>
      </c>
      <c r="K292" s="246"/>
      <c r="L292" s="41"/>
      <c r="M292" s="247" t="s">
        <v>1</v>
      </c>
      <c r="N292" s="248" t="s">
        <v>39</v>
      </c>
      <c r="O292" s="88"/>
      <c r="P292" s="249">
        <f>O292*H292</f>
        <v>0</v>
      </c>
      <c r="Q292" s="249">
        <v>0</v>
      </c>
      <c r="R292" s="249">
        <f>Q292*H292</f>
        <v>0</v>
      </c>
      <c r="S292" s="249">
        <v>5.0000000000000002E-05</v>
      </c>
      <c r="T292" s="250">
        <f>S292*H292</f>
        <v>5.0000000000000002E-05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51" t="s">
        <v>352</v>
      </c>
      <c r="AT292" s="251" t="s">
        <v>278</v>
      </c>
      <c r="AU292" s="251" t="s">
        <v>276</v>
      </c>
      <c r="AY292" s="14" t="s">
        <v>275</v>
      </c>
      <c r="BE292" s="252">
        <f>IF(N292="základní",J292,0)</f>
        <v>0</v>
      </c>
      <c r="BF292" s="252">
        <f>IF(N292="snížená",J292,0)</f>
        <v>0</v>
      </c>
      <c r="BG292" s="252">
        <f>IF(N292="zákl. přenesená",J292,0)</f>
        <v>0</v>
      </c>
      <c r="BH292" s="252">
        <f>IF(N292="sníž. přenesená",J292,0)</f>
        <v>0</v>
      </c>
      <c r="BI292" s="252">
        <f>IF(N292="nulová",J292,0)</f>
        <v>0</v>
      </c>
      <c r="BJ292" s="14" t="s">
        <v>81</v>
      </c>
      <c r="BK292" s="252">
        <f>ROUND(I292*H292,2)</f>
        <v>0</v>
      </c>
      <c r="BL292" s="14" t="s">
        <v>352</v>
      </c>
      <c r="BM292" s="251" t="s">
        <v>946</v>
      </c>
    </row>
    <row r="293" s="2" customFormat="1">
      <c r="A293" s="35"/>
      <c r="B293" s="36"/>
      <c r="C293" s="37"/>
      <c r="D293" s="253" t="s">
        <v>284</v>
      </c>
      <c r="E293" s="37"/>
      <c r="F293" s="254" t="s">
        <v>947</v>
      </c>
      <c r="G293" s="37"/>
      <c r="H293" s="37"/>
      <c r="I293" s="206"/>
      <c r="J293" s="37"/>
      <c r="K293" s="37"/>
      <c r="L293" s="41"/>
      <c r="M293" s="255"/>
      <c r="N293" s="256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284</v>
      </c>
      <c r="AU293" s="14" t="s">
        <v>276</v>
      </c>
    </row>
    <row r="294" s="2" customFormat="1" ht="21.75" customHeight="1">
      <c r="A294" s="35"/>
      <c r="B294" s="36"/>
      <c r="C294" s="239" t="s">
        <v>883</v>
      </c>
      <c r="D294" s="239" t="s">
        <v>278</v>
      </c>
      <c r="E294" s="240" t="s">
        <v>949</v>
      </c>
      <c r="F294" s="241" t="s">
        <v>950</v>
      </c>
      <c r="G294" s="242" t="s">
        <v>342</v>
      </c>
      <c r="H294" s="243">
        <v>1</v>
      </c>
      <c r="I294" s="244"/>
      <c r="J294" s="245">
        <f>ROUND(I294*H294,2)</f>
        <v>0</v>
      </c>
      <c r="K294" s="246"/>
      <c r="L294" s="41"/>
      <c r="M294" s="247" t="s">
        <v>1</v>
      </c>
      <c r="N294" s="248" t="s">
        <v>39</v>
      </c>
      <c r="O294" s="88"/>
      <c r="P294" s="249">
        <f>O294*H294</f>
        <v>0</v>
      </c>
      <c r="Q294" s="249">
        <v>0</v>
      </c>
      <c r="R294" s="249">
        <f>Q294*H294</f>
        <v>0</v>
      </c>
      <c r="S294" s="249">
        <v>5.0000000000000002E-05</v>
      </c>
      <c r="T294" s="250">
        <f>S294*H294</f>
        <v>5.0000000000000002E-05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51" t="s">
        <v>352</v>
      </c>
      <c r="AT294" s="251" t="s">
        <v>278</v>
      </c>
      <c r="AU294" s="251" t="s">
        <v>276</v>
      </c>
      <c r="AY294" s="14" t="s">
        <v>275</v>
      </c>
      <c r="BE294" s="252">
        <f>IF(N294="základní",J294,0)</f>
        <v>0</v>
      </c>
      <c r="BF294" s="252">
        <f>IF(N294="snížená",J294,0)</f>
        <v>0</v>
      </c>
      <c r="BG294" s="252">
        <f>IF(N294="zákl. přenesená",J294,0)</f>
        <v>0</v>
      </c>
      <c r="BH294" s="252">
        <f>IF(N294="sníž. přenesená",J294,0)</f>
        <v>0</v>
      </c>
      <c r="BI294" s="252">
        <f>IF(N294="nulová",J294,0)</f>
        <v>0</v>
      </c>
      <c r="BJ294" s="14" t="s">
        <v>81</v>
      </c>
      <c r="BK294" s="252">
        <f>ROUND(I294*H294,2)</f>
        <v>0</v>
      </c>
      <c r="BL294" s="14" t="s">
        <v>352</v>
      </c>
      <c r="BM294" s="251" t="s">
        <v>951</v>
      </c>
    </row>
    <row r="295" s="2" customFormat="1">
      <c r="A295" s="35"/>
      <c r="B295" s="36"/>
      <c r="C295" s="37"/>
      <c r="D295" s="253" t="s">
        <v>284</v>
      </c>
      <c r="E295" s="37"/>
      <c r="F295" s="254" t="s">
        <v>950</v>
      </c>
      <c r="G295" s="37"/>
      <c r="H295" s="37"/>
      <c r="I295" s="206"/>
      <c r="J295" s="37"/>
      <c r="K295" s="37"/>
      <c r="L295" s="41"/>
      <c r="M295" s="255"/>
      <c r="N295" s="256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284</v>
      </c>
      <c r="AU295" s="14" t="s">
        <v>276</v>
      </c>
    </row>
    <row r="296" s="2" customFormat="1" ht="16.5" customHeight="1">
      <c r="A296" s="35"/>
      <c r="B296" s="36"/>
      <c r="C296" s="257" t="s">
        <v>887</v>
      </c>
      <c r="D296" s="257" t="s">
        <v>339</v>
      </c>
      <c r="E296" s="258" t="s">
        <v>953</v>
      </c>
      <c r="F296" s="259" t="s">
        <v>954</v>
      </c>
      <c r="G296" s="260" t="s">
        <v>416</v>
      </c>
      <c r="H296" s="261">
        <v>1</v>
      </c>
      <c r="I296" s="262"/>
      <c r="J296" s="263">
        <f>ROUND(I296*H296,2)</f>
        <v>0</v>
      </c>
      <c r="K296" s="264"/>
      <c r="L296" s="265"/>
      <c r="M296" s="266" t="s">
        <v>1</v>
      </c>
      <c r="N296" s="267" t="s">
        <v>39</v>
      </c>
      <c r="O296" s="88"/>
      <c r="P296" s="249">
        <f>O296*H296</f>
        <v>0</v>
      </c>
      <c r="Q296" s="249">
        <v>6.9999999999999994E-05</v>
      </c>
      <c r="R296" s="249">
        <f>Q296*H296</f>
        <v>6.9999999999999994E-05</v>
      </c>
      <c r="S296" s="249">
        <v>0</v>
      </c>
      <c r="T296" s="250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51" t="s">
        <v>377</v>
      </c>
      <c r="AT296" s="251" t="s">
        <v>339</v>
      </c>
      <c r="AU296" s="251" t="s">
        <v>276</v>
      </c>
      <c r="AY296" s="14" t="s">
        <v>275</v>
      </c>
      <c r="BE296" s="252">
        <f>IF(N296="základní",J296,0)</f>
        <v>0</v>
      </c>
      <c r="BF296" s="252">
        <f>IF(N296="snížená",J296,0)</f>
        <v>0</v>
      </c>
      <c r="BG296" s="252">
        <f>IF(N296="zákl. přenesená",J296,0)</f>
        <v>0</v>
      </c>
      <c r="BH296" s="252">
        <f>IF(N296="sníž. přenesená",J296,0)</f>
        <v>0</v>
      </c>
      <c r="BI296" s="252">
        <f>IF(N296="nulová",J296,0)</f>
        <v>0</v>
      </c>
      <c r="BJ296" s="14" t="s">
        <v>81</v>
      </c>
      <c r="BK296" s="252">
        <f>ROUND(I296*H296,2)</f>
        <v>0</v>
      </c>
      <c r="BL296" s="14" t="s">
        <v>352</v>
      </c>
      <c r="BM296" s="251" t="s">
        <v>955</v>
      </c>
    </row>
    <row r="297" s="2" customFormat="1">
      <c r="A297" s="35"/>
      <c r="B297" s="36"/>
      <c r="C297" s="37"/>
      <c r="D297" s="253" t="s">
        <v>284</v>
      </c>
      <c r="E297" s="37"/>
      <c r="F297" s="254" t="s">
        <v>954</v>
      </c>
      <c r="G297" s="37"/>
      <c r="H297" s="37"/>
      <c r="I297" s="206"/>
      <c r="J297" s="37"/>
      <c r="K297" s="37"/>
      <c r="L297" s="41"/>
      <c r="M297" s="255"/>
      <c r="N297" s="256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284</v>
      </c>
      <c r="AU297" s="14" t="s">
        <v>276</v>
      </c>
    </row>
    <row r="298" s="2" customFormat="1" ht="24.15" customHeight="1">
      <c r="A298" s="35"/>
      <c r="B298" s="36"/>
      <c r="C298" s="239" t="s">
        <v>891</v>
      </c>
      <c r="D298" s="239" t="s">
        <v>278</v>
      </c>
      <c r="E298" s="240" t="s">
        <v>957</v>
      </c>
      <c r="F298" s="241" t="s">
        <v>958</v>
      </c>
      <c r="G298" s="242" t="s">
        <v>342</v>
      </c>
      <c r="H298" s="243">
        <v>30</v>
      </c>
      <c r="I298" s="244"/>
      <c r="J298" s="245">
        <f>ROUND(I298*H298,2)</f>
        <v>0</v>
      </c>
      <c r="K298" s="246"/>
      <c r="L298" s="41"/>
      <c r="M298" s="247" t="s">
        <v>1</v>
      </c>
      <c r="N298" s="248" t="s">
        <v>39</v>
      </c>
      <c r="O298" s="88"/>
      <c r="P298" s="249">
        <f>O298*H298</f>
        <v>0</v>
      </c>
      <c r="Q298" s="249">
        <v>0</v>
      </c>
      <c r="R298" s="249">
        <f>Q298*H298</f>
        <v>0</v>
      </c>
      <c r="S298" s="249">
        <v>0</v>
      </c>
      <c r="T298" s="25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51" t="s">
        <v>352</v>
      </c>
      <c r="AT298" s="251" t="s">
        <v>278</v>
      </c>
      <c r="AU298" s="251" t="s">
        <v>276</v>
      </c>
      <c r="AY298" s="14" t="s">
        <v>275</v>
      </c>
      <c r="BE298" s="252">
        <f>IF(N298="základní",J298,0)</f>
        <v>0</v>
      </c>
      <c r="BF298" s="252">
        <f>IF(N298="snížená",J298,0)</f>
        <v>0</v>
      </c>
      <c r="BG298" s="252">
        <f>IF(N298="zákl. přenesená",J298,0)</f>
        <v>0</v>
      </c>
      <c r="BH298" s="252">
        <f>IF(N298="sníž. přenesená",J298,0)</f>
        <v>0</v>
      </c>
      <c r="BI298" s="252">
        <f>IF(N298="nulová",J298,0)</f>
        <v>0</v>
      </c>
      <c r="BJ298" s="14" t="s">
        <v>81</v>
      </c>
      <c r="BK298" s="252">
        <f>ROUND(I298*H298,2)</f>
        <v>0</v>
      </c>
      <c r="BL298" s="14" t="s">
        <v>352</v>
      </c>
      <c r="BM298" s="251" t="s">
        <v>959</v>
      </c>
    </row>
    <row r="299" s="2" customFormat="1">
      <c r="A299" s="35"/>
      <c r="B299" s="36"/>
      <c r="C299" s="37"/>
      <c r="D299" s="253" t="s">
        <v>284</v>
      </c>
      <c r="E299" s="37"/>
      <c r="F299" s="254" t="s">
        <v>960</v>
      </c>
      <c r="G299" s="37"/>
      <c r="H299" s="37"/>
      <c r="I299" s="206"/>
      <c r="J299" s="37"/>
      <c r="K299" s="37"/>
      <c r="L299" s="41"/>
      <c r="M299" s="255"/>
      <c r="N299" s="256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284</v>
      </c>
      <c r="AU299" s="14" t="s">
        <v>276</v>
      </c>
    </row>
    <row r="300" s="2" customFormat="1" ht="21.75" customHeight="1">
      <c r="A300" s="35"/>
      <c r="B300" s="36"/>
      <c r="C300" s="239" t="s">
        <v>895</v>
      </c>
      <c r="D300" s="239" t="s">
        <v>278</v>
      </c>
      <c r="E300" s="240" t="s">
        <v>966</v>
      </c>
      <c r="F300" s="241" t="s">
        <v>967</v>
      </c>
      <c r="G300" s="242" t="s">
        <v>342</v>
      </c>
      <c r="H300" s="243">
        <v>1</v>
      </c>
      <c r="I300" s="244"/>
      <c r="J300" s="245">
        <f>ROUND(I300*H300,2)</f>
        <v>0</v>
      </c>
      <c r="K300" s="246"/>
      <c r="L300" s="41"/>
      <c r="M300" s="247" t="s">
        <v>1</v>
      </c>
      <c r="N300" s="248" t="s">
        <v>39</v>
      </c>
      <c r="O300" s="88"/>
      <c r="P300" s="249">
        <f>O300*H300</f>
        <v>0</v>
      </c>
      <c r="Q300" s="249">
        <v>0</v>
      </c>
      <c r="R300" s="249">
        <f>Q300*H300</f>
        <v>0</v>
      </c>
      <c r="S300" s="249">
        <v>0</v>
      </c>
      <c r="T300" s="250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51" t="s">
        <v>352</v>
      </c>
      <c r="AT300" s="251" t="s">
        <v>278</v>
      </c>
      <c r="AU300" s="251" t="s">
        <v>276</v>
      </c>
      <c r="AY300" s="14" t="s">
        <v>275</v>
      </c>
      <c r="BE300" s="252">
        <f>IF(N300="základní",J300,0)</f>
        <v>0</v>
      </c>
      <c r="BF300" s="252">
        <f>IF(N300="snížená",J300,0)</f>
        <v>0</v>
      </c>
      <c r="BG300" s="252">
        <f>IF(N300="zákl. přenesená",J300,0)</f>
        <v>0</v>
      </c>
      <c r="BH300" s="252">
        <f>IF(N300="sníž. přenesená",J300,0)</f>
        <v>0</v>
      </c>
      <c r="BI300" s="252">
        <f>IF(N300="nulová",J300,0)</f>
        <v>0</v>
      </c>
      <c r="BJ300" s="14" t="s">
        <v>81</v>
      </c>
      <c r="BK300" s="252">
        <f>ROUND(I300*H300,2)</f>
        <v>0</v>
      </c>
      <c r="BL300" s="14" t="s">
        <v>352</v>
      </c>
      <c r="BM300" s="251" t="s">
        <v>968</v>
      </c>
    </row>
    <row r="301" s="2" customFormat="1">
      <c r="A301" s="35"/>
      <c r="B301" s="36"/>
      <c r="C301" s="37"/>
      <c r="D301" s="253" t="s">
        <v>284</v>
      </c>
      <c r="E301" s="37"/>
      <c r="F301" s="254" t="s">
        <v>969</v>
      </c>
      <c r="G301" s="37"/>
      <c r="H301" s="37"/>
      <c r="I301" s="206"/>
      <c r="J301" s="37"/>
      <c r="K301" s="37"/>
      <c r="L301" s="41"/>
      <c r="M301" s="255"/>
      <c r="N301" s="256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284</v>
      </c>
      <c r="AU301" s="14" t="s">
        <v>276</v>
      </c>
    </row>
    <row r="302" s="2" customFormat="1" ht="16.5" customHeight="1">
      <c r="A302" s="35"/>
      <c r="B302" s="36"/>
      <c r="C302" s="239" t="s">
        <v>899</v>
      </c>
      <c r="D302" s="239" t="s">
        <v>278</v>
      </c>
      <c r="E302" s="240" t="s">
        <v>971</v>
      </c>
      <c r="F302" s="241" t="s">
        <v>972</v>
      </c>
      <c r="G302" s="242" t="s">
        <v>973</v>
      </c>
      <c r="H302" s="243">
        <v>1</v>
      </c>
      <c r="I302" s="244"/>
      <c r="J302" s="245">
        <f>ROUND(I302*H302,2)</f>
        <v>0</v>
      </c>
      <c r="K302" s="246"/>
      <c r="L302" s="41"/>
      <c r="M302" s="247" t="s">
        <v>1</v>
      </c>
      <c r="N302" s="248" t="s">
        <v>39</v>
      </c>
      <c r="O302" s="88"/>
      <c r="P302" s="249">
        <f>O302*H302</f>
        <v>0</v>
      </c>
      <c r="Q302" s="249">
        <v>0</v>
      </c>
      <c r="R302" s="249">
        <f>Q302*H302</f>
        <v>0</v>
      </c>
      <c r="S302" s="249">
        <v>0</v>
      </c>
      <c r="T302" s="250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51" t="s">
        <v>352</v>
      </c>
      <c r="AT302" s="251" t="s">
        <v>278</v>
      </c>
      <c r="AU302" s="251" t="s">
        <v>276</v>
      </c>
      <c r="AY302" s="14" t="s">
        <v>275</v>
      </c>
      <c r="BE302" s="252">
        <f>IF(N302="základní",J302,0)</f>
        <v>0</v>
      </c>
      <c r="BF302" s="252">
        <f>IF(N302="snížená",J302,0)</f>
        <v>0</v>
      </c>
      <c r="BG302" s="252">
        <f>IF(N302="zákl. přenesená",J302,0)</f>
        <v>0</v>
      </c>
      <c r="BH302" s="252">
        <f>IF(N302="sníž. přenesená",J302,0)</f>
        <v>0</v>
      </c>
      <c r="BI302" s="252">
        <f>IF(N302="nulová",J302,0)</f>
        <v>0</v>
      </c>
      <c r="BJ302" s="14" t="s">
        <v>81</v>
      </c>
      <c r="BK302" s="252">
        <f>ROUND(I302*H302,2)</f>
        <v>0</v>
      </c>
      <c r="BL302" s="14" t="s">
        <v>352</v>
      </c>
      <c r="BM302" s="251" t="s">
        <v>974</v>
      </c>
    </row>
    <row r="303" s="2" customFormat="1">
      <c r="A303" s="35"/>
      <c r="B303" s="36"/>
      <c r="C303" s="37"/>
      <c r="D303" s="253" t="s">
        <v>284</v>
      </c>
      <c r="E303" s="37"/>
      <c r="F303" s="254" t="s">
        <v>972</v>
      </c>
      <c r="G303" s="37"/>
      <c r="H303" s="37"/>
      <c r="I303" s="206"/>
      <c r="J303" s="37"/>
      <c r="K303" s="37"/>
      <c r="L303" s="41"/>
      <c r="M303" s="255"/>
      <c r="N303" s="256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284</v>
      </c>
      <c r="AU303" s="14" t="s">
        <v>276</v>
      </c>
    </row>
    <row r="304" s="12" customFormat="1" ht="20.88" customHeight="1">
      <c r="A304" s="12"/>
      <c r="B304" s="223"/>
      <c r="C304" s="224"/>
      <c r="D304" s="225" t="s">
        <v>73</v>
      </c>
      <c r="E304" s="237" t="s">
        <v>975</v>
      </c>
      <c r="F304" s="237" t="s">
        <v>976</v>
      </c>
      <c r="G304" s="224"/>
      <c r="H304" s="224"/>
      <c r="I304" s="227"/>
      <c r="J304" s="238">
        <f>BK304</f>
        <v>0</v>
      </c>
      <c r="K304" s="224"/>
      <c r="L304" s="229"/>
      <c r="M304" s="230"/>
      <c r="N304" s="231"/>
      <c r="O304" s="231"/>
      <c r="P304" s="232">
        <f>SUM(P305:P342)</f>
        <v>0</v>
      </c>
      <c r="Q304" s="231"/>
      <c r="R304" s="232">
        <f>SUM(R305:R342)</f>
        <v>0.034549999999999997</v>
      </c>
      <c r="S304" s="231"/>
      <c r="T304" s="233">
        <f>SUM(T305:T342)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4" t="s">
        <v>83</v>
      </c>
      <c r="AT304" s="235" t="s">
        <v>73</v>
      </c>
      <c r="AU304" s="235" t="s">
        <v>83</v>
      </c>
      <c r="AY304" s="234" t="s">
        <v>275</v>
      </c>
      <c r="BK304" s="236">
        <f>SUM(BK305:BK342)</f>
        <v>0</v>
      </c>
    </row>
    <row r="305" s="2" customFormat="1" ht="37.8" customHeight="1">
      <c r="A305" s="35"/>
      <c r="B305" s="36"/>
      <c r="C305" s="239" t="s">
        <v>903</v>
      </c>
      <c r="D305" s="239" t="s">
        <v>278</v>
      </c>
      <c r="E305" s="240" t="s">
        <v>2095</v>
      </c>
      <c r="F305" s="241" t="s">
        <v>2096</v>
      </c>
      <c r="G305" s="242" t="s">
        <v>416</v>
      </c>
      <c r="H305" s="243">
        <v>15</v>
      </c>
      <c r="I305" s="244"/>
      <c r="J305" s="245">
        <f>ROUND(I305*H305,2)</f>
        <v>0</v>
      </c>
      <c r="K305" s="246"/>
      <c r="L305" s="41"/>
      <c r="M305" s="247" t="s">
        <v>1</v>
      </c>
      <c r="N305" s="248" t="s">
        <v>39</v>
      </c>
      <c r="O305" s="88"/>
      <c r="P305" s="249">
        <f>O305*H305</f>
        <v>0</v>
      </c>
      <c r="Q305" s="249">
        <v>0</v>
      </c>
      <c r="R305" s="249">
        <f>Q305*H305</f>
        <v>0</v>
      </c>
      <c r="S305" s="249">
        <v>0</v>
      </c>
      <c r="T305" s="25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51" t="s">
        <v>352</v>
      </c>
      <c r="AT305" s="251" t="s">
        <v>278</v>
      </c>
      <c r="AU305" s="251" t="s">
        <v>276</v>
      </c>
      <c r="AY305" s="14" t="s">
        <v>275</v>
      </c>
      <c r="BE305" s="252">
        <f>IF(N305="základní",J305,0)</f>
        <v>0</v>
      </c>
      <c r="BF305" s="252">
        <f>IF(N305="snížená",J305,0)</f>
        <v>0</v>
      </c>
      <c r="BG305" s="252">
        <f>IF(N305="zákl. přenesená",J305,0)</f>
        <v>0</v>
      </c>
      <c r="BH305" s="252">
        <f>IF(N305="sníž. přenesená",J305,0)</f>
        <v>0</v>
      </c>
      <c r="BI305" s="252">
        <f>IF(N305="nulová",J305,0)</f>
        <v>0</v>
      </c>
      <c r="BJ305" s="14" t="s">
        <v>81</v>
      </c>
      <c r="BK305" s="252">
        <f>ROUND(I305*H305,2)</f>
        <v>0</v>
      </c>
      <c r="BL305" s="14" t="s">
        <v>352</v>
      </c>
      <c r="BM305" s="251" t="s">
        <v>2097</v>
      </c>
    </row>
    <row r="306" s="2" customFormat="1">
      <c r="A306" s="35"/>
      <c r="B306" s="36"/>
      <c r="C306" s="37"/>
      <c r="D306" s="253" t="s">
        <v>284</v>
      </c>
      <c r="E306" s="37"/>
      <c r="F306" s="254" t="s">
        <v>2096</v>
      </c>
      <c r="G306" s="37"/>
      <c r="H306" s="37"/>
      <c r="I306" s="206"/>
      <c r="J306" s="37"/>
      <c r="K306" s="37"/>
      <c r="L306" s="41"/>
      <c r="M306" s="255"/>
      <c r="N306" s="256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284</v>
      </c>
      <c r="AU306" s="14" t="s">
        <v>276</v>
      </c>
    </row>
    <row r="307" s="2" customFormat="1" ht="24.15" customHeight="1">
      <c r="A307" s="35"/>
      <c r="B307" s="36"/>
      <c r="C307" s="257" t="s">
        <v>908</v>
      </c>
      <c r="D307" s="257" t="s">
        <v>339</v>
      </c>
      <c r="E307" s="258" t="s">
        <v>2098</v>
      </c>
      <c r="F307" s="259" t="s">
        <v>2099</v>
      </c>
      <c r="G307" s="260" t="s">
        <v>416</v>
      </c>
      <c r="H307" s="261">
        <v>15</v>
      </c>
      <c r="I307" s="262"/>
      <c r="J307" s="263">
        <f>ROUND(I307*H307,2)</f>
        <v>0</v>
      </c>
      <c r="K307" s="264"/>
      <c r="L307" s="265"/>
      <c r="M307" s="266" t="s">
        <v>1</v>
      </c>
      <c r="N307" s="267" t="s">
        <v>39</v>
      </c>
      <c r="O307" s="88"/>
      <c r="P307" s="249">
        <f>O307*H307</f>
        <v>0</v>
      </c>
      <c r="Q307" s="249">
        <v>0.00183</v>
      </c>
      <c r="R307" s="249">
        <f>Q307*H307</f>
        <v>0.027450000000000002</v>
      </c>
      <c r="S307" s="249">
        <v>0</v>
      </c>
      <c r="T307" s="250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51" t="s">
        <v>377</v>
      </c>
      <c r="AT307" s="251" t="s">
        <v>339</v>
      </c>
      <c r="AU307" s="251" t="s">
        <v>276</v>
      </c>
      <c r="AY307" s="14" t="s">
        <v>275</v>
      </c>
      <c r="BE307" s="252">
        <f>IF(N307="základní",J307,0)</f>
        <v>0</v>
      </c>
      <c r="BF307" s="252">
        <f>IF(N307="snížená",J307,0)</f>
        <v>0</v>
      </c>
      <c r="BG307" s="252">
        <f>IF(N307="zákl. přenesená",J307,0)</f>
        <v>0</v>
      </c>
      <c r="BH307" s="252">
        <f>IF(N307="sníž. přenesená",J307,0)</f>
        <v>0</v>
      </c>
      <c r="BI307" s="252">
        <f>IF(N307="nulová",J307,0)</f>
        <v>0</v>
      </c>
      <c r="BJ307" s="14" t="s">
        <v>81</v>
      </c>
      <c r="BK307" s="252">
        <f>ROUND(I307*H307,2)</f>
        <v>0</v>
      </c>
      <c r="BL307" s="14" t="s">
        <v>352</v>
      </c>
      <c r="BM307" s="251" t="s">
        <v>2100</v>
      </c>
    </row>
    <row r="308" s="2" customFormat="1">
      <c r="A308" s="35"/>
      <c r="B308" s="36"/>
      <c r="C308" s="37"/>
      <c r="D308" s="253" t="s">
        <v>284</v>
      </c>
      <c r="E308" s="37"/>
      <c r="F308" s="254" t="s">
        <v>2099</v>
      </c>
      <c r="G308" s="37"/>
      <c r="H308" s="37"/>
      <c r="I308" s="206"/>
      <c r="J308" s="37"/>
      <c r="K308" s="37"/>
      <c r="L308" s="41"/>
      <c r="M308" s="255"/>
      <c r="N308" s="256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284</v>
      </c>
      <c r="AU308" s="14" t="s">
        <v>276</v>
      </c>
    </row>
    <row r="309" s="2" customFormat="1" ht="37.8" customHeight="1">
      <c r="A309" s="35"/>
      <c r="B309" s="36"/>
      <c r="C309" s="239" t="s">
        <v>913</v>
      </c>
      <c r="D309" s="239" t="s">
        <v>278</v>
      </c>
      <c r="E309" s="240" t="s">
        <v>2101</v>
      </c>
      <c r="F309" s="241" t="s">
        <v>2102</v>
      </c>
      <c r="G309" s="242" t="s">
        <v>416</v>
      </c>
      <c r="H309" s="243">
        <v>15</v>
      </c>
      <c r="I309" s="244"/>
      <c r="J309" s="245">
        <f>ROUND(I309*H309,2)</f>
        <v>0</v>
      </c>
      <c r="K309" s="246"/>
      <c r="L309" s="41"/>
      <c r="M309" s="247" t="s">
        <v>1</v>
      </c>
      <c r="N309" s="248" t="s">
        <v>39</v>
      </c>
      <c r="O309" s="88"/>
      <c r="P309" s="249">
        <f>O309*H309</f>
        <v>0</v>
      </c>
      <c r="Q309" s="249">
        <v>0</v>
      </c>
      <c r="R309" s="249">
        <f>Q309*H309</f>
        <v>0</v>
      </c>
      <c r="S309" s="249">
        <v>0</v>
      </c>
      <c r="T309" s="250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51" t="s">
        <v>352</v>
      </c>
      <c r="AT309" s="251" t="s">
        <v>278</v>
      </c>
      <c r="AU309" s="251" t="s">
        <v>276</v>
      </c>
      <c r="AY309" s="14" t="s">
        <v>275</v>
      </c>
      <c r="BE309" s="252">
        <f>IF(N309="základní",J309,0)</f>
        <v>0</v>
      </c>
      <c r="BF309" s="252">
        <f>IF(N309="snížená",J309,0)</f>
        <v>0</v>
      </c>
      <c r="BG309" s="252">
        <f>IF(N309="zákl. přenesená",J309,0)</f>
        <v>0</v>
      </c>
      <c r="BH309" s="252">
        <f>IF(N309="sníž. přenesená",J309,0)</f>
        <v>0</v>
      </c>
      <c r="BI309" s="252">
        <f>IF(N309="nulová",J309,0)</f>
        <v>0</v>
      </c>
      <c r="BJ309" s="14" t="s">
        <v>81</v>
      </c>
      <c r="BK309" s="252">
        <f>ROUND(I309*H309,2)</f>
        <v>0</v>
      </c>
      <c r="BL309" s="14" t="s">
        <v>352</v>
      </c>
      <c r="BM309" s="251" t="s">
        <v>2103</v>
      </c>
    </row>
    <row r="310" s="2" customFormat="1">
      <c r="A310" s="35"/>
      <c r="B310" s="36"/>
      <c r="C310" s="37"/>
      <c r="D310" s="253" t="s">
        <v>284</v>
      </c>
      <c r="E310" s="37"/>
      <c r="F310" s="254" t="s">
        <v>2104</v>
      </c>
      <c r="G310" s="37"/>
      <c r="H310" s="37"/>
      <c r="I310" s="206"/>
      <c r="J310" s="37"/>
      <c r="K310" s="37"/>
      <c r="L310" s="41"/>
      <c r="M310" s="255"/>
      <c r="N310" s="256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284</v>
      </c>
      <c r="AU310" s="14" t="s">
        <v>276</v>
      </c>
    </row>
    <row r="311" s="2" customFormat="1" ht="33" customHeight="1">
      <c r="A311" s="35"/>
      <c r="B311" s="36"/>
      <c r="C311" s="257" t="s">
        <v>917</v>
      </c>
      <c r="D311" s="257" t="s">
        <v>339</v>
      </c>
      <c r="E311" s="258" t="s">
        <v>2105</v>
      </c>
      <c r="F311" s="259" t="s">
        <v>2106</v>
      </c>
      <c r="G311" s="260" t="s">
        <v>416</v>
      </c>
      <c r="H311" s="261">
        <v>15</v>
      </c>
      <c r="I311" s="262"/>
      <c r="J311" s="263">
        <f>ROUND(I311*H311,2)</f>
        <v>0</v>
      </c>
      <c r="K311" s="264"/>
      <c r="L311" s="265"/>
      <c r="M311" s="266" t="s">
        <v>1</v>
      </c>
      <c r="N311" s="267" t="s">
        <v>39</v>
      </c>
      <c r="O311" s="88"/>
      <c r="P311" s="249">
        <f>O311*H311</f>
        <v>0</v>
      </c>
      <c r="Q311" s="249">
        <v>0.00011</v>
      </c>
      <c r="R311" s="249">
        <f>Q311*H311</f>
        <v>0.00165</v>
      </c>
      <c r="S311" s="249">
        <v>0</v>
      </c>
      <c r="T311" s="25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51" t="s">
        <v>377</v>
      </c>
      <c r="AT311" s="251" t="s">
        <v>339</v>
      </c>
      <c r="AU311" s="251" t="s">
        <v>276</v>
      </c>
      <c r="AY311" s="14" t="s">
        <v>275</v>
      </c>
      <c r="BE311" s="252">
        <f>IF(N311="základní",J311,0)</f>
        <v>0</v>
      </c>
      <c r="BF311" s="252">
        <f>IF(N311="snížená",J311,0)</f>
        <v>0</v>
      </c>
      <c r="BG311" s="252">
        <f>IF(N311="zákl. přenesená",J311,0)</f>
        <v>0</v>
      </c>
      <c r="BH311" s="252">
        <f>IF(N311="sníž. přenesená",J311,0)</f>
        <v>0</v>
      </c>
      <c r="BI311" s="252">
        <f>IF(N311="nulová",J311,0)</f>
        <v>0</v>
      </c>
      <c r="BJ311" s="14" t="s">
        <v>81</v>
      </c>
      <c r="BK311" s="252">
        <f>ROUND(I311*H311,2)</f>
        <v>0</v>
      </c>
      <c r="BL311" s="14" t="s">
        <v>352</v>
      </c>
      <c r="BM311" s="251" t="s">
        <v>2107</v>
      </c>
    </row>
    <row r="312" s="2" customFormat="1">
      <c r="A312" s="35"/>
      <c r="B312" s="36"/>
      <c r="C312" s="37"/>
      <c r="D312" s="253" t="s">
        <v>284</v>
      </c>
      <c r="E312" s="37"/>
      <c r="F312" s="254" t="s">
        <v>2106</v>
      </c>
      <c r="G312" s="37"/>
      <c r="H312" s="37"/>
      <c r="I312" s="206"/>
      <c r="J312" s="37"/>
      <c r="K312" s="37"/>
      <c r="L312" s="41"/>
      <c r="M312" s="255"/>
      <c r="N312" s="256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284</v>
      </c>
      <c r="AU312" s="14" t="s">
        <v>276</v>
      </c>
    </row>
    <row r="313" s="2" customFormat="1" ht="24.15" customHeight="1">
      <c r="A313" s="35"/>
      <c r="B313" s="36"/>
      <c r="C313" s="239" t="s">
        <v>922</v>
      </c>
      <c r="D313" s="239" t="s">
        <v>278</v>
      </c>
      <c r="E313" s="240" t="s">
        <v>996</v>
      </c>
      <c r="F313" s="241" t="s">
        <v>997</v>
      </c>
      <c r="G313" s="242" t="s">
        <v>342</v>
      </c>
      <c r="H313" s="243">
        <v>1</v>
      </c>
      <c r="I313" s="244"/>
      <c r="J313" s="245">
        <f>ROUND(I313*H313,2)</f>
        <v>0</v>
      </c>
      <c r="K313" s="246"/>
      <c r="L313" s="41"/>
      <c r="M313" s="247" t="s">
        <v>1</v>
      </c>
      <c r="N313" s="248" t="s">
        <v>39</v>
      </c>
      <c r="O313" s="88"/>
      <c r="P313" s="249">
        <f>O313*H313</f>
        <v>0</v>
      </c>
      <c r="Q313" s="249">
        <v>0</v>
      </c>
      <c r="R313" s="249">
        <f>Q313*H313</f>
        <v>0</v>
      </c>
      <c r="S313" s="249">
        <v>0</v>
      </c>
      <c r="T313" s="250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51" t="s">
        <v>352</v>
      </c>
      <c r="AT313" s="251" t="s">
        <v>278</v>
      </c>
      <c r="AU313" s="251" t="s">
        <v>276</v>
      </c>
      <c r="AY313" s="14" t="s">
        <v>275</v>
      </c>
      <c r="BE313" s="252">
        <f>IF(N313="základní",J313,0)</f>
        <v>0</v>
      </c>
      <c r="BF313" s="252">
        <f>IF(N313="snížená",J313,0)</f>
        <v>0</v>
      </c>
      <c r="BG313" s="252">
        <f>IF(N313="zákl. přenesená",J313,0)</f>
        <v>0</v>
      </c>
      <c r="BH313" s="252">
        <f>IF(N313="sníž. přenesená",J313,0)</f>
        <v>0</v>
      </c>
      <c r="BI313" s="252">
        <f>IF(N313="nulová",J313,0)</f>
        <v>0</v>
      </c>
      <c r="BJ313" s="14" t="s">
        <v>81</v>
      </c>
      <c r="BK313" s="252">
        <f>ROUND(I313*H313,2)</f>
        <v>0</v>
      </c>
      <c r="BL313" s="14" t="s">
        <v>352</v>
      </c>
      <c r="BM313" s="251" t="s">
        <v>998</v>
      </c>
    </row>
    <row r="314" s="2" customFormat="1">
      <c r="A314" s="35"/>
      <c r="B314" s="36"/>
      <c r="C314" s="37"/>
      <c r="D314" s="253" t="s">
        <v>284</v>
      </c>
      <c r="E314" s="37"/>
      <c r="F314" s="254" t="s">
        <v>999</v>
      </c>
      <c r="G314" s="37"/>
      <c r="H314" s="37"/>
      <c r="I314" s="206"/>
      <c r="J314" s="37"/>
      <c r="K314" s="37"/>
      <c r="L314" s="41"/>
      <c r="M314" s="255"/>
      <c r="N314" s="256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284</v>
      </c>
      <c r="AU314" s="14" t="s">
        <v>276</v>
      </c>
    </row>
    <row r="315" s="2" customFormat="1" ht="24.15" customHeight="1">
      <c r="A315" s="35"/>
      <c r="B315" s="36"/>
      <c r="C315" s="257" t="s">
        <v>926</v>
      </c>
      <c r="D315" s="257" t="s">
        <v>339</v>
      </c>
      <c r="E315" s="258" t="s">
        <v>2108</v>
      </c>
      <c r="F315" s="259" t="s">
        <v>2109</v>
      </c>
      <c r="G315" s="260" t="s">
        <v>342</v>
      </c>
      <c r="H315" s="261">
        <v>1</v>
      </c>
      <c r="I315" s="262"/>
      <c r="J315" s="263">
        <f>ROUND(I315*H315,2)</f>
        <v>0</v>
      </c>
      <c r="K315" s="264"/>
      <c r="L315" s="265"/>
      <c r="M315" s="266" t="s">
        <v>1</v>
      </c>
      <c r="N315" s="267" t="s">
        <v>39</v>
      </c>
      <c r="O315" s="88"/>
      <c r="P315" s="249">
        <f>O315*H315</f>
        <v>0</v>
      </c>
      <c r="Q315" s="249">
        <v>0.0010499999999999999</v>
      </c>
      <c r="R315" s="249">
        <f>Q315*H315</f>
        <v>0.0010499999999999999</v>
      </c>
      <c r="S315" s="249">
        <v>0</v>
      </c>
      <c r="T315" s="250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51" t="s">
        <v>377</v>
      </c>
      <c r="AT315" s="251" t="s">
        <v>339</v>
      </c>
      <c r="AU315" s="251" t="s">
        <v>276</v>
      </c>
      <c r="AY315" s="14" t="s">
        <v>275</v>
      </c>
      <c r="BE315" s="252">
        <f>IF(N315="základní",J315,0)</f>
        <v>0</v>
      </c>
      <c r="BF315" s="252">
        <f>IF(N315="snížená",J315,0)</f>
        <v>0</v>
      </c>
      <c r="BG315" s="252">
        <f>IF(N315="zákl. přenesená",J315,0)</f>
        <v>0</v>
      </c>
      <c r="BH315" s="252">
        <f>IF(N315="sníž. přenesená",J315,0)</f>
        <v>0</v>
      </c>
      <c r="BI315" s="252">
        <f>IF(N315="nulová",J315,0)</f>
        <v>0</v>
      </c>
      <c r="BJ315" s="14" t="s">
        <v>81</v>
      </c>
      <c r="BK315" s="252">
        <f>ROUND(I315*H315,2)</f>
        <v>0</v>
      </c>
      <c r="BL315" s="14" t="s">
        <v>352</v>
      </c>
      <c r="BM315" s="251" t="s">
        <v>2110</v>
      </c>
    </row>
    <row r="316" s="2" customFormat="1">
      <c r="A316" s="35"/>
      <c r="B316" s="36"/>
      <c r="C316" s="37"/>
      <c r="D316" s="253" t="s">
        <v>284</v>
      </c>
      <c r="E316" s="37"/>
      <c r="F316" s="254" t="s">
        <v>2109</v>
      </c>
      <c r="G316" s="37"/>
      <c r="H316" s="37"/>
      <c r="I316" s="206"/>
      <c r="J316" s="37"/>
      <c r="K316" s="37"/>
      <c r="L316" s="41"/>
      <c r="M316" s="255"/>
      <c r="N316" s="256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284</v>
      </c>
      <c r="AU316" s="14" t="s">
        <v>276</v>
      </c>
    </row>
    <row r="317" s="2" customFormat="1" ht="33" customHeight="1">
      <c r="A317" s="35"/>
      <c r="B317" s="36"/>
      <c r="C317" s="239" t="s">
        <v>930</v>
      </c>
      <c r="D317" s="239" t="s">
        <v>278</v>
      </c>
      <c r="E317" s="240" t="s">
        <v>1005</v>
      </c>
      <c r="F317" s="241" t="s">
        <v>1006</v>
      </c>
      <c r="G317" s="242" t="s">
        <v>342</v>
      </c>
      <c r="H317" s="243">
        <v>1</v>
      </c>
      <c r="I317" s="244"/>
      <c r="J317" s="245">
        <f>ROUND(I317*H317,2)</f>
        <v>0</v>
      </c>
      <c r="K317" s="246"/>
      <c r="L317" s="41"/>
      <c r="M317" s="247" t="s">
        <v>1</v>
      </c>
      <c r="N317" s="248" t="s">
        <v>39</v>
      </c>
      <c r="O317" s="88"/>
      <c r="P317" s="249">
        <f>O317*H317</f>
        <v>0</v>
      </c>
      <c r="Q317" s="249">
        <v>0</v>
      </c>
      <c r="R317" s="249">
        <f>Q317*H317</f>
        <v>0</v>
      </c>
      <c r="S317" s="249">
        <v>0</v>
      </c>
      <c r="T317" s="25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51" t="s">
        <v>352</v>
      </c>
      <c r="AT317" s="251" t="s">
        <v>278</v>
      </c>
      <c r="AU317" s="251" t="s">
        <v>276</v>
      </c>
      <c r="AY317" s="14" t="s">
        <v>275</v>
      </c>
      <c r="BE317" s="252">
        <f>IF(N317="základní",J317,0)</f>
        <v>0</v>
      </c>
      <c r="BF317" s="252">
        <f>IF(N317="snížená",J317,0)</f>
        <v>0</v>
      </c>
      <c r="BG317" s="252">
        <f>IF(N317="zákl. přenesená",J317,0)</f>
        <v>0</v>
      </c>
      <c r="BH317" s="252">
        <f>IF(N317="sníž. přenesená",J317,0)</f>
        <v>0</v>
      </c>
      <c r="BI317" s="252">
        <f>IF(N317="nulová",J317,0)</f>
        <v>0</v>
      </c>
      <c r="BJ317" s="14" t="s">
        <v>81</v>
      </c>
      <c r="BK317" s="252">
        <f>ROUND(I317*H317,2)</f>
        <v>0</v>
      </c>
      <c r="BL317" s="14" t="s">
        <v>352</v>
      </c>
      <c r="BM317" s="251" t="s">
        <v>1007</v>
      </c>
    </row>
    <row r="318" s="2" customFormat="1">
      <c r="A318" s="35"/>
      <c r="B318" s="36"/>
      <c r="C318" s="37"/>
      <c r="D318" s="253" t="s">
        <v>284</v>
      </c>
      <c r="E318" s="37"/>
      <c r="F318" s="254" t="s">
        <v>1008</v>
      </c>
      <c r="G318" s="37"/>
      <c r="H318" s="37"/>
      <c r="I318" s="206"/>
      <c r="J318" s="37"/>
      <c r="K318" s="37"/>
      <c r="L318" s="41"/>
      <c r="M318" s="255"/>
      <c r="N318" s="256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284</v>
      </c>
      <c r="AU318" s="14" t="s">
        <v>276</v>
      </c>
    </row>
    <row r="319" s="2" customFormat="1" ht="24.15" customHeight="1">
      <c r="A319" s="35"/>
      <c r="B319" s="36"/>
      <c r="C319" s="257" t="s">
        <v>934</v>
      </c>
      <c r="D319" s="257" t="s">
        <v>339</v>
      </c>
      <c r="E319" s="258" t="s">
        <v>1010</v>
      </c>
      <c r="F319" s="259" t="s">
        <v>1011</v>
      </c>
      <c r="G319" s="260" t="s">
        <v>696</v>
      </c>
      <c r="H319" s="261">
        <v>1</v>
      </c>
      <c r="I319" s="262"/>
      <c r="J319" s="263">
        <f>ROUND(I319*H319,2)</f>
        <v>0</v>
      </c>
      <c r="K319" s="264"/>
      <c r="L319" s="265"/>
      <c r="M319" s="266" t="s">
        <v>1</v>
      </c>
      <c r="N319" s="267" t="s">
        <v>39</v>
      </c>
      <c r="O319" s="88"/>
      <c r="P319" s="249">
        <f>O319*H319</f>
        <v>0</v>
      </c>
      <c r="Q319" s="249">
        <v>0.00059999999999999995</v>
      </c>
      <c r="R319" s="249">
        <f>Q319*H319</f>
        <v>0.00059999999999999995</v>
      </c>
      <c r="S319" s="249">
        <v>0</v>
      </c>
      <c r="T319" s="250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51" t="s">
        <v>377</v>
      </c>
      <c r="AT319" s="251" t="s">
        <v>339</v>
      </c>
      <c r="AU319" s="251" t="s">
        <v>276</v>
      </c>
      <c r="AY319" s="14" t="s">
        <v>275</v>
      </c>
      <c r="BE319" s="252">
        <f>IF(N319="základní",J319,0)</f>
        <v>0</v>
      </c>
      <c r="BF319" s="252">
        <f>IF(N319="snížená",J319,0)</f>
        <v>0</v>
      </c>
      <c r="BG319" s="252">
        <f>IF(N319="zákl. přenesená",J319,0)</f>
        <v>0</v>
      </c>
      <c r="BH319" s="252">
        <f>IF(N319="sníž. přenesená",J319,0)</f>
        <v>0</v>
      </c>
      <c r="BI319" s="252">
        <f>IF(N319="nulová",J319,0)</f>
        <v>0</v>
      </c>
      <c r="BJ319" s="14" t="s">
        <v>81</v>
      </c>
      <c r="BK319" s="252">
        <f>ROUND(I319*H319,2)</f>
        <v>0</v>
      </c>
      <c r="BL319" s="14" t="s">
        <v>352</v>
      </c>
      <c r="BM319" s="251" t="s">
        <v>1012</v>
      </c>
    </row>
    <row r="320" s="2" customFormat="1">
      <c r="A320" s="35"/>
      <c r="B320" s="36"/>
      <c r="C320" s="37"/>
      <c r="D320" s="253" t="s">
        <v>284</v>
      </c>
      <c r="E320" s="37"/>
      <c r="F320" s="254" t="s">
        <v>1011</v>
      </c>
      <c r="G320" s="37"/>
      <c r="H320" s="37"/>
      <c r="I320" s="206"/>
      <c r="J320" s="37"/>
      <c r="K320" s="37"/>
      <c r="L320" s="41"/>
      <c r="M320" s="255"/>
      <c r="N320" s="256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284</v>
      </c>
      <c r="AU320" s="14" t="s">
        <v>276</v>
      </c>
    </row>
    <row r="321" s="2" customFormat="1" ht="24.15" customHeight="1">
      <c r="A321" s="35"/>
      <c r="B321" s="36"/>
      <c r="C321" s="239" t="s">
        <v>938</v>
      </c>
      <c r="D321" s="239" t="s">
        <v>278</v>
      </c>
      <c r="E321" s="240" t="s">
        <v>2111</v>
      </c>
      <c r="F321" s="241" t="s">
        <v>2112</v>
      </c>
      <c r="G321" s="242" t="s">
        <v>342</v>
      </c>
      <c r="H321" s="243">
        <v>6</v>
      </c>
      <c r="I321" s="244"/>
      <c r="J321" s="245">
        <f>ROUND(I321*H321,2)</f>
        <v>0</v>
      </c>
      <c r="K321" s="246"/>
      <c r="L321" s="41"/>
      <c r="M321" s="247" t="s">
        <v>1</v>
      </c>
      <c r="N321" s="248" t="s">
        <v>39</v>
      </c>
      <c r="O321" s="88"/>
      <c r="P321" s="249">
        <f>O321*H321</f>
        <v>0</v>
      </c>
      <c r="Q321" s="249">
        <v>0</v>
      </c>
      <c r="R321" s="249">
        <f>Q321*H321</f>
        <v>0</v>
      </c>
      <c r="S321" s="249">
        <v>0</v>
      </c>
      <c r="T321" s="250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51" t="s">
        <v>352</v>
      </c>
      <c r="AT321" s="251" t="s">
        <v>278</v>
      </c>
      <c r="AU321" s="251" t="s">
        <v>276</v>
      </c>
      <c r="AY321" s="14" t="s">
        <v>275</v>
      </c>
      <c r="BE321" s="252">
        <f>IF(N321="základní",J321,0)</f>
        <v>0</v>
      </c>
      <c r="BF321" s="252">
        <f>IF(N321="snížená",J321,0)</f>
        <v>0</v>
      </c>
      <c r="BG321" s="252">
        <f>IF(N321="zákl. přenesená",J321,0)</f>
        <v>0</v>
      </c>
      <c r="BH321" s="252">
        <f>IF(N321="sníž. přenesená",J321,0)</f>
        <v>0</v>
      </c>
      <c r="BI321" s="252">
        <f>IF(N321="nulová",J321,0)</f>
        <v>0</v>
      </c>
      <c r="BJ321" s="14" t="s">
        <v>81</v>
      </c>
      <c r="BK321" s="252">
        <f>ROUND(I321*H321,2)</f>
        <v>0</v>
      </c>
      <c r="BL321" s="14" t="s">
        <v>352</v>
      </c>
      <c r="BM321" s="251" t="s">
        <v>2113</v>
      </c>
    </row>
    <row r="322" s="2" customFormat="1">
      <c r="A322" s="35"/>
      <c r="B322" s="36"/>
      <c r="C322" s="37"/>
      <c r="D322" s="253" t="s">
        <v>284</v>
      </c>
      <c r="E322" s="37"/>
      <c r="F322" s="254" t="s">
        <v>2114</v>
      </c>
      <c r="G322" s="37"/>
      <c r="H322" s="37"/>
      <c r="I322" s="206"/>
      <c r="J322" s="37"/>
      <c r="K322" s="37"/>
      <c r="L322" s="41"/>
      <c r="M322" s="255"/>
      <c r="N322" s="256"/>
      <c r="O322" s="88"/>
      <c r="P322" s="88"/>
      <c r="Q322" s="88"/>
      <c r="R322" s="88"/>
      <c r="S322" s="88"/>
      <c r="T322" s="89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284</v>
      </c>
      <c r="AU322" s="14" t="s">
        <v>276</v>
      </c>
    </row>
    <row r="323" s="2" customFormat="1" ht="16.5" customHeight="1">
      <c r="A323" s="35"/>
      <c r="B323" s="36"/>
      <c r="C323" s="257" t="s">
        <v>943</v>
      </c>
      <c r="D323" s="257" t="s">
        <v>339</v>
      </c>
      <c r="E323" s="258" t="s">
        <v>2115</v>
      </c>
      <c r="F323" s="259" t="s">
        <v>2116</v>
      </c>
      <c r="G323" s="260" t="s">
        <v>342</v>
      </c>
      <c r="H323" s="261">
        <v>6</v>
      </c>
      <c r="I323" s="262"/>
      <c r="J323" s="263">
        <f>ROUND(I323*H323,2)</f>
        <v>0</v>
      </c>
      <c r="K323" s="264"/>
      <c r="L323" s="265"/>
      <c r="M323" s="266" t="s">
        <v>1</v>
      </c>
      <c r="N323" s="267" t="s">
        <v>39</v>
      </c>
      <c r="O323" s="88"/>
      <c r="P323" s="249">
        <f>O323*H323</f>
        <v>0</v>
      </c>
      <c r="Q323" s="249">
        <v>1.0000000000000001E-05</v>
      </c>
      <c r="R323" s="249">
        <f>Q323*H323</f>
        <v>6.0000000000000008E-05</v>
      </c>
      <c r="S323" s="249">
        <v>0</v>
      </c>
      <c r="T323" s="250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51" t="s">
        <v>377</v>
      </c>
      <c r="AT323" s="251" t="s">
        <v>339</v>
      </c>
      <c r="AU323" s="251" t="s">
        <v>276</v>
      </c>
      <c r="AY323" s="14" t="s">
        <v>275</v>
      </c>
      <c r="BE323" s="252">
        <f>IF(N323="základní",J323,0)</f>
        <v>0</v>
      </c>
      <c r="BF323" s="252">
        <f>IF(N323="snížená",J323,0)</f>
        <v>0</v>
      </c>
      <c r="BG323" s="252">
        <f>IF(N323="zákl. přenesená",J323,0)</f>
        <v>0</v>
      </c>
      <c r="BH323" s="252">
        <f>IF(N323="sníž. přenesená",J323,0)</f>
        <v>0</v>
      </c>
      <c r="BI323" s="252">
        <f>IF(N323="nulová",J323,0)</f>
        <v>0</v>
      </c>
      <c r="BJ323" s="14" t="s">
        <v>81</v>
      </c>
      <c r="BK323" s="252">
        <f>ROUND(I323*H323,2)</f>
        <v>0</v>
      </c>
      <c r="BL323" s="14" t="s">
        <v>352</v>
      </c>
      <c r="BM323" s="251" t="s">
        <v>2117</v>
      </c>
    </row>
    <row r="324" s="2" customFormat="1">
      <c r="A324" s="35"/>
      <c r="B324" s="36"/>
      <c r="C324" s="37"/>
      <c r="D324" s="253" t="s">
        <v>284</v>
      </c>
      <c r="E324" s="37"/>
      <c r="F324" s="254" t="s">
        <v>2116</v>
      </c>
      <c r="G324" s="37"/>
      <c r="H324" s="37"/>
      <c r="I324" s="206"/>
      <c r="J324" s="37"/>
      <c r="K324" s="37"/>
      <c r="L324" s="41"/>
      <c r="M324" s="255"/>
      <c r="N324" s="256"/>
      <c r="O324" s="88"/>
      <c r="P324" s="88"/>
      <c r="Q324" s="88"/>
      <c r="R324" s="88"/>
      <c r="S324" s="88"/>
      <c r="T324" s="89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4" t="s">
        <v>284</v>
      </c>
      <c r="AU324" s="14" t="s">
        <v>276</v>
      </c>
    </row>
    <row r="325" s="2" customFormat="1" ht="24.15" customHeight="1">
      <c r="A325" s="35"/>
      <c r="B325" s="36"/>
      <c r="C325" s="239" t="s">
        <v>948</v>
      </c>
      <c r="D325" s="239" t="s">
        <v>278</v>
      </c>
      <c r="E325" s="240" t="s">
        <v>1023</v>
      </c>
      <c r="F325" s="241" t="s">
        <v>1024</v>
      </c>
      <c r="G325" s="242" t="s">
        <v>416</v>
      </c>
      <c r="H325" s="243">
        <v>4</v>
      </c>
      <c r="I325" s="244"/>
      <c r="J325" s="245">
        <f>ROUND(I325*H325,2)</f>
        <v>0</v>
      </c>
      <c r="K325" s="246"/>
      <c r="L325" s="41"/>
      <c r="M325" s="247" t="s">
        <v>1</v>
      </c>
      <c r="N325" s="248" t="s">
        <v>39</v>
      </c>
      <c r="O325" s="88"/>
      <c r="P325" s="249">
        <f>O325*H325</f>
        <v>0</v>
      </c>
      <c r="Q325" s="249">
        <v>0</v>
      </c>
      <c r="R325" s="249">
        <f>Q325*H325</f>
        <v>0</v>
      </c>
      <c r="S325" s="249">
        <v>0</v>
      </c>
      <c r="T325" s="250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51" t="s">
        <v>352</v>
      </c>
      <c r="AT325" s="251" t="s">
        <v>278</v>
      </c>
      <c r="AU325" s="251" t="s">
        <v>276</v>
      </c>
      <c r="AY325" s="14" t="s">
        <v>275</v>
      </c>
      <c r="BE325" s="252">
        <f>IF(N325="základní",J325,0)</f>
        <v>0</v>
      </c>
      <c r="BF325" s="252">
        <f>IF(N325="snížená",J325,0)</f>
        <v>0</v>
      </c>
      <c r="BG325" s="252">
        <f>IF(N325="zákl. přenesená",J325,0)</f>
        <v>0</v>
      </c>
      <c r="BH325" s="252">
        <f>IF(N325="sníž. přenesená",J325,0)</f>
        <v>0</v>
      </c>
      <c r="BI325" s="252">
        <f>IF(N325="nulová",J325,0)</f>
        <v>0</v>
      </c>
      <c r="BJ325" s="14" t="s">
        <v>81</v>
      </c>
      <c r="BK325" s="252">
        <f>ROUND(I325*H325,2)</f>
        <v>0</v>
      </c>
      <c r="BL325" s="14" t="s">
        <v>352</v>
      </c>
      <c r="BM325" s="251" t="s">
        <v>1025</v>
      </c>
    </row>
    <row r="326" s="2" customFormat="1">
      <c r="A326" s="35"/>
      <c r="B326" s="36"/>
      <c r="C326" s="37"/>
      <c r="D326" s="253" t="s">
        <v>284</v>
      </c>
      <c r="E326" s="37"/>
      <c r="F326" s="254" t="s">
        <v>1026</v>
      </c>
      <c r="G326" s="37"/>
      <c r="H326" s="37"/>
      <c r="I326" s="206"/>
      <c r="J326" s="37"/>
      <c r="K326" s="37"/>
      <c r="L326" s="41"/>
      <c r="M326" s="255"/>
      <c r="N326" s="256"/>
      <c r="O326" s="88"/>
      <c r="P326" s="88"/>
      <c r="Q326" s="88"/>
      <c r="R326" s="88"/>
      <c r="S326" s="88"/>
      <c r="T326" s="89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284</v>
      </c>
      <c r="AU326" s="14" t="s">
        <v>276</v>
      </c>
    </row>
    <row r="327" s="2" customFormat="1" ht="16.5" customHeight="1">
      <c r="A327" s="35"/>
      <c r="B327" s="36"/>
      <c r="C327" s="257" t="s">
        <v>952</v>
      </c>
      <c r="D327" s="257" t="s">
        <v>339</v>
      </c>
      <c r="E327" s="258" t="s">
        <v>1028</v>
      </c>
      <c r="F327" s="259" t="s">
        <v>1029</v>
      </c>
      <c r="G327" s="260" t="s">
        <v>416</v>
      </c>
      <c r="H327" s="261">
        <v>4</v>
      </c>
      <c r="I327" s="262"/>
      <c r="J327" s="263">
        <f>ROUND(I327*H327,2)</f>
        <v>0</v>
      </c>
      <c r="K327" s="264"/>
      <c r="L327" s="265"/>
      <c r="M327" s="266" t="s">
        <v>1</v>
      </c>
      <c r="N327" s="267" t="s">
        <v>39</v>
      </c>
      <c r="O327" s="88"/>
      <c r="P327" s="249">
        <f>O327*H327</f>
        <v>0</v>
      </c>
      <c r="Q327" s="249">
        <v>0.00054000000000000001</v>
      </c>
      <c r="R327" s="249">
        <f>Q327*H327</f>
        <v>0.00216</v>
      </c>
      <c r="S327" s="249">
        <v>0</v>
      </c>
      <c r="T327" s="250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51" t="s">
        <v>377</v>
      </c>
      <c r="AT327" s="251" t="s">
        <v>339</v>
      </c>
      <c r="AU327" s="251" t="s">
        <v>276</v>
      </c>
      <c r="AY327" s="14" t="s">
        <v>275</v>
      </c>
      <c r="BE327" s="252">
        <f>IF(N327="základní",J327,0)</f>
        <v>0</v>
      </c>
      <c r="BF327" s="252">
        <f>IF(N327="snížená",J327,0)</f>
        <v>0</v>
      </c>
      <c r="BG327" s="252">
        <f>IF(N327="zákl. přenesená",J327,0)</f>
        <v>0</v>
      </c>
      <c r="BH327" s="252">
        <f>IF(N327="sníž. přenesená",J327,0)</f>
        <v>0</v>
      </c>
      <c r="BI327" s="252">
        <f>IF(N327="nulová",J327,0)</f>
        <v>0</v>
      </c>
      <c r="BJ327" s="14" t="s">
        <v>81</v>
      </c>
      <c r="BK327" s="252">
        <f>ROUND(I327*H327,2)</f>
        <v>0</v>
      </c>
      <c r="BL327" s="14" t="s">
        <v>352</v>
      </c>
      <c r="BM327" s="251" t="s">
        <v>1030</v>
      </c>
    </row>
    <row r="328" s="2" customFormat="1">
      <c r="A328" s="35"/>
      <c r="B328" s="36"/>
      <c r="C328" s="37"/>
      <c r="D328" s="253" t="s">
        <v>284</v>
      </c>
      <c r="E328" s="37"/>
      <c r="F328" s="254" t="s">
        <v>1029</v>
      </c>
      <c r="G328" s="37"/>
      <c r="H328" s="37"/>
      <c r="I328" s="206"/>
      <c r="J328" s="37"/>
      <c r="K328" s="37"/>
      <c r="L328" s="41"/>
      <c r="M328" s="255"/>
      <c r="N328" s="256"/>
      <c r="O328" s="88"/>
      <c r="P328" s="88"/>
      <c r="Q328" s="88"/>
      <c r="R328" s="88"/>
      <c r="S328" s="88"/>
      <c r="T328" s="89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4" t="s">
        <v>284</v>
      </c>
      <c r="AU328" s="14" t="s">
        <v>276</v>
      </c>
    </row>
    <row r="329" s="2" customFormat="1" ht="24.15" customHeight="1">
      <c r="A329" s="35"/>
      <c r="B329" s="36"/>
      <c r="C329" s="257" t="s">
        <v>956</v>
      </c>
      <c r="D329" s="257" t="s">
        <v>339</v>
      </c>
      <c r="E329" s="258" t="s">
        <v>1032</v>
      </c>
      <c r="F329" s="259" t="s">
        <v>1033</v>
      </c>
      <c r="G329" s="260" t="s">
        <v>342</v>
      </c>
      <c r="H329" s="261">
        <v>2</v>
      </c>
      <c r="I329" s="262"/>
      <c r="J329" s="263">
        <f>ROUND(I329*H329,2)</f>
        <v>0</v>
      </c>
      <c r="K329" s="264"/>
      <c r="L329" s="265"/>
      <c r="M329" s="266" t="s">
        <v>1</v>
      </c>
      <c r="N329" s="267" t="s">
        <v>39</v>
      </c>
      <c r="O329" s="88"/>
      <c r="P329" s="249">
        <f>O329*H329</f>
        <v>0</v>
      </c>
      <c r="Q329" s="249">
        <v>1.0000000000000001E-05</v>
      </c>
      <c r="R329" s="249">
        <f>Q329*H329</f>
        <v>2.0000000000000002E-05</v>
      </c>
      <c r="S329" s="249">
        <v>0</v>
      </c>
      <c r="T329" s="250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51" t="s">
        <v>377</v>
      </c>
      <c r="AT329" s="251" t="s">
        <v>339</v>
      </c>
      <c r="AU329" s="251" t="s">
        <v>276</v>
      </c>
      <c r="AY329" s="14" t="s">
        <v>275</v>
      </c>
      <c r="BE329" s="252">
        <f>IF(N329="základní",J329,0)</f>
        <v>0</v>
      </c>
      <c r="BF329" s="252">
        <f>IF(N329="snížená",J329,0)</f>
        <v>0</v>
      </c>
      <c r="BG329" s="252">
        <f>IF(N329="zákl. přenesená",J329,0)</f>
        <v>0</v>
      </c>
      <c r="BH329" s="252">
        <f>IF(N329="sníž. přenesená",J329,0)</f>
        <v>0</v>
      </c>
      <c r="BI329" s="252">
        <f>IF(N329="nulová",J329,0)</f>
        <v>0</v>
      </c>
      <c r="BJ329" s="14" t="s">
        <v>81</v>
      </c>
      <c r="BK329" s="252">
        <f>ROUND(I329*H329,2)</f>
        <v>0</v>
      </c>
      <c r="BL329" s="14" t="s">
        <v>352</v>
      </c>
      <c r="BM329" s="251" t="s">
        <v>1034</v>
      </c>
    </row>
    <row r="330" s="2" customFormat="1">
      <c r="A330" s="35"/>
      <c r="B330" s="36"/>
      <c r="C330" s="37"/>
      <c r="D330" s="253" t="s">
        <v>284</v>
      </c>
      <c r="E330" s="37"/>
      <c r="F330" s="254" t="s">
        <v>1033</v>
      </c>
      <c r="G330" s="37"/>
      <c r="H330" s="37"/>
      <c r="I330" s="206"/>
      <c r="J330" s="37"/>
      <c r="K330" s="37"/>
      <c r="L330" s="41"/>
      <c r="M330" s="255"/>
      <c r="N330" s="256"/>
      <c r="O330" s="88"/>
      <c r="P330" s="88"/>
      <c r="Q330" s="88"/>
      <c r="R330" s="88"/>
      <c r="S330" s="88"/>
      <c r="T330" s="89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4" t="s">
        <v>284</v>
      </c>
      <c r="AU330" s="14" t="s">
        <v>276</v>
      </c>
    </row>
    <row r="331" s="2" customFormat="1" ht="24.15" customHeight="1">
      <c r="A331" s="35"/>
      <c r="B331" s="36"/>
      <c r="C331" s="257" t="s">
        <v>961</v>
      </c>
      <c r="D331" s="257" t="s">
        <v>339</v>
      </c>
      <c r="E331" s="258" t="s">
        <v>1036</v>
      </c>
      <c r="F331" s="259" t="s">
        <v>1037</v>
      </c>
      <c r="G331" s="260" t="s">
        <v>342</v>
      </c>
      <c r="H331" s="261">
        <v>2</v>
      </c>
      <c r="I331" s="262"/>
      <c r="J331" s="263">
        <f>ROUND(I331*H331,2)</f>
        <v>0</v>
      </c>
      <c r="K331" s="264"/>
      <c r="L331" s="265"/>
      <c r="M331" s="266" t="s">
        <v>1</v>
      </c>
      <c r="N331" s="267" t="s">
        <v>39</v>
      </c>
      <c r="O331" s="88"/>
      <c r="P331" s="249">
        <f>O331*H331</f>
        <v>0</v>
      </c>
      <c r="Q331" s="249">
        <v>1.0000000000000001E-05</v>
      </c>
      <c r="R331" s="249">
        <f>Q331*H331</f>
        <v>2.0000000000000002E-05</v>
      </c>
      <c r="S331" s="249">
        <v>0</v>
      </c>
      <c r="T331" s="25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51" t="s">
        <v>377</v>
      </c>
      <c r="AT331" s="251" t="s">
        <v>339</v>
      </c>
      <c r="AU331" s="251" t="s">
        <v>276</v>
      </c>
      <c r="AY331" s="14" t="s">
        <v>275</v>
      </c>
      <c r="BE331" s="252">
        <f>IF(N331="základní",J331,0)</f>
        <v>0</v>
      </c>
      <c r="BF331" s="252">
        <f>IF(N331="snížená",J331,0)</f>
        <v>0</v>
      </c>
      <c r="BG331" s="252">
        <f>IF(N331="zákl. přenesená",J331,0)</f>
        <v>0</v>
      </c>
      <c r="BH331" s="252">
        <f>IF(N331="sníž. přenesená",J331,0)</f>
        <v>0</v>
      </c>
      <c r="BI331" s="252">
        <f>IF(N331="nulová",J331,0)</f>
        <v>0</v>
      </c>
      <c r="BJ331" s="14" t="s">
        <v>81</v>
      </c>
      <c r="BK331" s="252">
        <f>ROUND(I331*H331,2)</f>
        <v>0</v>
      </c>
      <c r="BL331" s="14" t="s">
        <v>352</v>
      </c>
      <c r="BM331" s="251" t="s">
        <v>1038</v>
      </c>
    </row>
    <row r="332" s="2" customFormat="1">
      <c r="A332" s="35"/>
      <c r="B332" s="36"/>
      <c r="C332" s="37"/>
      <c r="D332" s="253" t="s">
        <v>284</v>
      </c>
      <c r="E332" s="37"/>
      <c r="F332" s="254" t="s">
        <v>1037</v>
      </c>
      <c r="G332" s="37"/>
      <c r="H332" s="37"/>
      <c r="I332" s="206"/>
      <c r="J332" s="37"/>
      <c r="K332" s="37"/>
      <c r="L332" s="41"/>
      <c r="M332" s="255"/>
      <c r="N332" s="256"/>
      <c r="O332" s="88"/>
      <c r="P332" s="88"/>
      <c r="Q332" s="88"/>
      <c r="R332" s="88"/>
      <c r="S332" s="88"/>
      <c r="T332" s="89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4" t="s">
        <v>284</v>
      </c>
      <c r="AU332" s="14" t="s">
        <v>276</v>
      </c>
    </row>
    <row r="333" s="2" customFormat="1" ht="21.75" customHeight="1">
      <c r="A333" s="35"/>
      <c r="B333" s="36"/>
      <c r="C333" s="239" t="s">
        <v>965</v>
      </c>
      <c r="D333" s="239" t="s">
        <v>278</v>
      </c>
      <c r="E333" s="240" t="s">
        <v>1040</v>
      </c>
      <c r="F333" s="241" t="s">
        <v>1041</v>
      </c>
      <c r="G333" s="242" t="s">
        <v>416</v>
      </c>
      <c r="H333" s="243">
        <v>2</v>
      </c>
      <c r="I333" s="244"/>
      <c r="J333" s="245">
        <f>ROUND(I333*H333,2)</f>
        <v>0</v>
      </c>
      <c r="K333" s="246"/>
      <c r="L333" s="41"/>
      <c r="M333" s="247" t="s">
        <v>1</v>
      </c>
      <c r="N333" s="248" t="s">
        <v>39</v>
      </c>
      <c r="O333" s="88"/>
      <c r="P333" s="249">
        <f>O333*H333</f>
        <v>0</v>
      </c>
      <c r="Q333" s="249">
        <v>0</v>
      </c>
      <c r="R333" s="249">
        <f>Q333*H333</f>
        <v>0</v>
      </c>
      <c r="S333" s="249">
        <v>0</v>
      </c>
      <c r="T333" s="250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51" t="s">
        <v>352</v>
      </c>
      <c r="AT333" s="251" t="s">
        <v>278</v>
      </c>
      <c r="AU333" s="251" t="s">
        <v>276</v>
      </c>
      <c r="AY333" s="14" t="s">
        <v>275</v>
      </c>
      <c r="BE333" s="252">
        <f>IF(N333="základní",J333,0)</f>
        <v>0</v>
      </c>
      <c r="BF333" s="252">
        <f>IF(N333="snížená",J333,0)</f>
        <v>0</v>
      </c>
      <c r="BG333" s="252">
        <f>IF(N333="zákl. přenesená",J333,0)</f>
        <v>0</v>
      </c>
      <c r="BH333" s="252">
        <f>IF(N333="sníž. přenesená",J333,0)</f>
        <v>0</v>
      </c>
      <c r="BI333" s="252">
        <f>IF(N333="nulová",J333,0)</f>
        <v>0</v>
      </c>
      <c r="BJ333" s="14" t="s">
        <v>81</v>
      </c>
      <c r="BK333" s="252">
        <f>ROUND(I333*H333,2)</f>
        <v>0</v>
      </c>
      <c r="BL333" s="14" t="s">
        <v>352</v>
      </c>
      <c r="BM333" s="251" t="s">
        <v>1042</v>
      </c>
    </row>
    <row r="334" s="2" customFormat="1">
      <c r="A334" s="35"/>
      <c r="B334" s="36"/>
      <c r="C334" s="37"/>
      <c r="D334" s="253" t="s">
        <v>284</v>
      </c>
      <c r="E334" s="37"/>
      <c r="F334" s="254" t="s">
        <v>1043</v>
      </c>
      <c r="G334" s="37"/>
      <c r="H334" s="37"/>
      <c r="I334" s="206"/>
      <c r="J334" s="37"/>
      <c r="K334" s="37"/>
      <c r="L334" s="41"/>
      <c r="M334" s="255"/>
      <c r="N334" s="256"/>
      <c r="O334" s="88"/>
      <c r="P334" s="88"/>
      <c r="Q334" s="88"/>
      <c r="R334" s="88"/>
      <c r="S334" s="88"/>
      <c r="T334" s="89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4" t="s">
        <v>284</v>
      </c>
      <c r="AU334" s="14" t="s">
        <v>276</v>
      </c>
    </row>
    <row r="335" s="2" customFormat="1" ht="24.15" customHeight="1">
      <c r="A335" s="35"/>
      <c r="B335" s="36"/>
      <c r="C335" s="239" t="s">
        <v>970</v>
      </c>
      <c r="D335" s="239" t="s">
        <v>278</v>
      </c>
      <c r="E335" s="240" t="s">
        <v>957</v>
      </c>
      <c r="F335" s="241" t="s">
        <v>958</v>
      </c>
      <c r="G335" s="242" t="s">
        <v>342</v>
      </c>
      <c r="H335" s="243">
        <v>10</v>
      </c>
      <c r="I335" s="244"/>
      <c r="J335" s="245">
        <f>ROUND(I335*H335,2)</f>
        <v>0</v>
      </c>
      <c r="K335" s="246"/>
      <c r="L335" s="41"/>
      <c r="M335" s="247" t="s">
        <v>1</v>
      </c>
      <c r="N335" s="248" t="s">
        <v>39</v>
      </c>
      <c r="O335" s="88"/>
      <c r="P335" s="249">
        <f>O335*H335</f>
        <v>0</v>
      </c>
      <c r="Q335" s="249">
        <v>0</v>
      </c>
      <c r="R335" s="249">
        <f>Q335*H335</f>
        <v>0</v>
      </c>
      <c r="S335" s="249">
        <v>0</v>
      </c>
      <c r="T335" s="25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51" t="s">
        <v>352</v>
      </c>
      <c r="AT335" s="251" t="s">
        <v>278</v>
      </c>
      <c r="AU335" s="251" t="s">
        <v>276</v>
      </c>
      <c r="AY335" s="14" t="s">
        <v>275</v>
      </c>
      <c r="BE335" s="252">
        <f>IF(N335="základní",J335,0)</f>
        <v>0</v>
      </c>
      <c r="BF335" s="252">
        <f>IF(N335="snížená",J335,0)</f>
        <v>0</v>
      </c>
      <c r="BG335" s="252">
        <f>IF(N335="zákl. přenesená",J335,0)</f>
        <v>0</v>
      </c>
      <c r="BH335" s="252">
        <f>IF(N335="sníž. přenesená",J335,0)</f>
        <v>0</v>
      </c>
      <c r="BI335" s="252">
        <f>IF(N335="nulová",J335,0)</f>
        <v>0</v>
      </c>
      <c r="BJ335" s="14" t="s">
        <v>81</v>
      </c>
      <c r="BK335" s="252">
        <f>ROUND(I335*H335,2)</f>
        <v>0</v>
      </c>
      <c r="BL335" s="14" t="s">
        <v>352</v>
      </c>
      <c r="BM335" s="251" t="s">
        <v>1049</v>
      </c>
    </row>
    <row r="336" s="2" customFormat="1">
      <c r="A336" s="35"/>
      <c r="B336" s="36"/>
      <c r="C336" s="37"/>
      <c r="D336" s="253" t="s">
        <v>284</v>
      </c>
      <c r="E336" s="37"/>
      <c r="F336" s="254" t="s">
        <v>960</v>
      </c>
      <c r="G336" s="37"/>
      <c r="H336" s="37"/>
      <c r="I336" s="206"/>
      <c r="J336" s="37"/>
      <c r="K336" s="37"/>
      <c r="L336" s="41"/>
      <c r="M336" s="255"/>
      <c r="N336" s="256"/>
      <c r="O336" s="88"/>
      <c r="P336" s="88"/>
      <c r="Q336" s="88"/>
      <c r="R336" s="88"/>
      <c r="S336" s="88"/>
      <c r="T336" s="89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4" t="s">
        <v>284</v>
      </c>
      <c r="AU336" s="14" t="s">
        <v>276</v>
      </c>
    </row>
    <row r="337" s="2" customFormat="1" ht="33" customHeight="1">
      <c r="A337" s="35"/>
      <c r="B337" s="36"/>
      <c r="C337" s="257" t="s">
        <v>977</v>
      </c>
      <c r="D337" s="257" t="s">
        <v>339</v>
      </c>
      <c r="E337" s="258" t="s">
        <v>1051</v>
      </c>
      <c r="F337" s="259" t="s">
        <v>1052</v>
      </c>
      <c r="G337" s="260" t="s">
        <v>342</v>
      </c>
      <c r="H337" s="261">
        <v>10</v>
      </c>
      <c r="I337" s="262"/>
      <c r="J337" s="263">
        <f>ROUND(I337*H337,2)</f>
        <v>0</v>
      </c>
      <c r="K337" s="264"/>
      <c r="L337" s="265"/>
      <c r="M337" s="266" t="s">
        <v>1</v>
      </c>
      <c r="N337" s="267" t="s">
        <v>39</v>
      </c>
      <c r="O337" s="88"/>
      <c r="P337" s="249">
        <f>O337*H337</f>
        <v>0</v>
      </c>
      <c r="Q337" s="249">
        <v>9.0000000000000006E-05</v>
      </c>
      <c r="R337" s="249">
        <f>Q337*H337</f>
        <v>0.00090000000000000008</v>
      </c>
      <c r="S337" s="249">
        <v>0</v>
      </c>
      <c r="T337" s="250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51" t="s">
        <v>377</v>
      </c>
      <c r="AT337" s="251" t="s">
        <v>339</v>
      </c>
      <c r="AU337" s="251" t="s">
        <v>276</v>
      </c>
      <c r="AY337" s="14" t="s">
        <v>275</v>
      </c>
      <c r="BE337" s="252">
        <f>IF(N337="základní",J337,0)</f>
        <v>0</v>
      </c>
      <c r="BF337" s="252">
        <f>IF(N337="snížená",J337,0)</f>
        <v>0</v>
      </c>
      <c r="BG337" s="252">
        <f>IF(N337="zákl. přenesená",J337,0)</f>
        <v>0</v>
      </c>
      <c r="BH337" s="252">
        <f>IF(N337="sníž. přenesená",J337,0)</f>
        <v>0</v>
      </c>
      <c r="BI337" s="252">
        <f>IF(N337="nulová",J337,0)</f>
        <v>0</v>
      </c>
      <c r="BJ337" s="14" t="s">
        <v>81</v>
      </c>
      <c r="BK337" s="252">
        <f>ROUND(I337*H337,2)</f>
        <v>0</v>
      </c>
      <c r="BL337" s="14" t="s">
        <v>352</v>
      </c>
      <c r="BM337" s="251" t="s">
        <v>1053</v>
      </c>
    </row>
    <row r="338" s="2" customFormat="1">
      <c r="A338" s="35"/>
      <c r="B338" s="36"/>
      <c r="C338" s="37"/>
      <c r="D338" s="253" t="s">
        <v>284</v>
      </c>
      <c r="E338" s="37"/>
      <c r="F338" s="254" t="s">
        <v>1052</v>
      </c>
      <c r="G338" s="37"/>
      <c r="H338" s="37"/>
      <c r="I338" s="206"/>
      <c r="J338" s="37"/>
      <c r="K338" s="37"/>
      <c r="L338" s="41"/>
      <c r="M338" s="255"/>
      <c r="N338" s="256"/>
      <c r="O338" s="88"/>
      <c r="P338" s="88"/>
      <c r="Q338" s="88"/>
      <c r="R338" s="88"/>
      <c r="S338" s="88"/>
      <c r="T338" s="89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4" t="s">
        <v>284</v>
      </c>
      <c r="AU338" s="14" t="s">
        <v>276</v>
      </c>
    </row>
    <row r="339" s="2" customFormat="1" ht="55.5" customHeight="1">
      <c r="A339" s="35"/>
      <c r="B339" s="36"/>
      <c r="C339" s="239" t="s">
        <v>982</v>
      </c>
      <c r="D339" s="239" t="s">
        <v>278</v>
      </c>
      <c r="E339" s="240" t="s">
        <v>1060</v>
      </c>
      <c r="F339" s="241" t="s">
        <v>1061</v>
      </c>
      <c r="G339" s="242" t="s">
        <v>342</v>
      </c>
      <c r="H339" s="243">
        <v>1</v>
      </c>
      <c r="I339" s="244"/>
      <c r="J339" s="245">
        <f>ROUND(I339*H339,2)</f>
        <v>0</v>
      </c>
      <c r="K339" s="246"/>
      <c r="L339" s="41"/>
      <c r="M339" s="247" t="s">
        <v>1</v>
      </c>
      <c r="N339" s="248" t="s">
        <v>39</v>
      </c>
      <c r="O339" s="88"/>
      <c r="P339" s="249">
        <f>O339*H339</f>
        <v>0</v>
      </c>
      <c r="Q339" s="249">
        <v>0.00064000000000000005</v>
      </c>
      <c r="R339" s="249">
        <f>Q339*H339</f>
        <v>0.00064000000000000005</v>
      </c>
      <c r="S339" s="249">
        <v>0</v>
      </c>
      <c r="T339" s="250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51" t="s">
        <v>352</v>
      </c>
      <c r="AT339" s="251" t="s">
        <v>278</v>
      </c>
      <c r="AU339" s="251" t="s">
        <v>276</v>
      </c>
      <c r="AY339" s="14" t="s">
        <v>275</v>
      </c>
      <c r="BE339" s="252">
        <f>IF(N339="základní",J339,0)</f>
        <v>0</v>
      </c>
      <c r="BF339" s="252">
        <f>IF(N339="snížená",J339,0)</f>
        <v>0</v>
      </c>
      <c r="BG339" s="252">
        <f>IF(N339="zákl. přenesená",J339,0)</f>
        <v>0</v>
      </c>
      <c r="BH339" s="252">
        <f>IF(N339="sníž. přenesená",J339,0)</f>
        <v>0</v>
      </c>
      <c r="BI339" s="252">
        <f>IF(N339="nulová",J339,0)</f>
        <v>0</v>
      </c>
      <c r="BJ339" s="14" t="s">
        <v>81</v>
      </c>
      <c r="BK339" s="252">
        <f>ROUND(I339*H339,2)</f>
        <v>0</v>
      </c>
      <c r="BL339" s="14" t="s">
        <v>352</v>
      </c>
      <c r="BM339" s="251" t="s">
        <v>1062</v>
      </c>
    </row>
    <row r="340" s="2" customFormat="1">
      <c r="A340" s="35"/>
      <c r="B340" s="36"/>
      <c r="C340" s="37"/>
      <c r="D340" s="253" t="s">
        <v>284</v>
      </c>
      <c r="E340" s="37"/>
      <c r="F340" s="254" t="s">
        <v>1061</v>
      </c>
      <c r="G340" s="37"/>
      <c r="H340" s="37"/>
      <c r="I340" s="206"/>
      <c r="J340" s="37"/>
      <c r="K340" s="37"/>
      <c r="L340" s="41"/>
      <c r="M340" s="255"/>
      <c r="N340" s="256"/>
      <c r="O340" s="88"/>
      <c r="P340" s="88"/>
      <c r="Q340" s="88"/>
      <c r="R340" s="88"/>
      <c r="S340" s="88"/>
      <c r="T340" s="89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4" t="s">
        <v>284</v>
      </c>
      <c r="AU340" s="14" t="s">
        <v>276</v>
      </c>
    </row>
    <row r="341" s="2" customFormat="1" ht="37.8" customHeight="1">
      <c r="A341" s="35"/>
      <c r="B341" s="36"/>
      <c r="C341" s="257" t="s">
        <v>986</v>
      </c>
      <c r="D341" s="257" t="s">
        <v>339</v>
      </c>
      <c r="E341" s="258" t="s">
        <v>1064</v>
      </c>
      <c r="F341" s="259" t="s">
        <v>1065</v>
      </c>
      <c r="G341" s="260" t="s">
        <v>696</v>
      </c>
      <c r="H341" s="261">
        <v>1</v>
      </c>
      <c r="I341" s="262"/>
      <c r="J341" s="263">
        <f>ROUND(I341*H341,2)</f>
        <v>0</v>
      </c>
      <c r="K341" s="264"/>
      <c r="L341" s="265"/>
      <c r="M341" s="266" t="s">
        <v>1</v>
      </c>
      <c r="N341" s="267" t="s">
        <v>39</v>
      </c>
      <c r="O341" s="88"/>
      <c r="P341" s="249">
        <f>O341*H341</f>
        <v>0</v>
      </c>
      <c r="Q341" s="249">
        <v>0</v>
      </c>
      <c r="R341" s="249">
        <f>Q341*H341</f>
        <v>0</v>
      </c>
      <c r="S341" s="249">
        <v>0</v>
      </c>
      <c r="T341" s="250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51" t="s">
        <v>377</v>
      </c>
      <c r="AT341" s="251" t="s">
        <v>339</v>
      </c>
      <c r="AU341" s="251" t="s">
        <v>276</v>
      </c>
      <c r="AY341" s="14" t="s">
        <v>275</v>
      </c>
      <c r="BE341" s="252">
        <f>IF(N341="základní",J341,0)</f>
        <v>0</v>
      </c>
      <c r="BF341" s="252">
        <f>IF(N341="snížená",J341,0)</f>
        <v>0</v>
      </c>
      <c r="BG341" s="252">
        <f>IF(N341="zákl. přenesená",J341,0)</f>
        <v>0</v>
      </c>
      <c r="BH341" s="252">
        <f>IF(N341="sníž. přenesená",J341,0)</f>
        <v>0</v>
      </c>
      <c r="BI341" s="252">
        <f>IF(N341="nulová",J341,0)</f>
        <v>0</v>
      </c>
      <c r="BJ341" s="14" t="s">
        <v>81</v>
      </c>
      <c r="BK341" s="252">
        <f>ROUND(I341*H341,2)</f>
        <v>0</v>
      </c>
      <c r="BL341" s="14" t="s">
        <v>352</v>
      </c>
      <c r="BM341" s="251" t="s">
        <v>1066</v>
      </c>
    </row>
    <row r="342" s="2" customFormat="1">
      <c r="A342" s="35"/>
      <c r="B342" s="36"/>
      <c r="C342" s="37"/>
      <c r="D342" s="253" t="s">
        <v>284</v>
      </c>
      <c r="E342" s="37"/>
      <c r="F342" s="254" t="s">
        <v>1065</v>
      </c>
      <c r="G342" s="37"/>
      <c r="H342" s="37"/>
      <c r="I342" s="206"/>
      <c r="J342" s="37"/>
      <c r="K342" s="37"/>
      <c r="L342" s="41"/>
      <c r="M342" s="255"/>
      <c r="N342" s="256"/>
      <c r="O342" s="88"/>
      <c r="P342" s="88"/>
      <c r="Q342" s="88"/>
      <c r="R342" s="88"/>
      <c r="S342" s="88"/>
      <c r="T342" s="89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4" t="s">
        <v>284</v>
      </c>
      <c r="AU342" s="14" t="s">
        <v>276</v>
      </c>
    </row>
    <row r="343" s="12" customFormat="1" ht="20.88" customHeight="1">
      <c r="A343" s="12"/>
      <c r="B343" s="223"/>
      <c r="C343" s="224"/>
      <c r="D343" s="225" t="s">
        <v>73</v>
      </c>
      <c r="E343" s="237" t="s">
        <v>1067</v>
      </c>
      <c r="F343" s="237" t="s">
        <v>1068</v>
      </c>
      <c r="G343" s="224"/>
      <c r="H343" s="224"/>
      <c r="I343" s="227"/>
      <c r="J343" s="238">
        <f>BK343</f>
        <v>0</v>
      </c>
      <c r="K343" s="224"/>
      <c r="L343" s="229"/>
      <c r="M343" s="230"/>
      <c r="N343" s="231"/>
      <c r="O343" s="231"/>
      <c r="P343" s="232">
        <f>SUM(P344:P371)</f>
        <v>0</v>
      </c>
      <c r="Q343" s="231"/>
      <c r="R343" s="232">
        <f>SUM(R344:R371)</f>
        <v>0.027130000000000001</v>
      </c>
      <c r="S343" s="231"/>
      <c r="T343" s="233">
        <f>SUM(T344:T371)</f>
        <v>0.012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34" t="s">
        <v>83</v>
      </c>
      <c r="AT343" s="235" t="s">
        <v>73</v>
      </c>
      <c r="AU343" s="235" t="s">
        <v>83</v>
      </c>
      <c r="AY343" s="234" t="s">
        <v>275</v>
      </c>
      <c r="BK343" s="236">
        <f>SUM(BK344:BK371)</f>
        <v>0</v>
      </c>
    </row>
    <row r="344" s="2" customFormat="1" ht="24.15" customHeight="1">
      <c r="A344" s="35"/>
      <c r="B344" s="36"/>
      <c r="C344" s="257" t="s">
        <v>991</v>
      </c>
      <c r="D344" s="257" t="s">
        <v>339</v>
      </c>
      <c r="E344" s="258" t="s">
        <v>1070</v>
      </c>
      <c r="F344" s="259" t="s">
        <v>1071</v>
      </c>
      <c r="G344" s="260" t="s">
        <v>342</v>
      </c>
      <c r="H344" s="261">
        <v>1</v>
      </c>
      <c r="I344" s="262"/>
      <c r="J344" s="263">
        <f>ROUND(I344*H344,2)</f>
        <v>0</v>
      </c>
      <c r="K344" s="264"/>
      <c r="L344" s="265"/>
      <c r="M344" s="266" t="s">
        <v>1</v>
      </c>
      <c r="N344" s="267" t="s">
        <v>39</v>
      </c>
      <c r="O344" s="88"/>
      <c r="P344" s="249">
        <f>O344*H344</f>
        <v>0</v>
      </c>
      <c r="Q344" s="249">
        <v>0</v>
      </c>
      <c r="R344" s="249">
        <f>Q344*H344</f>
        <v>0</v>
      </c>
      <c r="S344" s="249">
        <v>0</v>
      </c>
      <c r="T344" s="250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51" t="s">
        <v>377</v>
      </c>
      <c r="AT344" s="251" t="s">
        <v>339</v>
      </c>
      <c r="AU344" s="251" t="s">
        <v>276</v>
      </c>
      <c r="AY344" s="14" t="s">
        <v>275</v>
      </c>
      <c r="BE344" s="252">
        <f>IF(N344="základní",J344,0)</f>
        <v>0</v>
      </c>
      <c r="BF344" s="252">
        <f>IF(N344="snížená",J344,0)</f>
        <v>0</v>
      </c>
      <c r="BG344" s="252">
        <f>IF(N344="zákl. přenesená",J344,0)</f>
        <v>0</v>
      </c>
      <c r="BH344" s="252">
        <f>IF(N344="sníž. přenesená",J344,0)</f>
        <v>0</v>
      </c>
      <c r="BI344" s="252">
        <f>IF(N344="nulová",J344,0)</f>
        <v>0</v>
      </c>
      <c r="BJ344" s="14" t="s">
        <v>81</v>
      </c>
      <c r="BK344" s="252">
        <f>ROUND(I344*H344,2)</f>
        <v>0</v>
      </c>
      <c r="BL344" s="14" t="s">
        <v>352</v>
      </c>
      <c r="BM344" s="251" t="s">
        <v>1072</v>
      </c>
    </row>
    <row r="345" s="2" customFormat="1">
      <c r="A345" s="35"/>
      <c r="B345" s="36"/>
      <c r="C345" s="37"/>
      <c r="D345" s="253" t="s">
        <v>284</v>
      </c>
      <c r="E345" s="37"/>
      <c r="F345" s="254" t="s">
        <v>1071</v>
      </c>
      <c r="G345" s="37"/>
      <c r="H345" s="37"/>
      <c r="I345" s="206"/>
      <c r="J345" s="37"/>
      <c r="K345" s="37"/>
      <c r="L345" s="41"/>
      <c r="M345" s="255"/>
      <c r="N345" s="256"/>
      <c r="O345" s="88"/>
      <c r="P345" s="88"/>
      <c r="Q345" s="88"/>
      <c r="R345" s="88"/>
      <c r="S345" s="88"/>
      <c r="T345" s="89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4" t="s">
        <v>284</v>
      </c>
      <c r="AU345" s="14" t="s">
        <v>276</v>
      </c>
    </row>
    <row r="346" s="2" customFormat="1" ht="33" customHeight="1">
      <c r="A346" s="35"/>
      <c r="B346" s="36"/>
      <c r="C346" s="239" t="s">
        <v>995</v>
      </c>
      <c r="D346" s="239" t="s">
        <v>278</v>
      </c>
      <c r="E346" s="240" t="s">
        <v>729</v>
      </c>
      <c r="F346" s="241" t="s">
        <v>730</v>
      </c>
      <c r="G346" s="242" t="s">
        <v>342</v>
      </c>
      <c r="H346" s="243">
        <v>1</v>
      </c>
      <c r="I346" s="244"/>
      <c r="J346" s="245">
        <f>ROUND(I346*H346,2)</f>
        <v>0</v>
      </c>
      <c r="K346" s="246"/>
      <c r="L346" s="41"/>
      <c r="M346" s="247" t="s">
        <v>1</v>
      </c>
      <c r="N346" s="248" t="s">
        <v>39</v>
      </c>
      <c r="O346" s="88"/>
      <c r="P346" s="249">
        <f>O346*H346</f>
        <v>0</v>
      </c>
      <c r="Q346" s="249">
        <v>0</v>
      </c>
      <c r="R346" s="249">
        <f>Q346*H346</f>
        <v>0</v>
      </c>
      <c r="S346" s="249">
        <v>0</v>
      </c>
      <c r="T346" s="25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51" t="s">
        <v>352</v>
      </c>
      <c r="AT346" s="251" t="s">
        <v>278</v>
      </c>
      <c r="AU346" s="251" t="s">
        <v>276</v>
      </c>
      <c r="AY346" s="14" t="s">
        <v>275</v>
      </c>
      <c r="BE346" s="252">
        <f>IF(N346="základní",J346,0)</f>
        <v>0</v>
      </c>
      <c r="BF346" s="252">
        <f>IF(N346="snížená",J346,0)</f>
        <v>0</v>
      </c>
      <c r="BG346" s="252">
        <f>IF(N346="zákl. přenesená",J346,0)</f>
        <v>0</v>
      </c>
      <c r="BH346" s="252">
        <f>IF(N346="sníž. přenesená",J346,0)</f>
        <v>0</v>
      </c>
      <c r="BI346" s="252">
        <f>IF(N346="nulová",J346,0)</f>
        <v>0</v>
      </c>
      <c r="BJ346" s="14" t="s">
        <v>81</v>
      </c>
      <c r="BK346" s="252">
        <f>ROUND(I346*H346,2)</f>
        <v>0</v>
      </c>
      <c r="BL346" s="14" t="s">
        <v>352</v>
      </c>
      <c r="BM346" s="251" t="s">
        <v>1074</v>
      </c>
    </row>
    <row r="347" s="2" customFormat="1">
      <c r="A347" s="35"/>
      <c r="B347" s="36"/>
      <c r="C347" s="37"/>
      <c r="D347" s="253" t="s">
        <v>284</v>
      </c>
      <c r="E347" s="37"/>
      <c r="F347" s="254" t="s">
        <v>730</v>
      </c>
      <c r="G347" s="37"/>
      <c r="H347" s="37"/>
      <c r="I347" s="206"/>
      <c r="J347" s="37"/>
      <c r="K347" s="37"/>
      <c r="L347" s="41"/>
      <c r="M347" s="255"/>
      <c r="N347" s="256"/>
      <c r="O347" s="88"/>
      <c r="P347" s="88"/>
      <c r="Q347" s="88"/>
      <c r="R347" s="88"/>
      <c r="S347" s="88"/>
      <c r="T347" s="89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4" t="s">
        <v>284</v>
      </c>
      <c r="AU347" s="14" t="s">
        <v>276</v>
      </c>
    </row>
    <row r="348" s="2" customFormat="1" ht="33" customHeight="1">
      <c r="A348" s="35"/>
      <c r="B348" s="36"/>
      <c r="C348" s="239" t="s">
        <v>1000</v>
      </c>
      <c r="D348" s="239" t="s">
        <v>278</v>
      </c>
      <c r="E348" s="240" t="s">
        <v>1076</v>
      </c>
      <c r="F348" s="241" t="s">
        <v>1077</v>
      </c>
      <c r="G348" s="242" t="s">
        <v>342</v>
      </c>
      <c r="H348" s="243">
        <v>6</v>
      </c>
      <c r="I348" s="244"/>
      <c r="J348" s="245">
        <f>ROUND(I348*H348,2)</f>
        <v>0</v>
      </c>
      <c r="K348" s="246"/>
      <c r="L348" s="41"/>
      <c r="M348" s="247" t="s">
        <v>1</v>
      </c>
      <c r="N348" s="248" t="s">
        <v>39</v>
      </c>
      <c r="O348" s="88"/>
      <c r="P348" s="249">
        <f>O348*H348</f>
        <v>0</v>
      </c>
      <c r="Q348" s="249">
        <v>0</v>
      </c>
      <c r="R348" s="249">
        <f>Q348*H348</f>
        <v>0</v>
      </c>
      <c r="S348" s="249">
        <v>0</v>
      </c>
      <c r="T348" s="250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51" t="s">
        <v>352</v>
      </c>
      <c r="AT348" s="251" t="s">
        <v>278</v>
      </c>
      <c r="AU348" s="251" t="s">
        <v>276</v>
      </c>
      <c r="AY348" s="14" t="s">
        <v>275</v>
      </c>
      <c r="BE348" s="252">
        <f>IF(N348="základní",J348,0)</f>
        <v>0</v>
      </c>
      <c r="BF348" s="252">
        <f>IF(N348="snížená",J348,0)</f>
        <v>0</v>
      </c>
      <c r="BG348" s="252">
        <f>IF(N348="zákl. přenesená",J348,0)</f>
        <v>0</v>
      </c>
      <c r="BH348" s="252">
        <f>IF(N348="sníž. přenesená",J348,0)</f>
        <v>0</v>
      </c>
      <c r="BI348" s="252">
        <f>IF(N348="nulová",J348,0)</f>
        <v>0</v>
      </c>
      <c r="BJ348" s="14" t="s">
        <v>81</v>
      </c>
      <c r="BK348" s="252">
        <f>ROUND(I348*H348,2)</f>
        <v>0</v>
      </c>
      <c r="BL348" s="14" t="s">
        <v>352</v>
      </c>
      <c r="BM348" s="251" t="s">
        <v>1078</v>
      </c>
    </row>
    <row r="349" s="2" customFormat="1">
      <c r="A349" s="35"/>
      <c r="B349" s="36"/>
      <c r="C349" s="37"/>
      <c r="D349" s="253" t="s">
        <v>284</v>
      </c>
      <c r="E349" s="37"/>
      <c r="F349" s="254" t="s">
        <v>1079</v>
      </c>
      <c r="G349" s="37"/>
      <c r="H349" s="37"/>
      <c r="I349" s="206"/>
      <c r="J349" s="37"/>
      <c r="K349" s="37"/>
      <c r="L349" s="41"/>
      <c r="M349" s="255"/>
      <c r="N349" s="256"/>
      <c r="O349" s="88"/>
      <c r="P349" s="88"/>
      <c r="Q349" s="88"/>
      <c r="R349" s="88"/>
      <c r="S349" s="88"/>
      <c r="T349" s="89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4" t="s">
        <v>284</v>
      </c>
      <c r="AU349" s="14" t="s">
        <v>276</v>
      </c>
    </row>
    <row r="350" s="2" customFormat="1" ht="76.35" customHeight="1">
      <c r="A350" s="35"/>
      <c r="B350" s="36"/>
      <c r="C350" s="257" t="s">
        <v>1004</v>
      </c>
      <c r="D350" s="257" t="s">
        <v>339</v>
      </c>
      <c r="E350" s="258" t="s">
        <v>1543</v>
      </c>
      <c r="F350" s="259" t="s">
        <v>1544</v>
      </c>
      <c r="G350" s="260" t="s">
        <v>342</v>
      </c>
      <c r="H350" s="261">
        <v>6</v>
      </c>
      <c r="I350" s="262"/>
      <c r="J350" s="263">
        <f>ROUND(I350*H350,2)</f>
        <v>0</v>
      </c>
      <c r="K350" s="264"/>
      <c r="L350" s="265"/>
      <c r="M350" s="266" t="s">
        <v>1</v>
      </c>
      <c r="N350" s="267" t="s">
        <v>39</v>
      </c>
      <c r="O350" s="88"/>
      <c r="P350" s="249">
        <f>O350*H350</f>
        <v>0</v>
      </c>
      <c r="Q350" s="249">
        <v>0.0025500000000000002</v>
      </c>
      <c r="R350" s="249">
        <f>Q350*H350</f>
        <v>0.015300000000000001</v>
      </c>
      <c r="S350" s="249">
        <v>0</v>
      </c>
      <c r="T350" s="250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51" t="s">
        <v>377</v>
      </c>
      <c r="AT350" s="251" t="s">
        <v>339</v>
      </c>
      <c r="AU350" s="251" t="s">
        <v>276</v>
      </c>
      <c r="AY350" s="14" t="s">
        <v>275</v>
      </c>
      <c r="BE350" s="252">
        <f>IF(N350="základní",J350,0)</f>
        <v>0</v>
      </c>
      <c r="BF350" s="252">
        <f>IF(N350="snížená",J350,0)</f>
        <v>0</v>
      </c>
      <c r="BG350" s="252">
        <f>IF(N350="zákl. přenesená",J350,0)</f>
        <v>0</v>
      </c>
      <c r="BH350" s="252">
        <f>IF(N350="sníž. přenesená",J350,0)</f>
        <v>0</v>
      </c>
      <c r="BI350" s="252">
        <f>IF(N350="nulová",J350,0)</f>
        <v>0</v>
      </c>
      <c r="BJ350" s="14" t="s">
        <v>81</v>
      </c>
      <c r="BK350" s="252">
        <f>ROUND(I350*H350,2)</f>
        <v>0</v>
      </c>
      <c r="BL350" s="14" t="s">
        <v>352</v>
      </c>
      <c r="BM350" s="251" t="s">
        <v>1545</v>
      </c>
    </row>
    <row r="351" s="2" customFormat="1">
      <c r="A351" s="35"/>
      <c r="B351" s="36"/>
      <c r="C351" s="37"/>
      <c r="D351" s="253" t="s">
        <v>284</v>
      </c>
      <c r="E351" s="37"/>
      <c r="F351" s="254" t="s">
        <v>1546</v>
      </c>
      <c r="G351" s="37"/>
      <c r="H351" s="37"/>
      <c r="I351" s="206"/>
      <c r="J351" s="37"/>
      <c r="K351" s="37"/>
      <c r="L351" s="41"/>
      <c r="M351" s="255"/>
      <c r="N351" s="256"/>
      <c r="O351" s="88"/>
      <c r="P351" s="88"/>
      <c r="Q351" s="88"/>
      <c r="R351" s="88"/>
      <c r="S351" s="88"/>
      <c r="T351" s="89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4" t="s">
        <v>284</v>
      </c>
      <c r="AU351" s="14" t="s">
        <v>276</v>
      </c>
    </row>
    <row r="352" s="2" customFormat="1" ht="24.15" customHeight="1">
      <c r="A352" s="35"/>
      <c r="B352" s="36"/>
      <c r="C352" s="239" t="s">
        <v>1009</v>
      </c>
      <c r="D352" s="239" t="s">
        <v>278</v>
      </c>
      <c r="E352" s="240" t="s">
        <v>1086</v>
      </c>
      <c r="F352" s="241" t="s">
        <v>1087</v>
      </c>
      <c r="G352" s="242" t="s">
        <v>342</v>
      </c>
      <c r="H352" s="243">
        <v>8</v>
      </c>
      <c r="I352" s="244"/>
      <c r="J352" s="245">
        <f>ROUND(I352*H352,2)</f>
        <v>0</v>
      </c>
      <c r="K352" s="246"/>
      <c r="L352" s="41"/>
      <c r="M352" s="247" t="s">
        <v>1</v>
      </c>
      <c r="N352" s="248" t="s">
        <v>39</v>
      </c>
      <c r="O352" s="88"/>
      <c r="P352" s="249">
        <f>O352*H352</f>
        <v>0</v>
      </c>
      <c r="Q352" s="249">
        <v>0</v>
      </c>
      <c r="R352" s="249">
        <f>Q352*H352</f>
        <v>0</v>
      </c>
      <c r="S352" s="249">
        <v>0</v>
      </c>
      <c r="T352" s="250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51" t="s">
        <v>352</v>
      </c>
      <c r="AT352" s="251" t="s">
        <v>278</v>
      </c>
      <c r="AU352" s="251" t="s">
        <v>276</v>
      </c>
      <c r="AY352" s="14" t="s">
        <v>275</v>
      </c>
      <c r="BE352" s="252">
        <f>IF(N352="základní",J352,0)</f>
        <v>0</v>
      </c>
      <c r="BF352" s="252">
        <f>IF(N352="snížená",J352,0)</f>
        <v>0</v>
      </c>
      <c r="BG352" s="252">
        <f>IF(N352="zákl. přenesená",J352,0)</f>
        <v>0</v>
      </c>
      <c r="BH352" s="252">
        <f>IF(N352="sníž. přenesená",J352,0)</f>
        <v>0</v>
      </c>
      <c r="BI352" s="252">
        <f>IF(N352="nulová",J352,0)</f>
        <v>0</v>
      </c>
      <c r="BJ352" s="14" t="s">
        <v>81</v>
      </c>
      <c r="BK352" s="252">
        <f>ROUND(I352*H352,2)</f>
        <v>0</v>
      </c>
      <c r="BL352" s="14" t="s">
        <v>352</v>
      </c>
      <c r="BM352" s="251" t="s">
        <v>1088</v>
      </c>
    </row>
    <row r="353" s="2" customFormat="1">
      <c r="A353" s="35"/>
      <c r="B353" s="36"/>
      <c r="C353" s="37"/>
      <c r="D353" s="253" t="s">
        <v>284</v>
      </c>
      <c r="E353" s="37"/>
      <c r="F353" s="254" t="s">
        <v>1089</v>
      </c>
      <c r="G353" s="37"/>
      <c r="H353" s="37"/>
      <c r="I353" s="206"/>
      <c r="J353" s="37"/>
      <c r="K353" s="37"/>
      <c r="L353" s="41"/>
      <c r="M353" s="255"/>
      <c r="N353" s="256"/>
      <c r="O353" s="88"/>
      <c r="P353" s="88"/>
      <c r="Q353" s="88"/>
      <c r="R353" s="88"/>
      <c r="S353" s="88"/>
      <c r="T353" s="89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4" t="s">
        <v>284</v>
      </c>
      <c r="AU353" s="14" t="s">
        <v>276</v>
      </c>
    </row>
    <row r="354" s="2" customFormat="1" ht="24.15" customHeight="1">
      <c r="A354" s="35"/>
      <c r="B354" s="36"/>
      <c r="C354" s="257" t="s">
        <v>1013</v>
      </c>
      <c r="D354" s="257" t="s">
        <v>339</v>
      </c>
      <c r="E354" s="258" t="s">
        <v>1091</v>
      </c>
      <c r="F354" s="259" t="s">
        <v>1092</v>
      </c>
      <c r="G354" s="260" t="s">
        <v>342</v>
      </c>
      <c r="H354" s="261">
        <v>8</v>
      </c>
      <c r="I354" s="262"/>
      <c r="J354" s="263">
        <f>ROUND(I354*H354,2)</f>
        <v>0</v>
      </c>
      <c r="K354" s="264"/>
      <c r="L354" s="265"/>
      <c r="M354" s="266" t="s">
        <v>1</v>
      </c>
      <c r="N354" s="267" t="s">
        <v>39</v>
      </c>
      <c r="O354" s="88"/>
      <c r="P354" s="249">
        <f>O354*H354</f>
        <v>0</v>
      </c>
      <c r="Q354" s="249">
        <v>0.00014999999999999999</v>
      </c>
      <c r="R354" s="249">
        <f>Q354*H354</f>
        <v>0.0011999999999999999</v>
      </c>
      <c r="S354" s="249">
        <v>0</v>
      </c>
      <c r="T354" s="250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51" t="s">
        <v>377</v>
      </c>
      <c r="AT354" s="251" t="s">
        <v>339</v>
      </c>
      <c r="AU354" s="251" t="s">
        <v>276</v>
      </c>
      <c r="AY354" s="14" t="s">
        <v>275</v>
      </c>
      <c r="BE354" s="252">
        <f>IF(N354="základní",J354,0)</f>
        <v>0</v>
      </c>
      <c r="BF354" s="252">
        <f>IF(N354="snížená",J354,0)</f>
        <v>0</v>
      </c>
      <c r="BG354" s="252">
        <f>IF(N354="zákl. přenesená",J354,0)</f>
        <v>0</v>
      </c>
      <c r="BH354" s="252">
        <f>IF(N354="sníž. přenesená",J354,0)</f>
        <v>0</v>
      </c>
      <c r="BI354" s="252">
        <f>IF(N354="nulová",J354,0)</f>
        <v>0</v>
      </c>
      <c r="BJ354" s="14" t="s">
        <v>81</v>
      </c>
      <c r="BK354" s="252">
        <f>ROUND(I354*H354,2)</f>
        <v>0</v>
      </c>
      <c r="BL354" s="14" t="s">
        <v>352</v>
      </c>
      <c r="BM354" s="251" t="s">
        <v>1093</v>
      </c>
    </row>
    <row r="355" s="2" customFormat="1">
      <c r="A355" s="35"/>
      <c r="B355" s="36"/>
      <c r="C355" s="37"/>
      <c r="D355" s="253" t="s">
        <v>284</v>
      </c>
      <c r="E355" s="37"/>
      <c r="F355" s="254" t="s">
        <v>1092</v>
      </c>
      <c r="G355" s="37"/>
      <c r="H355" s="37"/>
      <c r="I355" s="206"/>
      <c r="J355" s="37"/>
      <c r="K355" s="37"/>
      <c r="L355" s="41"/>
      <c r="M355" s="255"/>
      <c r="N355" s="256"/>
      <c r="O355" s="88"/>
      <c r="P355" s="88"/>
      <c r="Q355" s="88"/>
      <c r="R355" s="88"/>
      <c r="S355" s="88"/>
      <c r="T355" s="89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4" t="s">
        <v>284</v>
      </c>
      <c r="AU355" s="14" t="s">
        <v>276</v>
      </c>
    </row>
    <row r="356" s="2" customFormat="1" ht="24.15" customHeight="1">
      <c r="A356" s="35"/>
      <c r="B356" s="36"/>
      <c r="C356" s="239" t="s">
        <v>1018</v>
      </c>
      <c r="D356" s="239" t="s">
        <v>278</v>
      </c>
      <c r="E356" s="240" t="s">
        <v>1710</v>
      </c>
      <c r="F356" s="241" t="s">
        <v>1711</v>
      </c>
      <c r="G356" s="242" t="s">
        <v>342</v>
      </c>
      <c r="H356" s="243">
        <v>3</v>
      </c>
      <c r="I356" s="244"/>
      <c r="J356" s="245">
        <f>ROUND(I356*H356,2)</f>
        <v>0</v>
      </c>
      <c r="K356" s="246"/>
      <c r="L356" s="41"/>
      <c r="M356" s="247" t="s">
        <v>1</v>
      </c>
      <c r="N356" s="248" t="s">
        <v>39</v>
      </c>
      <c r="O356" s="88"/>
      <c r="P356" s="249">
        <f>O356*H356</f>
        <v>0</v>
      </c>
      <c r="Q356" s="249">
        <v>0</v>
      </c>
      <c r="R356" s="249">
        <f>Q356*H356</f>
        <v>0</v>
      </c>
      <c r="S356" s="249">
        <v>0</v>
      </c>
      <c r="T356" s="250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51" t="s">
        <v>352</v>
      </c>
      <c r="AT356" s="251" t="s">
        <v>278</v>
      </c>
      <c r="AU356" s="251" t="s">
        <v>276</v>
      </c>
      <c r="AY356" s="14" t="s">
        <v>275</v>
      </c>
      <c r="BE356" s="252">
        <f>IF(N356="základní",J356,0)</f>
        <v>0</v>
      </c>
      <c r="BF356" s="252">
        <f>IF(N356="snížená",J356,0)</f>
        <v>0</v>
      </c>
      <c r="BG356" s="252">
        <f>IF(N356="zákl. přenesená",J356,0)</f>
        <v>0</v>
      </c>
      <c r="BH356" s="252">
        <f>IF(N356="sníž. přenesená",J356,0)</f>
        <v>0</v>
      </c>
      <c r="BI356" s="252">
        <f>IF(N356="nulová",J356,0)</f>
        <v>0</v>
      </c>
      <c r="BJ356" s="14" t="s">
        <v>81</v>
      </c>
      <c r="BK356" s="252">
        <f>ROUND(I356*H356,2)</f>
        <v>0</v>
      </c>
      <c r="BL356" s="14" t="s">
        <v>352</v>
      </c>
      <c r="BM356" s="251" t="s">
        <v>1712</v>
      </c>
    </row>
    <row r="357" s="2" customFormat="1">
      <c r="A357" s="35"/>
      <c r="B357" s="36"/>
      <c r="C357" s="37"/>
      <c r="D357" s="253" t="s">
        <v>284</v>
      </c>
      <c r="E357" s="37"/>
      <c r="F357" s="254" t="s">
        <v>1713</v>
      </c>
      <c r="G357" s="37"/>
      <c r="H357" s="37"/>
      <c r="I357" s="206"/>
      <c r="J357" s="37"/>
      <c r="K357" s="37"/>
      <c r="L357" s="41"/>
      <c r="M357" s="255"/>
      <c r="N357" s="256"/>
      <c r="O357" s="88"/>
      <c r="P357" s="88"/>
      <c r="Q357" s="88"/>
      <c r="R357" s="88"/>
      <c r="S357" s="88"/>
      <c r="T357" s="89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4" t="s">
        <v>284</v>
      </c>
      <c r="AU357" s="14" t="s">
        <v>276</v>
      </c>
    </row>
    <row r="358" s="2" customFormat="1" ht="24.15" customHeight="1">
      <c r="A358" s="35"/>
      <c r="B358" s="36"/>
      <c r="C358" s="257" t="s">
        <v>1022</v>
      </c>
      <c r="D358" s="257" t="s">
        <v>339</v>
      </c>
      <c r="E358" s="258" t="s">
        <v>1714</v>
      </c>
      <c r="F358" s="259" t="s">
        <v>1715</v>
      </c>
      <c r="G358" s="260" t="s">
        <v>342</v>
      </c>
      <c r="H358" s="261">
        <v>3</v>
      </c>
      <c r="I358" s="262"/>
      <c r="J358" s="263">
        <f>ROUND(I358*H358,2)</f>
        <v>0</v>
      </c>
      <c r="K358" s="264"/>
      <c r="L358" s="265"/>
      <c r="M358" s="266" t="s">
        <v>1</v>
      </c>
      <c r="N358" s="267" t="s">
        <v>39</v>
      </c>
      <c r="O358" s="88"/>
      <c r="P358" s="249">
        <f>O358*H358</f>
        <v>0</v>
      </c>
      <c r="Q358" s="249">
        <v>4.0000000000000003E-05</v>
      </c>
      <c r="R358" s="249">
        <f>Q358*H358</f>
        <v>0.00012000000000000002</v>
      </c>
      <c r="S358" s="249">
        <v>0</v>
      </c>
      <c r="T358" s="250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51" t="s">
        <v>377</v>
      </c>
      <c r="AT358" s="251" t="s">
        <v>339</v>
      </c>
      <c r="AU358" s="251" t="s">
        <v>276</v>
      </c>
      <c r="AY358" s="14" t="s">
        <v>275</v>
      </c>
      <c r="BE358" s="252">
        <f>IF(N358="základní",J358,0)</f>
        <v>0</v>
      </c>
      <c r="BF358" s="252">
        <f>IF(N358="snížená",J358,0)</f>
        <v>0</v>
      </c>
      <c r="BG358" s="252">
        <f>IF(N358="zákl. přenesená",J358,0)</f>
        <v>0</v>
      </c>
      <c r="BH358" s="252">
        <f>IF(N358="sníž. přenesená",J358,0)</f>
        <v>0</v>
      </c>
      <c r="BI358" s="252">
        <f>IF(N358="nulová",J358,0)</f>
        <v>0</v>
      </c>
      <c r="BJ358" s="14" t="s">
        <v>81</v>
      </c>
      <c r="BK358" s="252">
        <f>ROUND(I358*H358,2)</f>
        <v>0</v>
      </c>
      <c r="BL358" s="14" t="s">
        <v>352</v>
      </c>
      <c r="BM358" s="251" t="s">
        <v>1716</v>
      </c>
    </row>
    <row r="359" s="2" customFormat="1">
      <c r="A359" s="35"/>
      <c r="B359" s="36"/>
      <c r="C359" s="37"/>
      <c r="D359" s="253" t="s">
        <v>284</v>
      </c>
      <c r="E359" s="37"/>
      <c r="F359" s="254" t="s">
        <v>1715</v>
      </c>
      <c r="G359" s="37"/>
      <c r="H359" s="37"/>
      <c r="I359" s="206"/>
      <c r="J359" s="37"/>
      <c r="K359" s="37"/>
      <c r="L359" s="41"/>
      <c r="M359" s="255"/>
      <c r="N359" s="256"/>
      <c r="O359" s="88"/>
      <c r="P359" s="88"/>
      <c r="Q359" s="88"/>
      <c r="R359" s="88"/>
      <c r="S359" s="88"/>
      <c r="T359" s="89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4" t="s">
        <v>284</v>
      </c>
      <c r="AU359" s="14" t="s">
        <v>276</v>
      </c>
    </row>
    <row r="360" s="2" customFormat="1" ht="24.15" customHeight="1">
      <c r="A360" s="35"/>
      <c r="B360" s="36"/>
      <c r="C360" s="257" t="s">
        <v>1027</v>
      </c>
      <c r="D360" s="257" t="s">
        <v>339</v>
      </c>
      <c r="E360" s="258" t="s">
        <v>1315</v>
      </c>
      <c r="F360" s="259" t="s">
        <v>1316</v>
      </c>
      <c r="G360" s="260" t="s">
        <v>342</v>
      </c>
      <c r="H360" s="261">
        <v>1</v>
      </c>
      <c r="I360" s="262"/>
      <c r="J360" s="263">
        <f>ROUND(I360*H360,2)</f>
        <v>0</v>
      </c>
      <c r="K360" s="264"/>
      <c r="L360" s="265"/>
      <c r="M360" s="266" t="s">
        <v>1</v>
      </c>
      <c r="N360" s="267" t="s">
        <v>39</v>
      </c>
      <c r="O360" s="88"/>
      <c r="P360" s="249">
        <f>O360*H360</f>
        <v>0</v>
      </c>
      <c r="Q360" s="249">
        <v>1.0000000000000001E-05</v>
      </c>
      <c r="R360" s="249">
        <f>Q360*H360</f>
        <v>1.0000000000000001E-05</v>
      </c>
      <c r="S360" s="249">
        <v>0</v>
      </c>
      <c r="T360" s="250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51" t="s">
        <v>377</v>
      </c>
      <c r="AT360" s="251" t="s">
        <v>339</v>
      </c>
      <c r="AU360" s="251" t="s">
        <v>276</v>
      </c>
      <c r="AY360" s="14" t="s">
        <v>275</v>
      </c>
      <c r="BE360" s="252">
        <f>IF(N360="základní",J360,0)</f>
        <v>0</v>
      </c>
      <c r="BF360" s="252">
        <f>IF(N360="snížená",J360,0)</f>
        <v>0</v>
      </c>
      <c r="BG360" s="252">
        <f>IF(N360="zákl. přenesená",J360,0)</f>
        <v>0</v>
      </c>
      <c r="BH360" s="252">
        <f>IF(N360="sníž. přenesená",J360,0)</f>
        <v>0</v>
      </c>
      <c r="BI360" s="252">
        <f>IF(N360="nulová",J360,0)</f>
        <v>0</v>
      </c>
      <c r="BJ360" s="14" t="s">
        <v>81</v>
      </c>
      <c r="BK360" s="252">
        <f>ROUND(I360*H360,2)</f>
        <v>0</v>
      </c>
      <c r="BL360" s="14" t="s">
        <v>352</v>
      </c>
      <c r="BM360" s="251" t="s">
        <v>1554</v>
      </c>
    </row>
    <row r="361" s="2" customFormat="1">
      <c r="A361" s="35"/>
      <c r="B361" s="36"/>
      <c r="C361" s="37"/>
      <c r="D361" s="253" t="s">
        <v>284</v>
      </c>
      <c r="E361" s="37"/>
      <c r="F361" s="254" t="s">
        <v>1316</v>
      </c>
      <c r="G361" s="37"/>
      <c r="H361" s="37"/>
      <c r="I361" s="206"/>
      <c r="J361" s="37"/>
      <c r="K361" s="37"/>
      <c r="L361" s="41"/>
      <c r="M361" s="255"/>
      <c r="N361" s="256"/>
      <c r="O361" s="88"/>
      <c r="P361" s="88"/>
      <c r="Q361" s="88"/>
      <c r="R361" s="88"/>
      <c r="S361" s="88"/>
      <c r="T361" s="89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4" t="s">
        <v>284</v>
      </c>
      <c r="AU361" s="14" t="s">
        <v>276</v>
      </c>
    </row>
    <row r="362" s="2" customFormat="1" ht="24.15" customHeight="1">
      <c r="A362" s="35"/>
      <c r="B362" s="36"/>
      <c r="C362" s="239" t="s">
        <v>1031</v>
      </c>
      <c r="D362" s="239" t="s">
        <v>278</v>
      </c>
      <c r="E362" s="240" t="s">
        <v>1108</v>
      </c>
      <c r="F362" s="241" t="s">
        <v>1109</v>
      </c>
      <c r="G362" s="242" t="s">
        <v>416</v>
      </c>
      <c r="H362" s="243">
        <v>80</v>
      </c>
      <c r="I362" s="244"/>
      <c r="J362" s="245">
        <f>ROUND(I362*H362,2)</f>
        <v>0</v>
      </c>
      <c r="K362" s="246"/>
      <c r="L362" s="41"/>
      <c r="M362" s="247" t="s">
        <v>1</v>
      </c>
      <c r="N362" s="248" t="s">
        <v>39</v>
      </c>
      <c r="O362" s="88"/>
      <c r="P362" s="249">
        <f>O362*H362</f>
        <v>0</v>
      </c>
      <c r="Q362" s="249">
        <v>0</v>
      </c>
      <c r="R362" s="249">
        <f>Q362*H362</f>
        <v>0</v>
      </c>
      <c r="S362" s="249">
        <v>0</v>
      </c>
      <c r="T362" s="250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51" t="s">
        <v>352</v>
      </c>
      <c r="AT362" s="251" t="s">
        <v>278</v>
      </c>
      <c r="AU362" s="251" t="s">
        <v>276</v>
      </c>
      <c r="AY362" s="14" t="s">
        <v>275</v>
      </c>
      <c r="BE362" s="252">
        <f>IF(N362="základní",J362,0)</f>
        <v>0</v>
      </c>
      <c r="BF362" s="252">
        <f>IF(N362="snížená",J362,0)</f>
        <v>0</v>
      </c>
      <c r="BG362" s="252">
        <f>IF(N362="zákl. přenesená",J362,0)</f>
        <v>0</v>
      </c>
      <c r="BH362" s="252">
        <f>IF(N362="sníž. přenesená",J362,0)</f>
        <v>0</v>
      </c>
      <c r="BI362" s="252">
        <f>IF(N362="nulová",J362,0)</f>
        <v>0</v>
      </c>
      <c r="BJ362" s="14" t="s">
        <v>81</v>
      </c>
      <c r="BK362" s="252">
        <f>ROUND(I362*H362,2)</f>
        <v>0</v>
      </c>
      <c r="BL362" s="14" t="s">
        <v>352</v>
      </c>
      <c r="BM362" s="251" t="s">
        <v>1110</v>
      </c>
    </row>
    <row r="363" s="2" customFormat="1">
      <c r="A363" s="35"/>
      <c r="B363" s="36"/>
      <c r="C363" s="37"/>
      <c r="D363" s="253" t="s">
        <v>284</v>
      </c>
      <c r="E363" s="37"/>
      <c r="F363" s="254" t="s">
        <v>1111</v>
      </c>
      <c r="G363" s="37"/>
      <c r="H363" s="37"/>
      <c r="I363" s="206"/>
      <c r="J363" s="37"/>
      <c r="K363" s="37"/>
      <c r="L363" s="41"/>
      <c r="M363" s="255"/>
      <c r="N363" s="256"/>
      <c r="O363" s="88"/>
      <c r="P363" s="88"/>
      <c r="Q363" s="88"/>
      <c r="R363" s="88"/>
      <c r="S363" s="88"/>
      <c r="T363" s="89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4" t="s">
        <v>284</v>
      </c>
      <c r="AU363" s="14" t="s">
        <v>276</v>
      </c>
    </row>
    <row r="364" s="2" customFormat="1" ht="24.15" customHeight="1">
      <c r="A364" s="35"/>
      <c r="B364" s="36"/>
      <c r="C364" s="257" t="s">
        <v>1035</v>
      </c>
      <c r="D364" s="257" t="s">
        <v>339</v>
      </c>
      <c r="E364" s="258" t="s">
        <v>1113</v>
      </c>
      <c r="F364" s="259" t="s">
        <v>1114</v>
      </c>
      <c r="G364" s="260" t="s">
        <v>416</v>
      </c>
      <c r="H364" s="261">
        <v>80</v>
      </c>
      <c r="I364" s="262"/>
      <c r="J364" s="263">
        <f>ROUND(I364*H364,2)</f>
        <v>0</v>
      </c>
      <c r="K364" s="264"/>
      <c r="L364" s="265"/>
      <c r="M364" s="266" t="s">
        <v>1</v>
      </c>
      <c r="N364" s="267" t="s">
        <v>39</v>
      </c>
      <c r="O364" s="88"/>
      <c r="P364" s="249">
        <f>O364*H364</f>
        <v>0</v>
      </c>
      <c r="Q364" s="249">
        <v>0.00012</v>
      </c>
      <c r="R364" s="249">
        <f>Q364*H364</f>
        <v>0.0096000000000000009</v>
      </c>
      <c r="S364" s="249">
        <v>0</v>
      </c>
      <c r="T364" s="250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51" t="s">
        <v>377</v>
      </c>
      <c r="AT364" s="251" t="s">
        <v>339</v>
      </c>
      <c r="AU364" s="251" t="s">
        <v>276</v>
      </c>
      <c r="AY364" s="14" t="s">
        <v>275</v>
      </c>
      <c r="BE364" s="252">
        <f>IF(N364="základní",J364,0)</f>
        <v>0</v>
      </c>
      <c r="BF364" s="252">
        <f>IF(N364="snížená",J364,0)</f>
        <v>0</v>
      </c>
      <c r="BG364" s="252">
        <f>IF(N364="zákl. přenesená",J364,0)</f>
        <v>0</v>
      </c>
      <c r="BH364" s="252">
        <f>IF(N364="sníž. přenesená",J364,0)</f>
        <v>0</v>
      </c>
      <c r="BI364" s="252">
        <f>IF(N364="nulová",J364,0)</f>
        <v>0</v>
      </c>
      <c r="BJ364" s="14" t="s">
        <v>81</v>
      </c>
      <c r="BK364" s="252">
        <f>ROUND(I364*H364,2)</f>
        <v>0</v>
      </c>
      <c r="BL364" s="14" t="s">
        <v>352</v>
      </c>
      <c r="BM364" s="251" t="s">
        <v>1115</v>
      </c>
    </row>
    <row r="365" s="2" customFormat="1">
      <c r="A365" s="35"/>
      <c r="B365" s="36"/>
      <c r="C365" s="37"/>
      <c r="D365" s="253" t="s">
        <v>284</v>
      </c>
      <c r="E365" s="37"/>
      <c r="F365" s="254" t="s">
        <v>1114</v>
      </c>
      <c r="G365" s="37"/>
      <c r="H365" s="37"/>
      <c r="I365" s="206"/>
      <c r="J365" s="37"/>
      <c r="K365" s="37"/>
      <c r="L365" s="41"/>
      <c r="M365" s="255"/>
      <c r="N365" s="256"/>
      <c r="O365" s="88"/>
      <c r="P365" s="88"/>
      <c r="Q365" s="88"/>
      <c r="R365" s="88"/>
      <c r="S365" s="88"/>
      <c r="T365" s="89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4" t="s">
        <v>284</v>
      </c>
      <c r="AU365" s="14" t="s">
        <v>276</v>
      </c>
    </row>
    <row r="366" s="2" customFormat="1" ht="24.15" customHeight="1">
      <c r="A366" s="35"/>
      <c r="B366" s="36"/>
      <c r="C366" s="239" t="s">
        <v>1039</v>
      </c>
      <c r="D366" s="239" t="s">
        <v>278</v>
      </c>
      <c r="E366" s="240" t="s">
        <v>957</v>
      </c>
      <c r="F366" s="241" t="s">
        <v>958</v>
      </c>
      <c r="G366" s="242" t="s">
        <v>342</v>
      </c>
      <c r="H366" s="243">
        <v>10</v>
      </c>
      <c r="I366" s="244"/>
      <c r="J366" s="245">
        <f>ROUND(I366*H366,2)</f>
        <v>0</v>
      </c>
      <c r="K366" s="246"/>
      <c r="L366" s="41"/>
      <c r="M366" s="247" t="s">
        <v>1</v>
      </c>
      <c r="N366" s="248" t="s">
        <v>39</v>
      </c>
      <c r="O366" s="8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51" t="s">
        <v>352</v>
      </c>
      <c r="AT366" s="251" t="s">
        <v>278</v>
      </c>
      <c r="AU366" s="251" t="s">
        <v>276</v>
      </c>
      <c r="AY366" s="14" t="s">
        <v>275</v>
      </c>
      <c r="BE366" s="252">
        <f>IF(N366="základní",J366,0)</f>
        <v>0</v>
      </c>
      <c r="BF366" s="252">
        <f>IF(N366="snížená",J366,0)</f>
        <v>0</v>
      </c>
      <c r="BG366" s="252">
        <f>IF(N366="zákl. přenesená",J366,0)</f>
        <v>0</v>
      </c>
      <c r="BH366" s="252">
        <f>IF(N366="sníž. přenesená",J366,0)</f>
        <v>0</v>
      </c>
      <c r="BI366" s="252">
        <f>IF(N366="nulová",J366,0)</f>
        <v>0</v>
      </c>
      <c r="BJ366" s="14" t="s">
        <v>81</v>
      </c>
      <c r="BK366" s="252">
        <f>ROUND(I366*H366,2)</f>
        <v>0</v>
      </c>
      <c r="BL366" s="14" t="s">
        <v>352</v>
      </c>
      <c r="BM366" s="251" t="s">
        <v>1117</v>
      </c>
    </row>
    <row r="367" s="2" customFormat="1">
      <c r="A367" s="35"/>
      <c r="B367" s="36"/>
      <c r="C367" s="37"/>
      <c r="D367" s="253" t="s">
        <v>284</v>
      </c>
      <c r="E367" s="37"/>
      <c r="F367" s="254" t="s">
        <v>960</v>
      </c>
      <c r="G367" s="37"/>
      <c r="H367" s="37"/>
      <c r="I367" s="206"/>
      <c r="J367" s="37"/>
      <c r="K367" s="37"/>
      <c r="L367" s="41"/>
      <c r="M367" s="255"/>
      <c r="N367" s="256"/>
      <c r="O367" s="88"/>
      <c r="P367" s="88"/>
      <c r="Q367" s="88"/>
      <c r="R367" s="88"/>
      <c r="S367" s="88"/>
      <c r="T367" s="89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4" t="s">
        <v>284</v>
      </c>
      <c r="AU367" s="14" t="s">
        <v>276</v>
      </c>
    </row>
    <row r="368" s="2" customFormat="1" ht="16.5" customHeight="1">
      <c r="A368" s="35"/>
      <c r="B368" s="36"/>
      <c r="C368" s="257" t="s">
        <v>1044</v>
      </c>
      <c r="D368" s="257" t="s">
        <v>339</v>
      </c>
      <c r="E368" s="258" t="s">
        <v>962</v>
      </c>
      <c r="F368" s="259" t="s">
        <v>963</v>
      </c>
      <c r="G368" s="260" t="s">
        <v>342</v>
      </c>
      <c r="H368" s="261">
        <v>10</v>
      </c>
      <c r="I368" s="262"/>
      <c r="J368" s="263">
        <f>ROUND(I368*H368,2)</f>
        <v>0</v>
      </c>
      <c r="K368" s="264"/>
      <c r="L368" s="265"/>
      <c r="M368" s="266" t="s">
        <v>1</v>
      </c>
      <c r="N368" s="267" t="s">
        <v>39</v>
      </c>
      <c r="O368" s="88"/>
      <c r="P368" s="249">
        <f>O368*H368</f>
        <v>0</v>
      </c>
      <c r="Q368" s="249">
        <v>9.0000000000000006E-05</v>
      </c>
      <c r="R368" s="249">
        <f>Q368*H368</f>
        <v>0.00090000000000000008</v>
      </c>
      <c r="S368" s="249">
        <v>0</v>
      </c>
      <c r="T368" s="250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51" t="s">
        <v>377</v>
      </c>
      <c r="AT368" s="251" t="s">
        <v>339</v>
      </c>
      <c r="AU368" s="251" t="s">
        <v>276</v>
      </c>
      <c r="AY368" s="14" t="s">
        <v>275</v>
      </c>
      <c r="BE368" s="252">
        <f>IF(N368="základní",J368,0)</f>
        <v>0</v>
      </c>
      <c r="BF368" s="252">
        <f>IF(N368="snížená",J368,0)</f>
        <v>0</v>
      </c>
      <c r="BG368" s="252">
        <f>IF(N368="zákl. přenesená",J368,0)</f>
        <v>0</v>
      </c>
      <c r="BH368" s="252">
        <f>IF(N368="sníž. přenesená",J368,0)</f>
        <v>0</v>
      </c>
      <c r="BI368" s="252">
        <f>IF(N368="nulová",J368,0)</f>
        <v>0</v>
      </c>
      <c r="BJ368" s="14" t="s">
        <v>81</v>
      </c>
      <c r="BK368" s="252">
        <f>ROUND(I368*H368,2)</f>
        <v>0</v>
      </c>
      <c r="BL368" s="14" t="s">
        <v>352</v>
      </c>
      <c r="BM368" s="251" t="s">
        <v>1119</v>
      </c>
    </row>
    <row r="369" s="2" customFormat="1">
      <c r="A369" s="35"/>
      <c r="B369" s="36"/>
      <c r="C369" s="37"/>
      <c r="D369" s="253" t="s">
        <v>284</v>
      </c>
      <c r="E369" s="37"/>
      <c r="F369" s="254" t="s">
        <v>963</v>
      </c>
      <c r="G369" s="37"/>
      <c r="H369" s="37"/>
      <c r="I369" s="206"/>
      <c r="J369" s="37"/>
      <c r="K369" s="37"/>
      <c r="L369" s="41"/>
      <c r="M369" s="255"/>
      <c r="N369" s="256"/>
      <c r="O369" s="88"/>
      <c r="P369" s="88"/>
      <c r="Q369" s="88"/>
      <c r="R369" s="88"/>
      <c r="S369" s="88"/>
      <c r="T369" s="89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4" t="s">
        <v>284</v>
      </c>
      <c r="AU369" s="14" t="s">
        <v>276</v>
      </c>
    </row>
    <row r="370" s="2" customFormat="1" ht="24.15" customHeight="1">
      <c r="A370" s="35"/>
      <c r="B370" s="36"/>
      <c r="C370" s="239" t="s">
        <v>1048</v>
      </c>
      <c r="D370" s="239" t="s">
        <v>278</v>
      </c>
      <c r="E370" s="240" t="s">
        <v>1121</v>
      </c>
      <c r="F370" s="241" t="s">
        <v>1122</v>
      </c>
      <c r="G370" s="242" t="s">
        <v>342</v>
      </c>
      <c r="H370" s="243">
        <v>4</v>
      </c>
      <c r="I370" s="244"/>
      <c r="J370" s="245">
        <f>ROUND(I370*H370,2)</f>
        <v>0</v>
      </c>
      <c r="K370" s="246"/>
      <c r="L370" s="41"/>
      <c r="M370" s="247" t="s">
        <v>1</v>
      </c>
      <c r="N370" s="248" t="s">
        <v>39</v>
      </c>
      <c r="O370" s="88"/>
      <c r="P370" s="249">
        <f>O370*H370</f>
        <v>0</v>
      </c>
      <c r="Q370" s="249">
        <v>0</v>
      </c>
      <c r="R370" s="249">
        <f>Q370*H370</f>
        <v>0</v>
      </c>
      <c r="S370" s="249">
        <v>0.0030000000000000001</v>
      </c>
      <c r="T370" s="250">
        <f>S370*H370</f>
        <v>0.012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51" t="s">
        <v>352</v>
      </c>
      <c r="AT370" s="251" t="s">
        <v>278</v>
      </c>
      <c r="AU370" s="251" t="s">
        <v>276</v>
      </c>
      <c r="AY370" s="14" t="s">
        <v>275</v>
      </c>
      <c r="BE370" s="252">
        <f>IF(N370="základní",J370,0)</f>
        <v>0</v>
      </c>
      <c r="BF370" s="252">
        <f>IF(N370="snížená",J370,0)</f>
        <v>0</v>
      </c>
      <c r="BG370" s="252">
        <f>IF(N370="zákl. přenesená",J370,0)</f>
        <v>0</v>
      </c>
      <c r="BH370" s="252">
        <f>IF(N370="sníž. přenesená",J370,0)</f>
        <v>0</v>
      </c>
      <c r="BI370" s="252">
        <f>IF(N370="nulová",J370,0)</f>
        <v>0</v>
      </c>
      <c r="BJ370" s="14" t="s">
        <v>81</v>
      </c>
      <c r="BK370" s="252">
        <f>ROUND(I370*H370,2)</f>
        <v>0</v>
      </c>
      <c r="BL370" s="14" t="s">
        <v>352</v>
      </c>
      <c r="BM370" s="251" t="s">
        <v>1123</v>
      </c>
    </row>
    <row r="371" s="2" customFormat="1">
      <c r="A371" s="35"/>
      <c r="B371" s="36"/>
      <c r="C371" s="37"/>
      <c r="D371" s="253" t="s">
        <v>284</v>
      </c>
      <c r="E371" s="37"/>
      <c r="F371" s="254" t="s">
        <v>1124</v>
      </c>
      <c r="G371" s="37"/>
      <c r="H371" s="37"/>
      <c r="I371" s="206"/>
      <c r="J371" s="37"/>
      <c r="K371" s="37"/>
      <c r="L371" s="41"/>
      <c r="M371" s="255"/>
      <c r="N371" s="256"/>
      <c r="O371" s="88"/>
      <c r="P371" s="88"/>
      <c r="Q371" s="88"/>
      <c r="R371" s="88"/>
      <c r="S371" s="88"/>
      <c r="T371" s="89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4" t="s">
        <v>284</v>
      </c>
      <c r="AU371" s="14" t="s">
        <v>276</v>
      </c>
    </row>
    <row r="372" s="12" customFormat="1" ht="22.8" customHeight="1">
      <c r="A372" s="12"/>
      <c r="B372" s="223"/>
      <c r="C372" s="224"/>
      <c r="D372" s="225" t="s">
        <v>73</v>
      </c>
      <c r="E372" s="237" t="s">
        <v>1166</v>
      </c>
      <c r="F372" s="237" t="s">
        <v>1167</v>
      </c>
      <c r="G372" s="224"/>
      <c r="H372" s="224"/>
      <c r="I372" s="227"/>
      <c r="J372" s="238">
        <f>BK372</f>
        <v>0</v>
      </c>
      <c r="K372" s="224"/>
      <c r="L372" s="229"/>
      <c r="M372" s="230"/>
      <c r="N372" s="231"/>
      <c r="O372" s="231"/>
      <c r="P372" s="232">
        <f>P373+P396</f>
        <v>0</v>
      </c>
      <c r="Q372" s="231"/>
      <c r="R372" s="232">
        <f>R373+R396</f>
        <v>0.00042000000000000002</v>
      </c>
      <c r="S372" s="231"/>
      <c r="T372" s="233">
        <f>T373+T396</f>
        <v>0.0076000000000000009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34" t="s">
        <v>83</v>
      </c>
      <c r="AT372" s="235" t="s">
        <v>73</v>
      </c>
      <c r="AU372" s="235" t="s">
        <v>81</v>
      </c>
      <c r="AY372" s="234" t="s">
        <v>275</v>
      </c>
      <c r="BK372" s="236">
        <f>BK373+BK396</f>
        <v>0</v>
      </c>
    </row>
    <row r="373" s="12" customFormat="1" ht="20.88" customHeight="1">
      <c r="A373" s="12"/>
      <c r="B373" s="223"/>
      <c r="C373" s="224"/>
      <c r="D373" s="225" t="s">
        <v>73</v>
      </c>
      <c r="E373" s="237" t="s">
        <v>1168</v>
      </c>
      <c r="F373" s="237" t="s">
        <v>1169</v>
      </c>
      <c r="G373" s="224"/>
      <c r="H373" s="224"/>
      <c r="I373" s="227"/>
      <c r="J373" s="238">
        <f>BK373</f>
        <v>0</v>
      </c>
      <c r="K373" s="224"/>
      <c r="L373" s="229"/>
      <c r="M373" s="230"/>
      <c r="N373" s="231"/>
      <c r="O373" s="231"/>
      <c r="P373" s="232">
        <f>SUM(P374:P395)</f>
        <v>0</v>
      </c>
      <c r="Q373" s="231"/>
      <c r="R373" s="232">
        <f>SUM(R374:R395)</f>
        <v>0</v>
      </c>
      <c r="S373" s="231"/>
      <c r="T373" s="233">
        <f>SUM(T374:T395)</f>
        <v>0.0076000000000000009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4" t="s">
        <v>83</v>
      </c>
      <c r="AT373" s="235" t="s">
        <v>73</v>
      </c>
      <c r="AU373" s="235" t="s">
        <v>83</v>
      </c>
      <c r="AY373" s="234" t="s">
        <v>275</v>
      </c>
      <c r="BK373" s="236">
        <f>SUM(BK374:BK395)</f>
        <v>0</v>
      </c>
    </row>
    <row r="374" s="2" customFormat="1" ht="24.15" customHeight="1">
      <c r="A374" s="35"/>
      <c r="B374" s="36"/>
      <c r="C374" s="239" t="s">
        <v>1050</v>
      </c>
      <c r="D374" s="239" t="s">
        <v>278</v>
      </c>
      <c r="E374" s="240" t="s">
        <v>1329</v>
      </c>
      <c r="F374" s="241" t="s">
        <v>1330</v>
      </c>
      <c r="G374" s="242" t="s">
        <v>342</v>
      </c>
      <c r="H374" s="243">
        <v>1</v>
      </c>
      <c r="I374" s="244"/>
      <c r="J374" s="245">
        <f>ROUND(I374*H374,2)</f>
        <v>0</v>
      </c>
      <c r="K374" s="246"/>
      <c r="L374" s="41"/>
      <c r="M374" s="247" t="s">
        <v>1</v>
      </c>
      <c r="N374" s="248" t="s">
        <v>39</v>
      </c>
      <c r="O374" s="88"/>
      <c r="P374" s="249">
        <f>O374*H374</f>
        <v>0</v>
      </c>
      <c r="Q374" s="249">
        <v>0</v>
      </c>
      <c r="R374" s="249">
        <f>Q374*H374</f>
        <v>0</v>
      </c>
      <c r="S374" s="249">
        <v>0.0025000000000000001</v>
      </c>
      <c r="T374" s="250">
        <f>S374*H374</f>
        <v>0.0025000000000000001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51" t="s">
        <v>352</v>
      </c>
      <c r="AT374" s="251" t="s">
        <v>278</v>
      </c>
      <c r="AU374" s="251" t="s">
        <v>276</v>
      </c>
      <c r="AY374" s="14" t="s">
        <v>275</v>
      </c>
      <c r="BE374" s="252">
        <f>IF(N374="základní",J374,0)</f>
        <v>0</v>
      </c>
      <c r="BF374" s="252">
        <f>IF(N374="snížená",J374,0)</f>
        <v>0</v>
      </c>
      <c r="BG374" s="252">
        <f>IF(N374="zákl. přenesená",J374,0)</f>
        <v>0</v>
      </c>
      <c r="BH374" s="252">
        <f>IF(N374="sníž. přenesená",J374,0)</f>
        <v>0</v>
      </c>
      <c r="BI374" s="252">
        <f>IF(N374="nulová",J374,0)</f>
        <v>0</v>
      </c>
      <c r="BJ374" s="14" t="s">
        <v>81</v>
      </c>
      <c r="BK374" s="252">
        <f>ROUND(I374*H374,2)</f>
        <v>0</v>
      </c>
      <c r="BL374" s="14" t="s">
        <v>352</v>
      </c>
      <c r="BM374" s="251" t="s">
        <v>1331</v>
      </c>
    </row>
    <row r="375" s="2" customFormat="1">
      <c r="A375" s="35"/>
      <c r="B375" s="36"/>
      <c r="C375" s="37"/>
      <c r="D375" s="253" t="s">
        <v>284</v>
      </c>
      <c r="E375" s="37"/>
      <c r="F375" s="254" t="s">
        <v>1332</v>
      </c>
      <c r="G375" s="37"/>
      <c r="H375" s="37"/>
      <c r="I375" s="206"/>
      <c r="J375" s="37"/>
      <c r="K375" s="37"/>
      <c r="L375" s="41"/>
      <c r="M375" s="255"/>
      <c r="N375" s="256"/>
      <c r="O375" s="88"/>
      <c r="P375" s="88"/>
      <c r="Q375" s="88"/>
      <c r="R375" s="88"/>
      <c r="S375" s="88"/>
      <c r="T375" s="89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4" t="s">
        <v>284</v>
      </c>
      <c r="AU375" s="14" t="s">
        <v>276</v>
      </c>
    </row>
    <row r="376" s="2" customFormat="1" ht="24.15" customHeight="1">
      <c r="A376" s="35"/>
      <c r="B376" s="36"/>
      <c r="C376" s="239" t="s">
        <v>1054</v>
      </c>
      <c r="D376" s="239" t="s">
        <v>278</v>
      </c>
      <c r="E376" s="240" t="s">
        <v>1334</v>
      </c>
      <c r="F376" s="241" t="s">
        <v>1335</v>
      </c>
      <c r="G376" s="242" t="s">
        <v>342</v>
      </c>
      <c r="H376" s="243">
        <v>1</v>
      </c>
      <c r="I376" s="244"/>
      <c r="J376" s="245">
        <f>ROUND(I376*H376,2)</f>
        <v>0</v>
      </c>
      <c r="K376" s="246"/>
      <c r="L376" s="41"/>
      <c r="M376" s="247" t="s">
        <v>1</v>
      </c>
      <c r="N376" s="248" t="s">
        <v>39</v>
      </c>
      <c r="O376" s="88"/>
      <c r="P376" s="249">
        <f>O376*H376</f>
        <v>0</v>
      </c>
      <c r="Q376" s="249">
        <v>0</v>
      </c>
      <c r="R376" s="249">
        <f>Q376*H376</f>
        <v>0</v>
      </c>
      <c r="S376" s="249">
        <v>0.0025000000000000001</v>
      </c>
      <c r="T376" s="250">
        <f>S376*H376</f>
        <v>0.0025000000000000001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51" t="s">
        <v>352</v>
      </c>
      <c r="AT376" s="251" t="s">
        <v>278</v>
      </c>
      <c r="AU376" s="251" t="s">
        <v>276</v>
      </c>
      <c r="AY376" s="14" t="s">
        <v>275</v>
      </c>
      <c r="BE376" s="252">
        <f>IF(N376="základní",J376,0)</f>
        <v>0</v>
      </c>
      <c r="BF376" s="252">
        <f>IF(N376="snížená",J376,0)</f>
        <v>0</v>
      </c>
      <c r="BG376" s="252">
        <f>IF(N376="zákl. přenesená",J376,0)</f>
        <v>0</v>
      </c>
      <c r="BH376" s="252">
        <f>IF(N376="sníž. přenesená",J376,0)</f>
        <v>0</v>
      </c>
      <c r="BI376" s="252">
        <f>IF(N376="nulová",J376,0)</f>
        <v>0</v>
      </c>
      <c r="BJ376" s="14" t="s">
        <v>81</v>
      </c>
      <c r="BK376" s="252">
        <f>ROUND(I376*H376,2)</f>
        <v>0</v>
      </c>
      <c r="BL376" s="14" t="s">
        <v>352</v>
      </c>
      <c r="BM376" s="251" t="s">
        <v>1336</v>
      </c>
    </row>
    <row r="377" s="2" customFormat="1">
      <c r="A377" s="35"/>
      <c r="B377" s="36"/>
      <c r="C377" s="37"/>
      <c r="D377" s="253" t="s">
        <v>284</v>
      </c>
      <c r="E377" s="37"/>
      <c r="F377" s="254" t="s">
        <v>1335</v>
      </c>
      <c r="G377" s="37"/>
      <c r="H377" s="37"/>
      <c r="I377" s="206"/>
      <c r="J377" s="37"/>
      <c r="K377" s="37"/>
      <c r="L377" s="41"/>
      <c r="M377" s="255"/>
      <c r="N377" s="256"/>
      <c r="O377" s="88"/>
      <c r="P377" s="88"/>
      <c r="Q377" s="88"/>
      <c r="R377" s="88"/>
      <c r="S377" s="88"/>
      <c r="T377" s="89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4" t="s">
        <v>284</v>
      </c>
      <c r="AU377" s="14" t="s">
        <v>276</v>
      </c>
    </row>
    <row r="378" s="2" customFormat="1" ht="24.15" customHeight="1">
      <c r="A378" s="35"/>
      <c r="B378" s="36"/>
      <c r="C378" s="239" t="s">
        <v>1059</v>
      </c>
      <c r="D378" s="239" t="s">
        <v>278</v>
      </c>
      <c r="E378" s="240" t="s">
        <v>1338</v>
      </c>
      <c r="F378" s="241" t="s">
        <v>1339</v>
      </c>
      <c r="G378" s="242" t="s">
        <v>342</v>
      </c>
      <c r="H378" s="243">
        <v>1</v>
      </c>
      <c r="I378" s="244"/>
      <c r="J378" s="245">
        <f>ROUND(I378*H378,2)</f>
        <v>0</v>
      </c>
      <c r="K378" s="246"/>
      <c r="L378" s="41"/>
      <c r="M378" s="247" t="s">
        <v>1</v>
      </c>
      <c r="N378" s="248" t="s">
        <v>39</v>
      </c>
      <c r="O378" s="88"/>
      <c r="P378" s="249">
        <f>O378*H378</f>
        <v>0</v>
      </c>
      <c r="Q378" s="249">
        <v>0</v>
      </c>
      <c r="R378" s="249">
        <f>Q378*H378</f>
        <v>0</v>
      </c>
      <c r="S378" s="249">
        <v>0</v>
      </c>
      <c r="T378" s="250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51" t="s">
        <v>352</v>
      </c>
      <c r="AT378" s="251" t="s">
        <v>278</v>
      </c>
      <c r="AU378" s="251" t="s">
        <v>276</v>
      </c>
      <c r="AY378" s="14" t="s">
        <v>275</v>
      </c>
      <c r="BE378" s="252">
        <f>IF(N378="základní",J378,0)</f>
        <v>0</v>
      </c>
      <c r="BF378" s="252">
        <f>IF(N378="snížená",J378,0)</f>
        <v>0</v>
      </c>
      <c r="BG378" s="252">
        <f>IF(N378="zákl. přenesená",J378,0)</f>
        <v>0</v>
      </c>
      <c r="BH378" s="252">
        <f>IF(N378="sníž. přenesená",J378,0)</f>
        <v>0</v>
      </c>
      <c r="BI378" s="252">
        <f>IF(N378="nulová",J378,0)</f>
        <v>0</v>
      </c>
      <c r="BJ378" s="14" t="s">
        <v>81</v>
      </c>
      <c r="BK378" s="252">
        <f>ROUND(I378*H378,2)</f>
        <v>0</v>
      </c>
      <c r="BL378" s="14" t="s">
        <v>352</v>
      </c>
      <c r="BM378" s="251" t="s">
        <v>1340</v>
      </c>
    </row>
    <row r="379" s="2" customFormat="1">
      <c r="A379" s="35"/>
      <c r="B379" s="36"/>
      <c r="C379" s="37"/>
      <c r="D379" s="253" t="s">
        <v>284</v>
      </c>
      <c r="E379" s="37"/>
      <c r="F379" s="254" t="s">
        <v>1339</v>
      </c>
      <c r="G379" s="37"/>
      <c r="H379" s="37"/>
      <c r="I379" s="206"/>
      <c r="J379" s="37"/>
      <c r="K379" s="37"/>
      <c r="L379" s="41"/>
      <c r="M379" s="255"/>
      <c r="N379" s="256"/>
      <c r="O379" s="88"/>
      <c r="P379" s="88"/>
      <c r="Q379" s="88"/>
      <c r="R379" s="88"/>
      <c r="S379" s="88"/>
      <c r="T379" s="89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4" t="s">
        <v>284</v>
      </c>
      <c r="AU379" s="14" t="s">
        <v>276</v>
      </c>
    </row>
    <row r="380" s="2" customFormat="1" ht="16.5" customHeight="1">
      <c r="A380" s="35"/>
      <c r="B380" s="36"/>
      <c r="C380" s="239" t="s">
        <v>1063</v>
      </c>
      <c r="D380" s="239" t="s">
        <v>278</v>
      </c>
      <c r="E380" s="240" t="s">
        <v>1342</v>
      </c>
      <c r="F380" s="241" t="s">
        <v>1343</v>
      </c>
      <c r="G380" s="242" t="s">
        <v>342</v>
      </c>
      <c r="H380" s="243">
        <v>1</v>
      </c>
      <c r="I380" s="244"/>
      <c r="J380" s="245">
        <f>ROUND(I380*H380,2)</f>
        <v>0</v>
      </c>
      <c r="K380" s="246"/>
      <c r="L380" s="41"/>
      <c r="M380" s="247" t="s">
        <v>1</v>
      </c>
      <c r="N380" s="248" t="s">
        <v>39</v>
      </c>
      <c r="O380" s="88"/>
      <c r="P380" s="249">
        <f>O380*H380</f>
        <v>0</v>
      </c>
      <c r="Q380" s="249">
        <v>0</v>
      </c>
      <c r="R380" s="249">
        <f>Q380*H380</f>
        <v>0</v>
      </c>
      <c r="S380" s="249">
        <v>0</v>
      </c>
      <c r="T380" s="250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51" t="s">
        <v>352</v>
      </c>
      <c r="AT380" s="251" t="s">
        <v>278</v>
      </c>
      <c r="AU380" s="251" t="s">
        <v>276</v>
      </c>
      <c r="AY380" s="14" t="s">
        <v>275</v>
      </c>
      <c r="BE380" s="252">
        <f>IF(N380="základní",J380,0)</f>
        <v>0</v>
      </c>
      <c r="BF380" s="252">
        <f>IF(N380="snížená",J380,0)</f>
        <v>0</v>
      </c>
      <c r="BG380" s="252">
        <f>IF(N380="zákl. přenesená",J380,0)</f>
        <v>0</v>
      </c>
      <c r="BH380" s="252">
        <f>IF(N380="sníž. přenesená",J380,0)</f>
        <v>0</v>
      </c>
      <c r="BI380" s="252">
        <f>IF(N380="nulová",J380,0)</f>
        <v>0</v>
      </c>
      <c r="BJ380" s="14" t="s">
        <v>81</v>
      </c>
      <c r="BK380" s="252">
        <f>ROUND(I380*H380,2)</f>
        <v>0</v>
      </c>
      <c r="BL380" s="14" t="s">
        <v>352</v>
      </c>
      <c r="BM380" s="251" t="s">
        <v>1344</v>
      </c>
    </row>
    <row r="381" s="2" customFormat="1">
      <c r="A381" s="35"/>
      <c r="B381" s="36"/>
      <c r="C381" s="37"/>
      <c r="D381" s="253" t="s">
        <v>284</v>
      </c>
      <c r="E381" s="37"/>
      <c r="F381" s="254" t="s">
        <v>1345</v>
      </c>
      <c r="G381" s="37"/>
      <c r="H381" s="37"/>
      <c r="I381" s="206"/>
      <c r="J381" s="37"/>
      <c r="K381" s="37"/>
      <c r="L381" s="41"/>
      <c r="M381" s="255"/>
      <c r="N381" s="256"/>
      <c r="O381" s="88"/>
      <c r="P381" s="88"/>
      <c r="Q381" s="88"/>
      <c r="R381" s="88"/>
      <c r="S381" s="88"/>
      <c r="T381" s="89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4" t="s">
        <v>284</v>
      </c>
      <c r="AU381" s="14" t="s">
        <v>276</v>
      </c>
    </row>
    <row r="382" s="2" customFormat="1" ht="21.75" customHeight="1">
      <c r="A382" s="35"/>
      <c r="B382" s="36"/>
      <c r="C382" s="257" t="s">
        <v>1069</v>
      </c>
      <c r="D382" s="257" t="s">
        <v>339</v>
      </c>
      <c r="E382" s="258" t="s">
        <v>1347</v>
      </c>
      <c r="F382" s="259" t="s">
        <v>1348</v>
      </c>
      <c r="G382" s="260" t="s">
        <v>342</v>
      </c>
      <c r="H382" s="261">
        <v>1</v>
      </c>
      <c r="I382" s="262"/>
      <c r="J382" s="263">
        <f>ROUND(I382*H382,2)</f>
        <v>0</v>
      </c>
      <c r="K382" s="264"/>
      <c r="L382" s="265"/>
      <c r="M382" s="266" t="s">
        <v>1</v>
      </c>
      <c r="N382" s="267" t="s">
        <v>39</v>
      </c>
      <c r="O382" s="88"/>
      <c r="P382" s="249">
        <f>O382*H382</f>
        <v>0</v>
      </c>
      <c r="Q382" s="249">
        <v>0</v>
      </c>
      <c r="R382" s="249">
        <f>Q382*H382</f>
        <v>0</v>
      </c>
      <c r="S382" s="249">
        <v>0</v>
      </c>
      <c r="T382" s="250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51" t="s">
        <v>377</v>
      </c>
      <c r="AT382" s="251" t="s">
        <v>339</v>
      </c>
      <c r="AU382" s="251" t="s">
        <v>276</v>
      </c>
      <c r="AY382" s="14" t="s">
        <v>275</v>
      </c>
      <c r="BE382" s="252">
        <f>IF(N382="základní",J382,0)</f>
        <v>0</v>
      </c>
      <c r="BF382" s="252">
        <f>IF(N382="snížená",J382,0)</f>
        <v>0</v>
      </c>
      <c r="BG382" s="252">
        <f>IF(N382="zákl. přenesená",J382,0)</f>
        <v>0</v>
      </c>
      <c r="BH382" s="252">
        <f>IF(N382="sníž. přenesená",J382,0)</f>
        <v>0</v>
      </c>
      <c r="BI382" s="252">
        <f>IF(N382="nulová",J382,0)</f>
        <v>0</v>
      </c>
      <c r="BJ382" s="14" t="s">
        <v>81</v>
      </c>
      <c r="BK382" s="252">
        <f>ROUND(I382*H382,2)</f>
        <v>0</v>
      </c>
      <c r="BL382" s="14" t="s">
        <v>352</v>
      </c>
      <c r="BM382" s="251" t="s">
        <v>1349</v>
      </c>
    </row>
    <row r="383" s="2" customFormat="1">
      <c r="A383" s="35"/>
      <c r="B383" s="36"/>
      <c r="C383" s="37"/>
      <c r="D383" s="253" t="s">
        <v>284</v>
      </c>
      <c r="E383" s="37"/>
      <c r="F383" s="254" t="s">
        <v>1348</v>
      </c>
      <c r="G383" s="37"/>
      <c r="H383" s="37"/>
      <c r="I383" s="206"/>
      <c r="J383" s="37"/>
      <c r="K383" s="37"/>
      <c r="L383" s="41"/>
      <c r="M383" s="255"/>
      <c r="N383" s="256"/>
      <c r="O383" s="88"/>
      <c r="P383" s="88"/>
      <c r="Q383" s="88"/>
      <c r="R383" s="88"/>
      <c r="S383" s="88"/>
      <c r="T383" s="89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4" t="s">
        <v>284</v>
      </c>
      <c r="AU383" s="14" t="s">
        <v>276</v>
      </c>
    </row>
    <row r="384" s="2" customFormat="1" ht="16.5" customHeight="1">
      <c r="A384" s="35"/>
      <c r="B384" s="36"/>
      <c r="C384" s="239" t="s">
        <v>1073</v>
      </c>
      <c r="D384" s="239" t="s">
        <v>278</v>
      </c>
      <c r="E384" s="240" t="s">
        <v>1351</v>
      </c>
      <c r="F384" s="241" t="s">
        <v>1352</v>
      </c>
      <c r="G384" s="242" t="s">
        <v>342</v>
      </c>
      <c r="H384" s="243">
        <v>1</v>
      </c>
      <c r="I384" s="244"/>
      <c r="J384" s="245">
        <f>ROUND(I384*H384,2)</f>
        <v>0</v>
      </c>
      <c r="K384" s="246"/>
      <c r="L384" s="41"/>
      <c r="M384" s="247" t="s">
        <v>1</v>
      </c>
      <c r="N384" s="248" t="s">
        <v>39</v>
      </c>
      <c r="O384" s="88"/>
      <c r="P384" s="249">
        <f>O384*H384</f>
        <v>0</v>
      </c>
      <c r="Q384" s="249">
        <v>0</v>
      </c>
      <c r="R384" s="249">
        <f>Q384*H384</f>
        <v>0</v>
      </c>
      <c r="S384" s="249">
        <v>0</v>
      </c>
      <c r="T384" s="250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51" t="s">
        <v>352</v>
      </c>
      <c r="AT384" s="251" t="s">
        <v>278</v>
      </c>
      <c r="AU384" s="251" t="s">
        <v>276</v>
      </c>
      <c r="AY384" s="14" t="s">
        <v>275</v>
      </c>
      <c r="BE384" s="252">
        <f>IF(N384="základní",J384,0)</f>
        <v>0</v>
      </c>
      <c r="BF384" s="252">
        <f>IF(N384="snížená",J384,0)</f>
        <v>0</v>
      </c>
      <c r="BG384" s="252">
        <f>IF(N384="zákl. přenesená",J384,0)</f>
        <v>0</v>
      </c>
      <c r="BH384" s="252">
        <f>IF(N384="sníž. přenesená",J384,0)</f>
        <v>0</v>
      </c>
      <c r="BI384" s="252">
        <f>IF(N384="nulová",J384,0)</f>
        <v>0</v>
      </c>
      <c r="BJ384" s="14" t="s">
        <v>81</v>
      </c>
      <c r="BK384" s="252">
        <f>ROUND(I384*H384,2)</f>
        <v>0</v>
      </c>
      <c r="BL384" s="14" t="s">
        <v>352</v>
      </c>
      <c r="BM384" s="251" t="s">
        <v>1353</v>
      </c>
    </row>
    <row r="385" s="2" customFormat="1">
      <c r="A385" s="35"/>
      <c r="B385" s="36"/>
      <c r="C385" s="37"/>
      <c r="D385" s="253" t="s">
        <v>284</v>
      </c>
      <c r="E385" s="37"/>
      <c r="F385" s="254" t="s">
        <v>1352</v>
      </c>
      <c r="G385" s="37"/>
      <c r="H385" s="37"/>
      <c r="I385" s="206"/>
      <c r="J385" s="37"/>
      <c r="K385" s="37"/>
      <c r="L385" s="41"/>
      <c r="M385" s="255"/>
      <c r="N385" s="256"/>
      <c r="O385" s="88"/>
      <c r="P385" s="88"/>
      <c r="Q385" s="88"/>
      <c r="R385" s="88"/>
      <c r="S385" s="88"/>
      <c r="T385" s="89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4" t="s">
        <v>284</v>
      </c>
      <c r="AU385" s="14" t="s">
        <v>276</v>
      </c>
    </row>
    <row r="386" s="2" customFormat="1" ht="16.5" customHeight="1">
      <c r="A386" s="35"/>
      <c r="B386" s="36"/>
      <c r="C386" s="239" t="s">
        <v>1075</v>
      </c>
      <c r="D386" s="239" t="s">
        <v>278</v>
      </c>
      <c r="E386" s="240" t="s">
        <v>1355</v>
      </c>
      <c r="F386" s="241" t="s">
        <v>1356</v>
      </c>
      <c r="G386" s="242" t="s">
        <v>342</v>
      </c>
      <c r="H386" s="243">
        <v>1</v>
      </c>
      <c r="I386" s="244"/>
      <c r="J386" s="245">
        <f>ROUND(I386*H386,2)</f>
        <v>0</v>
      </c>
      <c r="K386" s="246"/>
      <c r="L386" s="41"/>
      <c r="M386" s="247" t="s">
        <v>1</v>
      </c>
      <c r="N386" s="248" t="s">
        <v>39</v>
      </c>
      <c r="O386" s="88"/>
      <c r="P386" s="249">
        <f>O386*H386</f>
        <v>0</v>
      </c>
      <c r="Q386" s="249">
        <v>0</v>
      </c>
      <c r="R386" s="249">
        <f>Q386*H386</f>
        <v>0</v>
      </c>
      <c r="S386" s="249">
        <v>0</v>
      </c>
      <c r="T386" s="25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51" t="s">
        <v>352</v>
      </c>
      <c r="AT386" s="251" t="s">
        <v>278</v>
      </c>
      <c r="AU386" s="251" t="s">
        <v>276</v>
      </c>
      <c r="AY386" s="14" t="s">
        <v>275</v>
      </c>
      <c r="BE386" s="252">
        <f>IF(N386="základní",J386,0)</f>
        <v>0</v>
      </c>
      <c r="BF386" s="252">
        <f>IF(N386="snížená",J386,0)</f>
        <v>0</v>
      </c>
      <c r="BG386" s="252">
        <f>IF(N386="zákl. přenesená",J386,0)</f>
        <v>0</v>
      </c>
      <c r="BH386" s="252">
        <f>IF(N386="sníž. přenesená",J386,0)</f>
        <v>0</v>
      </c>
      <c r="BI386" s="252">
        <f>IF(N386="nulová",J386,0)</f>
        <v>0</v>
      </c>
      <c r="BJ386" s="14" t="s">
        <v>81</v>
      </c>
      <c r="BK386" s="252">
        <f>ROUND(I386*H386,2)</f>
        <v>0</v>
      </c>
      <c r="BL386" s="14" t="s">
        <v>352</v>
      </c>
      <c r="BM386" s="251" t="s">
        <v>1357</v>
      </c>
    </row>
    <row r="387" s="2" customFormat="1">
      <c r="A387" s="35"/>
      <c r="B387" s="36"/>
      <c r="C387" s="37"/>
      <c r="D387" s="253" t="s">
        <v>284</v>
      </c>
      <c r="E387" s="37"/>
      <c r="F387" s="254" t="s">
        <v>1358</v>
      </c>
      <c r="G387" s="37"/>
      <c r="H387" s="37"/>
      <c r="I387" s="206"/>
      <c r="J387" s="37"/>
      <c r="K387" s="37"/>
      <c r="L387" s="41"/>
      <c r="M387" s="255"/>
      <c r="N387" s="256"/>
      <c r="O387" s="88"/>
      <c r="P387" s="88"/>
      <c r="Q387" s="88"/>
      <c r="R387" s="88"/>
      <c r="S387" s="88"/>
      <c r="T387" s="89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4" t="s">
        <v>284</v>
      </c>
      <c r="AU387" s="14" t="s">
        <v>276</v>
      </c>
    </row>
    <row r="388" s="2" customFormat="1" ht="24.15" customHeight="1">
      <c r="A388" s="35"/>
      <c r="B388" s="36"/>
      <c r="C388" s="239" t="s">
        <v>1080</v>
      </c>
      <c r="D388" s="239" t="s">
        <v>278</v>
      </c>
      <c r="E388" s="240" t="s">
        <v>1360</v>
      </c>
      <c r="F388" s="241" t="s">
        <v>1361</v>
      </c>
      <c r="G388" s="242" t="s">
        <v>342</v>
      </c>
      <c r="H388" s="243">
        <v>1</v>
      </c>
      <c r="I388" s="244"/>
      <c r="J388" s="245">
        <f>ROUND(I388*H388,2)</f>
        <v>0</v>
      </c>
      <c r="K388" s="246"/>
      <c r="L388" s="41"/>
      <c r="M388" s="247" t="s">
        <v>1</v>
      </c>
      <c r="N388" s="248" t="s">
        <v>39</v>
      </c>
      <c r="O388" s="88"/>
      <c r="P388" s="249">
        <f>O388*H388</f>
        <v>0</v>
      </c>
      <c r="Q388" s="249">
        <v>0</v>
      </c>
      <c r="R388" s="249">
        <f>Q388*H388</f>
        <v>0</v>
      </c>
      <c r="S388" s="249">
        <v>0</v>
      </c>
      <c r="T388" s="250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51" t="s">
        <v>352</v>
      </c>
      <c r="AT388" s="251" t="s">
        <v>278</v>
      </c>
      <c r="AU388" s="251" t="s">
        <v>276</v>
      </c>
      <c r="AY388" s="14" t="s">
        <v>275</v>
      </c>
      <c r="BE388" s="252">
        <f>IF(N388="základní",J388,0)</f>
        <v>0</v>
      </c>
      <c r="BF388" s="252">
        <f>IF(N388="snížená",J388,0)</f>
        <v>0</v>
      </c>
      <c r="BG388" s="252">
        <f>IF(N388="zákl. přenesená",J388,0)</f>
        <v>0</v>
      </c>
      <c r="BH388" s="252">
        <f>IF(N388="sníž. přenesená",J388,0)</f>
        <v>0</v>
      </c>
      <c r="BI388" s="252">
        <f>IF(N388="nulová",J388,0)</f>
        <v>0</v>
      </c>
      <c r="BJ388" s="14" t="s">
        <v>81</v>
      </c>
      <c r="BK388" s="252">
        <f>ROUND(I388*H388,2)</f>
        <v>0</v>
      </c>
      <c r="BL388" s="14" t="s">
        <v>352</v>
      </c>
      <c r="BM388" s="251" t="s">
        <v>1362</v>
      </c>
    </row>
    <row r="389" s="2" customFormat="1">
      <c r="A389" s="35"/>
      <c r="B389" s="36"/>
      <c r="C389" s="37"/>
      <c r="D389" s="253" t="s">
        <v>284</v>
      </c>
      <c r="E389" s="37"/>
      <c r="F389" s="254" t="s">
        <v>1361</v>
      </c>
      <c r="G389" s="37"/>
      <c r="H389" s="37"/>
      <c r="I389" s="206"/>
      <c r="J389" s="37"/>
      <c r="K389" s="37"/>
      <c r="L389" s="41"/>
      <c r="M389" s="255"/>
      <c r="N389" s="256"/>
      <c r="O389" s="88"/>
      <c r="P389" s="88"/>
      <c r="Q389" s="88"/>
      <c r="R389" s="88"/>
      <c r="S389" s="88"/>
      <c r="T389" s="89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4" t="s">
        <v>284</v>
      </c>
      <c r="AU389" s="14" t="s">
        <v>276</v>
      </c>
    </row>
    <row r="390" s="2" customFormat="1" ht="37.8" customHeight="1">
      <c r="A390" s="35"/>
      <c r="B390" s="36"/>
      <c r="C390" s="239" t="s">
        <v>1085</v>
      </c>
      <c r="D390" s="239" t="s">
        <v>278</v>
      </c>
      <c r="E390" s="240" t="s">
        <v>1364</v>
      </c>
      <c r="F390" s="241" t="s">
        <v>1365</v>
      </c>
      <c r="G390" s="242" t="s">
        <v>342</v>
      </c>
      <c r="H390" s="243">
        <v>1</v>
      </c>
      <c r="I390" s="244"/>
      <c r="J390" s="245">
        <f>ROUND(I390*H390,2)</f>
        <v>0</v>
      </c>
      <c r="K390" s="246"/>
      <c r="L390" s="41"/>
      <c r="M390" s="247" t="s">
        <v>1</v>
      </c>
      <c r="N390" s="248" t="s">
        <v>39</v>
      </c>
      <c r="O390" s="88"/>
      <c r="P390" s="249">
        <f>O390*H390</f>
        <v>0</v>
      </c>
      <c r="Q390" s="249">
        <v>0</v>
      </c>
      <c r="R390" s="249">
        <f>Q390*H390</f>
        <v>0</v>
      </c>
      <c r="S390" s="249">
        <v>0.0025000000000000001</v>
      </c>
      <c r="T390" s="250">
        <f>S390*H390</f>
        <v>0.0025000000000000001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51" t="s">
        <v>352</v>
      </c>
      <c r="AT390" s="251" t="s">
        <v>278</v>
      </c>
      <c r="AU390" s="251" t="s">
        <v>276</v>
      </c>
      <c r="AY390" s="14" t="s">
        <v>275</v>
      </c>
      <c r="BE390" s="252">
        <f>IF(N390="základní",J390,0)</f>
        <v>0</v>
      </c>
      <c r="BF390" s="252">
        <f>IF(N390="snížená",J390,0)</f>
        <v>0</v>
      </c>
      <c r="BG390" s="252">
        <f>IF(N390="zákl. přenesená",J390,0)</f>
        <v>0</v>
      </c>
      <c r="BH390" s="252">
        <f>IF(N390="sníž. přenesená",J390,0)</f>
        <v>0</v>
      </c>
      <c r="BI390" s="252">
        <f>IF(N390="nulová",J390,0)</f>
        <v>0</v>
      </c>
      <c r="BJ390" s="14" t="s">
        <v>81</v>
      </c>
      <c r="BK390" s="252">
        <f>ROUND(I390*H390,2)</f>
        <v>0</v>
      </c>
      <c r="BL390" s="14" t="s">
        <v>352</v>
      </c>
      <c r="BM390" s="251" t="s">
        <v>1366</v>
      </c>
    </row>
    <row r="391" s="2" customFormat="1">
      <c r="A391" s="35"/>
      <c r="B391" s="36"/>
      <c r="C391" s="37"/>
      <c r="D391" s="253" t="s">
        <v>284</v>
      </c>
      <c r="E391" s="37"/>
      <c r="F391" s="254" t="s">
        <v>1365</v>
      </c>
      <c r="G391" s="37"/>
      <c r="H391" s="37"/>
      <c r="I391" s="206"/>
      <c r="J391" s="37"/>
      <c r="K391" s="37"/>
      <c r="L391" s="41"/>
      <c r="M391" s="255"/>
      <c r="N391" s="256"/>
      <c r="O391" s="88"/>
      <c r="P391" s="88"/>
      <c r="Q391" s="88"/>
      <c r="R391" s="88"/>
      <c r="S391" s="88"/>
      <c r="T391" s="89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4" t="s">
        <v>284</v>
      </c>
      <c r="AU391" s="14" t="s">
        <v>276</v>
      </c>
    </row>
    <row r="392" s="2" customFormat="1" ht="24.15" customHeight="1">
      <c r="A392" s="35"/>
      <c r="B392" s="36"/>
      <c r="C392" s="239" t="s">
        <v>1090</v>
      </c>
      <c r="D392" s="239" t="s">
        <v>278</v>
      </c>
      <c r="E392" s="240" t="s">
        <v>1376</v>
      </c>
      <c r="F392" s="241" t="s">
        <v>1377</v>
      </c>
      <c r="G392" s="242" t="s">
        <v>342</v>
      </c>
      <c r="H392" s="243">
        <v>1</v>
      </c>
      <c r="I392" s="244"/>
      <c r="J392" s="245">
        <f>ROUND(I392*H392,2)</f>
        <v>0</v>
      </c>
      <c r="K392" s="246"/>
      <c r="L392" s="41"/>
      <c r="M392" s="247" t="s">
        <v>1</v>
      </c>
      <c r="N392" s="248" t="s">
        <v>39</v>
      </c>
      <c r="O392" s="88"/>
      <c r="P392" s="249">
        <f>O392*H392</f>
        <v>0</v>
      </c>
      <c r="Q392" s="249">
        <v>0</v>
      </c>
      <c r="R392" s="249">
        <f>Q392*H392</f>
        <v>0</v>
      </c>
      <c r="S392" s="249">
        <v>5.0000000000000002E-05</v>
      </c>
      <c r="T392" s="250">
        <f>S392*H392</f>
        <v>5.0000000000000002E-05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51" t="s">
        <v>352</v>
      </c>
      <c r="AT392" s="251" t="s">
        <v>278</v>
      </c>
      <c r="AU392" s="251" t="s">
        <v>276</v>
      </c>
      <c r="AY392" s="14" t="s">
        <v>275</v>
      </c>
      <c r="BE392" s="252">
        <f>IF(N392="základní",J392,0)</f>
        <v>0</v>
      </c>
      <c r="BF392" s="252">
        <f>IF(N392="snížená",J392,0)</f>
        <v>0</v>
      </c>
      <c r="BG392" s="252">
        <f>IF(N392="zákl. přenesená",J392,0)</f>
        <v>0</v>
      </c>
      <c r="BH392" s="252">
        <f>IF(N392="sníž. přenesená",J392,0)</f>
        <v>0</v>
      </c>
      <c r="BI392" s="252">
        <f>IF(N392="nulová",J392,0)</f>
        <v>0</v>
      </c>
      <c r="BJ392" s="14" t="s">
        <v>81</v>
      </c>
      <c r="BK392" s="252">
        <f>ROUND(I392*H392,2)</f>
        <v>0</v>
      </c>
      <c r="BL392" s="14" t="s">
        <v>352</v>
      </c>
      <c r="BM392" s="251" t="s">
        <v>1378</v>
      </c>
    </row>
    <row r="393" s="2" customFormat="1">
      <c r="A393" s="35"/>
      <c r="B393" s="36"/>
      <c r="C393" s="37"/>
      <c r="D393" s="253" t="s">
        <v>284</v>
      </c>
      <c r="E393" s="37"/>
      <c r="F393" s="254" t="s">
        <v>1379</v>
      </c>
      <c r="G393" s="37"/>
      <c r="H393" s="37"/>
      <c r="I393" s="206"/>
      <c r="J393" s="37"/>
      <c r="K393" s="37"/>
      <c r="L393" s="41"/>
      <c r="M393" s="255"/>
      <c r="N393" s="256"/>
      <c r="O393" s="88"/>
      <c r="P393" s="88"/>
      <c r="Q393" s="88"/>
      <c r="R393" s="88"/>
      <c r="S393" s="88"/>
      <c r="T393" s="89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4" t="s">
        <v>284</v>
      </c>
      <c r="AU393" s="14" t="s">
        <v>276</v>
      </c>
    </row>
    <row r="394" s="2" customFormat="1" ht="37.8" customHeight="1">
      <c r="A394" s="35"/>
      <c r="B394" s="36"/>
      <c r="C394" s="239" t="s">
        <v>1094</v>
      </c>
      <c r="D394" s="239" t="s">
        <v>278</v>
      </c>
      <c r="E394" s="240" t="s">
        <v>1381</v>
      </c>
      <c r="F394" s="241" t="s">
        <v>1382</v>
      </c>
      <c r="G394" s="242" t="s">
        <v>342</v>
      </c>
      <c r="H394" s="243">
        <v>1</v>
      </c>
      <c r="I394" s="244"/>
      <c r="J394" s="245">
        <f>ROUND(I394*H394,2)</f>
        <v>0</v>
      </c>
      <c r="K394" s="246"/>
      <c r="L394" s="41"/>
      <c r="M394" s="247" t="s">
        <v>1</v>
      </c>
      <c r="N394" s="248" t="s">
        <v>39</v>
      </c>
      <c r="O394" s="88"/>
      <c r="P394" s="249">
        <f>O394*H394</f>
        <v>0</v>
      </c>
      <c r="Q394" s="249">
        <v>0</v>
      </c>
      <c r="R394" s="249">
        <f>Q394*H394</f>
        <v>0</v>
      </c>
      <c r="S394" s="249">
        <v>5.0000000000000002E-05</v>
      </c>
      <c r="T394" s="250">
        <f>S394*H394</f>
        <v>5.0000000000000002E-05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51" t="s">
        <v>352</v>
      </c>
      <c r="AT394" s="251" t="s">
        <v>278</v>
      </c>
      <c r="AU394" s="251" t="s">
        <v>276</v>
      </c>
      <c r="AY394" s="14" t="s">
        <v>275</v>
      </c>
      <c r="BE394" s="252">
        <f>IF(N394="základní",J394,0)</f>
        <v>0</v>
      </c>
      <c r="BF394" s="252">
        <f>IF(N394="snížená",J394,0)</f>
        <v>0</v>
      </c>
      <c r="BG394" s="252">
        <f>IF(N394="zákl. přenesená",J394,0)</f>
        <v>0</v>
      </c>
      <c r="BH394" s="252">
        <f>IF(N394="sníž. přenesená",J394,0)</f>
        <v>0</v>
      </c>
      <c r="BI394" s="252">
        <f>IF(N394="nulová",J394,0)</f>
        <v>0</v>
      </c>
      <c r="BJ394" s="14" t="s">
        <v>81</v>
      </c>
      <c r="BK394" s="252">
        <f>ROUND(I394*H394,2)</f>
        <v>0</v>
      </c>
      <c r="BL394" s="14" t="s">
        <v>352</v>
      </c>
      <c r="BM394" s="251" t="s">
        <v>1383</v>
      </c>
    </row>
    <row r="395" s="2" customFormat="1">
      <c r="A395" s="35"/>
      <c r="B395" s="36"/>
      <c r="C395" s="37"/>
      <c r="D395" s="253" t="s">
        <v>284</v>
      </c>
      <c r="E395" s="37"/>
      <c r="F395" s="254" t="s">
        <v>1384</v>
      </c>
      <c r="G395" s="37"/>
      <c r="H395" s="37"/>
      <c r="I395" s="206"/>
      <c r="J395" s="37"/>
      <c r="K395" s="37"/>
      <c r="L395" s="41"/>
      <c r="M395" s="255"/>
      <c r="N395" s="256"/>
      <c r="O395" s="88"/>
      <c r="P395" s="88"/>
      <c r="Q395" s="88"/>
      <c r="R395" s="88"/>
      <c r="S395" s="88"/>
      <c r="T395" s="89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4" t="s">
        <v>284</v>
      </c>
      <c r="AU395" s="14" t="s">
        <v>276</v>
      </c>
    </row>
    <row r="396" s="12" customFormat="1" ht="20.88" customHeight="1">
      <c r="A396" s="12"/>
      <c r="B396" s="223"/>
      <c r="C396" s="224"/>
      <c r="D396" s="225" t="s">
        <v>73</v>
      </c>
      <c r="E396" s="237" t="s">
        <v>1385</v>
      </c>
      <c r="F396" s="237" t="s">
        <v>1386</v>
      </c>
      <c r="G396" s="224"/>
      <c r="H396" s="224"/>
      <c r="I396" s="227"/>
      <c r="J396" s="238">
        <f>BK396</f>
        <v>0</v>
      </c>
      <c r="K396" s="224"/>
      <c r="L396" s="229"/>
      <c r="M396" s="230"/>
      <c r="N396" s="231"/>
      <c r="O396" s="231"/>
      <c r="P396" s="232">
        <f>SUM(P397:P412)</f>
        <v>0</v>
      </c>
      <c r="Q396" s="231"/>
      <c r="R396" s="232">
        <f>SUM(R397:R412)</f>
        <v>0.00042000000000000002</v>
      </c>
      <c r="S396" s="231"/>
      <c r="T396" s="233">
        <f>SUM(T397:T412)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34" t="s">
        <v>83</v>
      </c>
      <c r="AT396" s="235" t="s">
        <v>73</v>
      </c>
      <c r="AU396" s="235" t="s">
        <v>83</v>
      </c>
      <c r="AY396" s="234" t="s">
        <v>275</v>
      </c>
      <c r="BK396" s="236">
        <f>SUM(BK397:BK412)</f>
        <v>0</v>
      </c>
    </row>
    <row r="397" s="2" customFormat="1" ht="37.8" customHeight="1">
      <c r="A397" s="35"/>
      <c r="B397" s="36"/>
      <c r="C397" s="239" t="s">
        <v>1099</v>
      </c>
      <c r="D397" s="239" t="s">
        <v>278</v>
      </c>
      <c r="E397" s="240" t="s">
        <v>1394</v>
      </c>
      <c r="F397" s="241" t="s">
        <v>1395</v>
      </c>
      <c r="G397" s="242" t="s">
        <v>342</v>
      </c>
      <c r="H397" s="243">
        <v>1</v>
      </c>
      <c r="I397" s="244"/>
      <c r="J397" s="245">
        <f>ROUND(I397*H397,2)</f>
        <v>0</v>
      </c>
      <c r="K397" s="246"/>
      <c r="L397" s="41"/>
      <c r="M397" s="247" t="s">
        <v>1</v>
      </c>
      <c r="N397" s="248" t="s">
        <v>39</v>
      </c>
      <c r="O397" s="88"/>
      <c r="P397" s="249">
        <f>O397*H397</f>
        <v>0</v>
      </c>
      <c r="Q397" s="249">
        <v>0</v>
      </c>
      <c r="R397" s="249">
        <f>Q397*H397</f>
        <v>0</v>
      </c>
      <c r="S397" s="249">
        <v>0</v>
      </c>
      <c r="T397" s="250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51" t="s">
        <v>352</v>
      </c>
      <c r="AT397" s="251" t="s">
        <v>278</v>
      </c>
      <c r="AU397" s="251" t="s">
        <v>276</v>
      </c>
      <c r="AY397" s="14" t="s">
        <v>275</v>
      </c>
      <c r="BE397" s="252">
        <f>IF(N397="základní",J397,0)</f>
        <v>0</v>
      </c>
      <c r="BF397" s="252">
        <f>IF(N397="snížená",J397,0)</f>
        <v>0</v>
      </c>
      <c r="BG397" s="252">
        <f>IF(N397="zákl. přenesená",J397,0)</f>
        <v>0</v>
      </c>
      <c r="BH397" s="252">
        <f>IF(N397="sníž. přenesená",J397,0)</f>
        <v>0</v>
      </c>
      <c r="BI397" s="252">
        <f>IF(N397="nulová",J397,0)</f>
        <v>0</v>
      </c>
      <c r="BJ397" s="14" t="s">
        <v>81</v>
      </c>
      <c r="BK397" s="252">
        <f>ROUND(I397*H397,2)</f>
        <v>0</v>
      </c>
      <c r="BL397" s="14" t="s">
        <v>352</v>
      </c>
      <c r="BM397" s="251" t="s">
        <v>1396</v>
      </c>
    </row>
    <row r="398" s="2" customFormat="1">
      <c r="A398" s="35"/>
      <c r="B398" s="36"/>
      <c r="C398" s="37"/>
      <c r="D398" s="253" t="s">
        <v>284</v>
      </c>
      <c r="E398" s="37"/>
      <c r="F398" s="254" t="s">
        <v>1395</v>
      </c>
      <c r="G398" s="37"/>
      <c r="H398" s="37"/>
      <c r="I398" s="206"/>
      <c r="J398" s="37"/>
      <c r="K398" s="37"/>
      <c r="L398" s="41"/>
      <c r="M398" s="255"/>
      <c r="N398" s="256"/>
      <c r="O398" s="88"/>
      <c r="P398" s="88"/>
      <c r="Q398" s="88"/>
      <c r="R398" s="88"/>
      <c r="S398" s="88"/>
      <c r="T398" s="89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4" t="s">
        <v>284</v>
      </c>
      <c r="AU398" s="14" t="s">
        <v>276</v>
      </c>
    </row>
    <row r="399" s="2" customFormat="1" ht="24.15" customHeight="1">
      <c r="A399" s="35"/>
      <c r="B399" s="36"/>
      <c r="C399" s="257" t="s">
        <v>1103</v>
      </c>
      <c r="D399" s="257" t="s">
        <v>339</v>
      </c>
      <c r="E399" s="258" t="s">
        <v>1398</v>
      </c>
      <c r="F399" s="259" t="s">
        <v>1399</v>
      </c>
      <c r="G399" s="260" t="s">
        <v>342</v>
      </c>
      <c r="H399" s="261">
        <v>1</v>
      </c>
      <c r="I399" s="262"/>
      <c r="J399" s="263">
        <f>ROUND(I399*H399,2)</f>
        <v>0</v>
      </c>
      <c r="K399" s="264"/>
      <c r="L399" s="265"/>
      <c r="M399" s="266" t="s">
        <v>1</v>
      </c>
      <c r="N399" s="267" t="s">
        <v>39</v>
      </c>
      <c r="O399" s="88"/>
      <c r="P399" s="249">
        <f>O399*H399</f>
        <v>0</v>
      </c>
      <c r="Q399" s="249">
        <v>0.00010000000000000001</v>
      </c>
      <c r="R399" s="249">
        <f>Q399*H399</f>
        <v>0.00010000000000000001</v>
      </c>
      <c r="S399" s="249">
        <v>0</v>
      </c>
      <c r="T399" s="250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51" t="s">
        <v>377</v>
      </c>
      <c r="AT399" s="251" t="s">
        <v>339</v>
      </c>
      <c r="AU399" s="251" t="s">
        <v>276</v>
      </c>
      <c r="AY399" s="14" t="s">
        <v>275</v>
      </c>
      <c r="BE399" s="252">
        <f>IF(N399="základní",J399,0)</f>
        <v>0</v>
      </c>
      <c r="BF399" s="252">
        <f>IF(N399="snížená",J399,0)</f>
        <v>0</v>
      </c>
      <c r="BG399" s="252">
        <f>IF(N399="zákl. přenesená",J399,0)</f>
        <v>0</v>
      </c>
      <c r="BH399" s="252">
        <f>IF(N399="sníž. přenesená",J399,0)</f>
        <v>0</v>
      </c>
      <c r="BI399" s="252">
        <f>IF(N399="nulová",J399,0)</f>
        <v>0</v>
      </c>
      <c r="BJ399" s="14" t="s">
        <v>81</v>
      </c>
      <c r="BK399" s="252">
        <f>ROUND(I399*H399,2)</f>
        <v>0</v>
      </c>
      <c r="BL399" s="14" t="s">
        <v>352</v>
      </c>
      <c r="BM399" s="251" t="s">
        <v>1400</v>
      </c>
    </row>
    <row r="400" s="2" customFormat="1">
      <c r="A400" s="35"/>
      <c r="B400" s="36"/>
      <c r="C400" s="37"/>
      <c r="D400" s="253" t="s">
        <v>284</v>
      </c>
      <c r="E400" s="37"/>
      <c r="F400" s="254" t="s">
        <v>1399</v>
      </c>
      <c r="G400" s="37"/>
      <c r="H400" s="37"/>
      <c r="I400" s="206"/>
      <c r="J400" s="37"/>
      <c r="K400" s="37"/>
      <c r="L400" s="41"/>
      <c r="M400" s="255"/>
      <c r="N400" s="256"/>
      <c r="O400" s="88"/>
      <c r="P400" s="88"/>
      <c r="Q400" s="88"/>
      <c r="R400" s="88"/>
      <c r="S400" s="88"/>
      <c r="T400" s="89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4" t="s">
        <v>284</v>
      </c>
      <c r="AU400" s="14" t="s">
        <v>276</v>
      </c>
    </row>
    <row r="401" s="2" customFormat="1" ht="24.15" customHeight="1">
      <c r="A401" s="35"/>
      <c r="B401" s="36"/>
      <c r="C401" s="239" t="s">
        <v>1107</v>
      </c>
      <c r="D401" s="239" t="s">
        <v>278</v>
      </c>
      <c r="E401" s="240" t="s">
        <v>1402</v>
      </c>
      <c r="F401" s="241" t="s">
        <v>1403</v>
      </c>
      <c r="G401" s="242" t="s">
        <v>973</v>
      </c>
      <c r="H401" s="243">
        <v>1</v>
      </c>
      <c r="I401" s="244"/>
      <c r="J401" s="245">
        <f>ROUND(I401*H401,2)</f>
        <v>0</v>
      </c>
      <c r="K401" s="246"/>
      <c r="L401" s="41"/>
      <c r="M401" s="247" t="s">
        <v>1</v>
      </c>
      <c r="N401" s="248" t="s">
        <v>39</v>
      </c>
      <c r="O401" s="88"/>
      <c r="P401" s="249">
        <f>O401*H401</f>
        <v>0</v>
      </c>
      <c r="Q401" s="249">
        <v>0</v>
      </c>
      <c r="R401" s="249">
        <f>Q401*H401</f>
        <v>0</v>
      </c>
      <c r="S401" s="249">
        <v>0</v>
      </c>
      <c r="T401" s="25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51" t="s">
        <v>352</v>
      </c>
      <c r="AT401" s="251" t="s">
        <v>278</v>
      </c>
      <c r="AU401" s="251" t="s">
        <v>276</v>
      </c>
      <c r="AY401" s="14" t="s">
        <v>275</v>
      </c>
      <c r="BE401" s="252">
        <f>IF(N401="základní",J401,0)</f>
        <v>0</v>
      </c>
      <c r="BF401" s="252">
        <f>IF(N401="snížená",J401,0)</f>
        <v>0</v>
      </c>
      <c r="BG401" s="252">
        <f>IF(N401="zákl. přenesená",J401,0)</f>
        <v>0</v>
      </c>
      <c r="BH401" s="252">
        <f>IF(N401="sníž. přenesená",J401,0)</f>
        <v>0</v>
      </c>
      <c r="BI401" s="252">
        <f>IF(N401="nulová",J401,0)</f>
        <v>0</v>
      </c>
      <c r="BJ401" s="14" t="s">
        <v>81</v>
      </c>
      <c r="BK401" s="252">
        <f>ROUND(I401*H401,2)</f>
        <v>0</v>
      </c>
      <c r="BL401" s="14" t="s">
        <v>352</v>
      </c>
      <c r="BM401" s="251" t="s">
        <v>1404</v>
      </c>
    </row>
    <row r="402" s="2" customFormat="1">
      <c r="A402" s="35"/>
      <c r="B402" s="36"/>
      <c r="C402" s="37"/>
      <c r="D402" s="253" t="s">
        <v>284</v>
      </c>
      <c r="E402" s="37"/>
      <c r="F402" s="254" t="s">
        <v>1403</v>
      </c>
      <c r="G402" s="37"/>
      <c r="H402" s="37"/>
      <c r="I402" s="206"/>
      <c r="J402" s="37"/>
      <c r="K402" s="37"/>
      <c r="L402" s="41"/>
      <c r="M402" s="255"/>
      <c r="N402" s="256"/>
      <c r="O402" s="88"/>
      <c r="P402" s="88"/>
      <c r="Q402" s="88"/>
      <c r="R402" s="88"/>
      <c r="S402" s="88"/>
      <c r="T402" s="89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4" t="s">
        <v>284</v>
      </c>
      <c r="AU402" s="14" t="s">
        <v>276</v>
      </c>
    </row>
    <row r="403" s="2" customFormat="1" ht="24.15" customHeight="1">
      <c r="A403" s="35"/>
      <c r="B403" s="36"/>
      <c r="C403" s="239" t="s">
        <v>1112</v>
      </c>
      <c r="D403" s="239" t="s">
        <v>278</v>
      </c>
      <c r="E403" s="240" t="s">
        <v>1211</v>
      </c>
      <c r="F403" s="241" t="s">
        <v>1212</v>
      </c>
      <c r="G403" s="242" t="s">
        <v>342</v>
      </c>
      <c r="H403" s="243">
        <v>2</v>
      </c>
      <c r="I403" s="244"/>
      <c r="J403" s="245">
        <f>ROUND(I403*H403,2)</f>
        <v>0</v>
      </c>
      <c r="K403" s="246"/>
      <c r="L403" s="41"/>
      <c r="M403" s="247" t="s">
        <v>1</v>
      </c>
      <c r="N403" s="248" t="s">
        <v>39</v>
      </c>
      <c r="O403" s="88"/>
      <c r="P403" s="249">
        <f>O403*H403</f>
        <v>0</v>
      </c>
      <c r="Q403" s="249">
        <v>0</v>
      </c>
      <c r="R403" s="249">
        <f>Q403*H403</f>
        <v>0</v>
      </c>
      <c r="S403" s="249">
        <v>0</v>
      </c>
      <c r="T403" s="250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51" t="s">
        <v>352</v>
      </c>
      <c r="AT403" s="251" t="s">
        <v>278</v>
      </c>
      <c r="AU403" s="251" t="s">
        <v>276</v>
      </c>
      <c r="AY403" s="14" t="s">
        <v>275</v>
      </c>
      <c r="BE403" s="252">
        <f>IF(N403="základní",J403,0)</f>
        <v>0</v>
      </c>
      <c r="BF403" s="252">
        <f>IF(N403="snížená",J403,0)</f>
        <v>0</v>
      </c>
      <c r="BG403" s="252">
        <f>IF(N403="zákl. přenesená",J403,0)</f>
        <v>0</v>
      </c>
      <c r="BH403" s="252">
        <f>IF(N403="sníž. přenesená",J403,0)</f>
        <v>0</v>
      </c>
      <c r="BI403" s="252">
        <f>IF(N403="nulová",J403,0)</f>
        <v>0</v>
      </c>
      <c r="BJ403" s="14" t="s">
        <v>81</v>
      </c>
      <c r="BK403" s="252">
        <f>ROUND(I403*H403,2)</f>
        <v>0</v>
      </c>
      <c r="BL403" s="14" t="s">
        <v>352</v>
      </c>
      <c r="BM403" s="251" t="s">
        <v>1406</v>
      </c>
    </row>
    <row r="404" s="2" customFormat="1">
      <c r="A404" s="35"/>
      <c r="B404" s="36"/>
      <c r="C404" s="37"/>
      <c r="D404" s="253" t="s">
        <v>284</v>
      </c>
      <c r="E404" s="37"/>
      <c r="F404" s="254" t="s">
        <v>1214</v>
      </c>
      <c r="G404" s="37"/>
      <c r="H404" s="37"/>
      <c r="I404" s="206"/>
      <c r="J404" s="37"/>
      <c r="K404" s="37"/>
      <c r="L404" s="41"/>
      <c r="M404" s="255"/>
      <c r="N404" s="256"/>
      <c r="O404" s="88"/>
      <c r="P404" s="88"/>
      <c r="Q404" s="88"/>
      <c r="R404" s="88"/>
      <c r="S404" s="88"/>
      <c r="T404" s="89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4" t="s">
        <v>284</v>
      </c>
      <c r="AU404" s="14" t="s">
        <v>276</v>
      </c>
    </row>
    <row r="405" s="2" customFormat="1" ht="24.15" customHeight="1">
      <c r="A405" s="35"/>
      <c r="B405" s="36"/>
      <c r="C405" s="239" t="s">
        <v>1116</v>
      </c>
      <c r="D405" s="239" t="s">
        <v>278</v>
      </c>
      <c r="E405" s="240" t="s">
        <v>1408</v>
      </c>
      <c r="F405" s="241" t="s">
        <v>1409</v>
      </c>
      <c r="G405" s="242" t="s">
        <v>416</v>
      </c>
      <c r="H405" s="243">
        <v>2</v>
      </c>
      <c r="I405" s="244"/>
      <c r="J405" s="245">
        <f>ROUND(I405*H405,2)</f>
        <v>0</v>
      </c>
      <c r="K405" s="246"/>
      <c r="L405" s="41"/>
      <c r="M405" s="247" t="s">
        <v>1</v>
      </c>
      <c r="N405" s="248" t="s">
        <v>39</v>
      </c>
      <c r="O405" s="88"/>
      <c r="P405" s="249">
        <f>O405*H405</f>
        <v>0</v>
      </c>
      <c r="Q405" s="249">
        <v>0</v>
      </c>
      <c r="R405" s="249">
        <f>Q405*H405</f>
        <v>0</v>
      </c>
      <c r="S405" s="249">
        <v>0</v>
      </c>
      <c r="T405" s="250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51" t="s">
        <v>352</v>
      </c>
      <c r="AT405" s="251" t="s">
        <v>278</v>
      </c>
      <c r="AU405" s="251" t="s">
        <v>276</v>
      </c>
      <c r="AY405" s="14" t="s">
        <v>275</v>
      </c>
      <c r="BE405" s="252">
        <f>IF(N405="základní",J405,0)</f>
        <v>0</v>
      </c>
      <c r="BF405" s="252">
        <f>IF(N405="snížená",J405,0)</f>
        <v>0</v>
      </c>
      <c r="BG405" s="252">
        <f>IF(N405="zákl. přenesená",J405,0)</f>
        <v>0</v>
      </c>
      <c r="BH405" s="252">
        <f>IF(N405="sníž. přenesená",J405,0)</f>
        <v>0</v>
      </c>
      <c r="BI405" s="252">
        <f>IF(N405="nulová",J405,0)</f>
        <v>0</v>
      </c>
      <c r="BJ405" s="14" t="s">
        <v>81</v>
      </c>
      <c r="BK405" s="252">
        <f>ROUND(I405*H405,2)</f>
        <v>0</v>
      </c>
      <c r="BL405" s="14" t="s">
        <v>352</v>
      </c>
      <c r="BM405" s="251" t="s">
        <v>1410</v>
      </c>
    </row>
    <row r="406" s="2" customFormat="1">
      <c r="A406" s="35"/>
      <c r="B406" s="36"/>
      <c r="C406" s="37"/>
      <c r="D406" s="253" t="s">
        <v>284</v>
      </c>
      <c r="E406" s="37"/>
      <c r="F406" s="254" t="s">
        <v>1411</v>
      </c>
      <c r="G406" s="37"/>
      <c r="H406" s="37"/>
      <c r="I406" s="206"/>
      <c r="J406" s="37"/>
      <c r="K406" s="37"/>
      <c r="L406" s="41"/>
      <c r="M406" s="255"/>
      <c r="N406" s="256"/>
      <c r="O406" s="88"/>
      <c r="P406" s="88"/>
      <c r="Q406" s="88"/>
      <c r="R406" s="88"/>
      <c r="S406" s="88"/>
      <c r="T406" s="89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4" t="s">
        <v>284</v>
      </c>
      <c r="AU406" s="14" t="s">
        <v>276</v>
      </c>
    </row>
    <row r="407" s="2" customFormat="1" ht="24.15" customHeight="1">
      <c r="A407" s="35"/>
      <c r="B407" s="36"/>
      <c r="C407" s="257" t="s">
        <v>1118</v>
      </c>
      <c r="D407" s="257" t="s">
        <v>339</v>
      </c>
      <c r="E407" s="258" t="s">
        <v>931</v>
      </c>
      <c r="F407" s="259" t="s">
        <v>932</v>
      </c>
      <c r="G407" s="260" t="s">
        <v>416</v>
      </c>
      <c r="H407" s="261">
        <v>2</v>
      </c>
      <c r="I407" s="262"/>
      <c r="J407" s="263">
        <f>ROUND(I407*H407,2)</f>
        <v>0</v>
      </c>
      <c r="K407" s="264"/>
      <c r="L407" s="265"/>
      <c r="M407" s="266" t="s">
        <v>1</v>
      </c>
      <c r="N407" s="267" t="s">
        <v>39</v>
      </c>
      <c r="O407" s="88"/>
      <c r="P407" s="249">
        <f>O407*H407</f>
        <v>0</v>
      </c>
      <c r="Q407" s="249">
        <v>6.9999999999999994E-05</v>
      </c>
      <c r="R407" s="249">
        <f>Q407*H407</f>
        <v>0.00013999999999999999</v>
      </c>
      <c r="S407" s="249">
        <v>0</v>
      </c>
      <c r="T407" s="250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51" t="s">
        <v>377</v>
      </c>
      <c r="AT407" s="251" t="s">
        <v>339</v>
      </c>
      <c r="AU407" s="251" t="s">
        <v>276</v>
      </c>
      <c r="AY407" s="14" t="s">
        <v>275</v>
      </c>
      <c r="BE407" s="252">
        <f>IF(N407="základní",J407,0)</f>
        <v>0</v>
      </c>
      <c r="BF407" s="252">
        <f>IF(N407="snížená",J407,0)</f>
        <v>0</v>
      </c>
      <c r="BG407" s="252">
        <f>IF(N407="zákl. přenesená",J407,0)</f>
        <v>0</v>
      </c>
      <c r="BH407" s="252">
        <f>IF(N407="sníž. přenesená",J407,0)</f>
        <v>0</v>
      </c>
      <c r="BI407" s="252">
        <f>IF(N407="nulová",J407,0)</f>
        <v>0</v>
      </c>
      <c r="BJ407" s="14" t="s">
        <v>81</v>
      </c>
      <c r="BK407" s="252">
        <f>ROUND(I407*H407,2)</f>
        <v>0</v>
      </c>
      <c r="BL407" s="14" t="s">
        <v>352</v>
      </c>
      <c r="BM407" s="251" t="s">
        <v>1413</v>
      </c>
    </row>
    <row r="408" s="2" customFormat="1">
      <c r="A408" s="35"/>
      <c r="B408" s="36"/>
      <c r="C408" s="37"/>
      <c r="D408" s="253" t="s">
        <v>284</v>
      </c>
      <c r="E408" s="37"/>
      <c r="F408" s="254" t="s">
        <v>932</v>
      </c>
      <c r="G408" s="37"/>
      <c r="H408" s="37"/>
      <c r="I408" s="206"/>
      <c r="J408" s="37"/>
      <c r="K408" s="37"/>
      <c r="L408" s="41"/>
      <c r="M408" s="255"/>
      <c r="N408" s="256"/>
      <c r="O408" s="88"/>
      <c r="P408" s="88"/>
      <c r="Q408" s="88"/>
      <c r="R408" s="88"/>
      <c r="S408" s="88"/>
      <c r="T408" s="89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4" t="s">
        <v>284</v>
      </c>
      <c r="AU408" s="14" t="s">
        <v>276</v>
      </c>
    </row>
    <row r="409" s="2" customFormat="1" ht="21.75" customHeight="1">
      <c r="A409" s="35"/>
      <c r="B409" s="36"/>
      <c r="C409" s="239" t="s">
        <v>1120</v>
      </c>
      <c r="D409" s="239" t="s">
        <v>278</v>
      </c>
      <c r="E409" s="240" t="s">
        <v>1246</v>
      </c>
      <c r="F409" s="241" t="s">
        <v>1247</v>
      </c>
      <c r="G409" s="242" t="s">
        <v>342</v>
      </c>
      <c r="H409" s="243">
        <v>2</v>
      </c>
      <c r="I409" s="244"/>
      <c r="J409" s="245">
        <f>ROUND(I409*H409,2)</f>
        <v>0</v>
      </c>
      <c r="K409" s="246"/>
      <c r="L409" s="41"/>
      <c r="M409" s="247" t="s">
        <v>1</v>
      </c>
      <c r="N409" s="248" t="s">
        <v>39</v>
      </c>
      <c r="O409" s="88"/>
      <c r="P409" s="249">
        <f>O409*H409</f>
        <v>0</v>
      </c>
      <c r="Q409" s="249">
        <v>0</v>
      </c>
      <c r="R409" s="249">
        <f>Q409*H409</f>
        <v>0</v>
      </c>
      <c r="S409" s="249">
        <v>0</v>
      </c>
      <c r="T409" s="250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51" t="s">
        <v>352</v>
      </c>
      <c r="AT409" s="251" t="s">
        <v>278</v>
      </c>
      <c r="AU409" s="251" t="s">
        <v>276</v>
      </c>
      <c r="AY409" s="14" t="s">
        <v>275</v>
      </c>
      <c r="BE409" s="252">
        <f>IF(N409="základní",J409,0)</f>
        <v>0</v>
      </c>
      <c r="BF409" s="252">
        <f>IF(N409="snížená",J409,0)</f>
        <v>0</v>
      </c>
      <c r="BG409" s="252">
        <f>IF(N409="zákl. přenesená",J409,0)</f>
        <v>0</v>
      </c>
      <c r="BH409" s="252">
        <f>IF(N409="sníž. přenesená",J409,0)</f>
        <v>0</v>
      </c>
      <c r="BI409" s="252">
        <f>IF(N409="nulová",J409,0)</f>
        <v>0</v>
      </c>
      <c r="BJ409" s="14" t="s">
        <v>81</v>
      </c>
      <c r="BK409" s="252">
        <f>ROUND(I409*H409,2)</f>
        <v>0</v>
      </c>
      <c r="BL409" s="14" t="s">
        <v>352</v>
      </c>
      <c r="BM409" s="251" t="s">
        <v>1419</v>
      </c>
    </row>
    <row r="410" s="2" customFormat="1">
      <c r="A410" s="35"/>
      <c r="B410" s="36"/>
      <c r="C410" s="37"/>
      <c r="D410" s="253" t="s">
        <v>284</v>
      </c>
      <c r="E410" s="37"/>
      <c r="F410" s="254" t="s">
        <v>1249</v>
      </c>
      <c r="G410" s="37"/>
      <c r="H410" s="37"/>
      <c r="I410" s="206"/>
      <c r="J410" s="37"/>
      <c r="K410" s="37"/>
      <c r="L410" s="41"/>
      <c r="M410" s="255"/>
      <c r="N410" s="256"/>
      <c r="O410" s="88"/>
      <c r="P410" s="88"/>
      <c r="Q410" s="88"/>
      <c r="R410" s="88"/>
      <c r="S410" s="88"/>
      <c r="T410" s="89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4" t="s">
        <v>284</v>
      </c>
      <c r="AU410" s="14" t="s">
        <v>276</v>
      </c>
    </row>
    <row r="411" s="2" customFormat="1" ht="16.5" customHeight="1">
      <c r="A411" s="35"/>
      <c r="B411" s="36"/>
      <c r="C411" s="257" t="s">
        <v>1127</v>
      </c>
      <c r="D411" s="257" t="s">
        <v>339</v>
      </c>
      <c r="E411" s="258" t="s">
        <v>962</v>
      </c>
      <c r="F411" s="259" t="s">
        <v>963</v>
      </c>
      <c r="G411" s="260" t="s">
        <v>342</v>
      </c>
      <c r="H411" s="261">
        <v>2</v>
      </c>
      <c r="I411" s="262"/>
      <c r="J411" s="263">
        <f>ROUND(I411*H411,2)</f>
        <v>0</v>
      </c>
      <c r="K411" s="264"/>
      <c r="L411" s="265"/>
      <c r="M411" s="266" t="s">
        <v>1</v>
      </c>
      <c r="N411" s="267" t="s">
        <v>39</v>
      </c>
      <c r="O411" s="88"/>
      <c r="P411" s="249">
        <f>O411*H411</f>
        <v>0</v>
      </c>
      <c r="Q411" s="249">
        <v>9.0000000000000006E-05</v>
      </c>
      <c r="R411" s="249">
        <f>Q411*H411</f>
        <v>0.00018000000000000001</v>
      </c>
      <c r="S411" s="249">
        <v>0</v>
      </c>
      <c r="T411" s="250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51" t="s">
        <v>377</v>
      </c>
      <c r="AT411" s="251" t="s">
        <v>339</v>
      </c>
      <c r="AU411" s="251" t="s">
        <v>276</v>
      </c>
      <c r="AY411" s="14" t="s">
        <v>275</v>
      </c>
      <c r="BE411" s="252">
        <f>IF(N411="základní",J411,0)</f>
        <v>0</v>
      </c>
      <c r="BF411" s="252">
        <f>IF(N411="snížená",J411,0)</f>
        <v>0</v>
      </c>
      <c r="BG411" s="252">
        <f>IF(N411="zákl. přenesená",J411,0)</f>
        <v>0</v>
      </c>
      <c r="BH411" s="252">
        <f>IF(N411="sníž. přenesená",J411,0)</f>
        <v>0</v>
      </c>
      <c r="BI411" s="252">
        <f>IF(N411="nulová",J411,0)</f>
        <v>0</v>
      </c>
      <c r="BJ411" s="14" t="s">
        <v>81</v>
      </c>
      <c r="BK411" s="252">
        <f>ROUND(I411*H411,2)</f>
        <v>0</v>
      </c>
      <c r="BL411" s="14" t="s">
        <v>352</v>
      </c>
      <c r="BM411" s="251" t="s">
        <v>1421</v>
      </c>
    </row>
    <row r="412" s="2" customFormat="1">
      <c r="A412" s="35"/>
      <c r="B412" s="36"/>
      <c r="C412" s="37"/>
      <c r="D412" s="253" t="s">
        <v>284</v>
      </c>
      <c r="E412" s="37"/>
      <c r="F412" s="254" t="s">
        <v>963</v>
      </c>
      <c r="G412" s="37"/>
      <c r="H412" s="37"/>
      <c r="I412" s="206"/>
      <c r="J412" s="37"/>
      <c r="K412" s="37"/>
      <c r="L412" s="41"/>
      <c r="M412" s="255"/>
      <c r="N412" s="256"/>
      <c r="O412" s="88"/>
      <c r="P412" s="88"/>
      <c r="Q412" s="88"/>
      <c r="R412" s="88"/>
      <c r="S412" s="88"/>
      <c r="T412" s="89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4" t="s">
        <v>284</v>
      </c>
      <c r="AU412" s="14" t="s">
        <v>276</v>
      </c>
    </row>
    <row r="413" s="12" customFormat="1" ht="22.8" customHeight="1">
      <c r="A413" s="12"/>
      <c r="B413" s="223"/>
      <c r="C413" s="224"/>
      <c r="D413" s="225" t="s">
        <v>73</v>
      </c>
      <c r="E413" s="237" t="s">
        <v>367</v>
      </c>
      <c r="F413" s="237" t="s">
        <v>368</v>
      </c>
      <c r="G413" s="224"/>
      <c r="H413" s="224"/>
      <c r="I413" s="227"/>
      <c r="J413" s="238">
        <f>BK413</f>
        <v>0</v>
      </c>
      <c r="K413" s="224"/>
      <c r="L413" s="229"/>
      <c r="M413" s="230"/>
      <c r="N413" s="231"/>
      <c r="O413" s="231"/>
      <c r="P413" s="232">
        <f>SUM(P414:P415)</f>
        <v>0</v>
      </c>
      <c r="Q413" s="231"/>
      <c r="R413" s="232">
        <f>SUM(R414:R415)</f>
        <v>0</v>
      </c>
      <c r="S413" s="231"/>
      <c r="T413" s="233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34" t="s">
        <v>83</v>
      </c>
      <c r="AT413" s="235" t="s">
        <v>73</v>
      </c>
      <c r="AU413" s="235" t="s">
        <v>81</v>
      </c>
      <c r="AY413" s="234" t="s">
        <v>275</v>
      </c>
      <c r="BK413" s="236">
        <f>SUM(BK414:BK415)</f>
        <v>0</v>
      </c>
    </row>
    <row r="414" s="2" customFormat="1" ht="55.5" customHeight="1">
      <c r="A414" s="35"/>
      <c r="B414" s="36"/>
      <c r="C414" s="239" t="s">
        <v>1129</v>
      </c>
      <c r="D414" s="239" t="s">
        <v>278</v>
      </c>
      <c r="E414" s="240" t="s">
        <v>2118</v>
      </c>
      <c r="F414" s="241" t="s">
        <v>2119</v>
      </c>
      <c r="G414" s="242" t="s">
        <v>2120</v>
      </c>
      <c r="H414" s="243">
        <v>13</v>
      </c>
      <c r="I414" s="244"/>
      <c r="J414" s="245">
        <f>ROUND(I414*H414,2)</f>
        <v>0</v>
      </c>
      <c r="K414" s="246"/>
      <c r="L414" s="41"/>
      <c r="M414" s="247" t="s">
        <v>1</v>
      </c>
      <c r="N414" s="248" t="s">
        <v>39</v>
      </c>
      <c r="O414" s="88"/>
      <c r="P414" s="249">
        <f>O414*H414</f>
        <v>0</v>
      </c>
      <c r="Q414" s="249">
        <v>0</v>
      </c>
      <c r="R414" s="249">
        <f>Q414*H414</f>
        <v>0</v>
      </c>
      <c r="S414" s="249">
        <v>0</v>
      </c>
      <c r="T414" s="250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51" t="s">
        <v>352</v>
      </c>
      <c r="AT414" s="251" t="s">
        <v>278</v>
      </c>
      <c r="AU414" s="251" t="s">
        <v>83</v>
      </c>
      <c r="AY414" s="14" t="s">
        <v>275</v>
      </c>
      <c r="BE414" s="252">
        <f>IF(N414="základní",J414,0)</f>
        <v>0</v>
      </c>
      <c r="BF414" s="252">
        <f>IF(N414="snížená",J414,0)</f>
        <v>0</v>
      </c>
      <c r="BG414" s="252">
        <f>IF(N414="zákl. přenesená",J414,0)</f>
        <v>0</v>
      </c>
      <c r="BH414" s="252">
        <f>IF(N414="sníž. přenesená",J414,0)</f>
        <v>0</v>
      </c>
      <c r="BI414" s="252">
        <f>IF(N414="nulová",J414,0)</f>
        <v>0</v>
      </c>
      <c r="BJ414" s="14" t="s">
        <v>81</v>
      </c>
      <c r="BK414" s="252">
        <f>ROUND(I414*H414,2)</f>
        <v>0</v>
      </c>
      <c r="BL414" s="14" t="s">
        <v>352</v>
      </c>
      <c r="BM414" s="251" t="s">
        <v>2121</v>
      </c>
    </row>
    <row r="415" s="2" customFormat="1">
      <c r="A415" s="35"/>
      <c r="B415" s="36"/>
      <c r="C415" s="37"/>
      <c r="D415" s="253" t="s">
        <v>284</v>
      </c>
      <c r="E415" s="37"/>
      <c r="F415" s="254" t="s">
        <v>2119</v>
      </c>
      <c r="G415" s="37"/>
      <c r="H415" s="37"/>
      <c r="I415" s="206"/>
      <c r="J415" s="37"/>
      <c r="K415" s="37"/>
      <c r="L415" s="41"/>
      <c r="M415" s="255"/>
      <c r="N415" s="256"/>
      <c r="O415" s="88"/>
      <c r="P415" s="88"/>
      <c r="Q415" s="88"/>
      <c r="R415" s="88"/>
      <c r="S415" s="88"/>
      <c r="T415" s="89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4" t="s">
        <v>284</v>
      </c>
      <c r="AU415" s="14" t="s">
        <v>83</v>
      </c>
    </row>
    <row r="416" s="12" customFormat="1" ht="22.8" customHeight="1">
      <c r="A416" s="12"/>
      <c r="B416" s="223"/>
      <c r="C416" s="224"/>
      <c r="D416" s="225" t="s">
        <v>73</v>
      </c>
      <c r="E416" s="237" t="s">
        <v>1426</v>
      </c>
      <c r="F416" s="237" t="s">
        <v>624</v>
      </c>
      <c r="G416" s="224"/>
      <c r="H416" s="224"/>
      <c r="I416" s="227"/>
      <c r="J416" s="238">
        <f>BK416</f>
        <v>0</v>
      </c>
      <c r="K416" s="224"/>
      <c r="L416" s="229"/>
      <c r="M416" s="230"/>
      <c r="N416" s="231"/>
      <c r="O416" s="231"/>
      <c r="P416" s="232">
        <f>SUM(P417:P432)</f>
        <v>0</v>
      </c>
      <c r="Q416" s="231"/>
      <c r="R416" s="232">
        <f>SUM(R417:R432)</f>
        <v>0</v>
      </c>
      <c r="S416" s="231"/>
      <c r="T416" s="233">
        <f>SUM(T417:T432)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4" t="s">
        <v>83</v>
      </c>
      <c r="AT416" s="235" t="s">
        <v>73</v>
      </c>
      <c r="AU416" s="235" t="s">
        <v>81</v>
      </c>
      <c r="AY416" s="234" t="s">
        <v>275</v>
      </c>
      <c r="BK416" s="236">
        <f>SUM(BK417:BK432)</f>
        <v>0</v>
      </c>
    </row>
    <row r="417" s="2" customFormat="1" ht="33" customHeight="1">
      <c r="A417" s="35"/>
      <c r="B417" s="36"/>
      <c r="C417" s="239" t="s">
        <v>1131</v>
      </c>
      <c r="D417" s="239" t="s">
        <v>278</v>
      </c>
      <c r="E417" s="240" t="s">
        <v>1428</v>
      </c>
      <c r="F417" s="241" t="s">
        <v>1429</v>
      </c>
      <c r="G417" s="242" t="s">
        <v>973</v>
      </c>
      <c r="H417" s="243">
        <v>1</v>
      </c>
      <c r="I417" s="244"/>
      <c r="J417" s="245">
        <f>ROUND(I417*H417,2)</f>
        <v>0</v>
      </c>
      <c r="K417" s="246"/>
      <c r="L417" s="41"/>
      <c r="M417" s="247" t="s">
        <v>1</v>
      </c>
      <c r="N417" s="248" t="s">
        <v>39</v>
      </c>
      <c r="O417" s="88"/>
      <c r="P417" s="249">
        <f>O417*H417</f>
        <v>0</v>
      </c>
      <c r="Q417" s="249">
        <v>0</v>
      </c>
      <c r="R417" s="249">
        <f>Q417*H417</f>
        <v>0</v>
      </c>
      <c r="S417" s="249">
        <v>0</v>
      </c>
      <c r="T417" s="25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51" t="s">
        <v>352</v>
      </c>
      <c r="AT417" s="251" t="s">
        <v>278</v>
      </c>
      <c r="AU417" s="251" t="s">
        <v>83</v>
      </c>
      <c r="AY417" s="14" t="s">
        <v>275</v>
      </c>
      <c r="BE417" s="252">
        <f>IF(N417="základní",J417,0)</f>
        <v>0</v>
      </c>
      <c r="BF417" s="252">
        <f>IF(N417="snížená",J417,0)</f>
        <v>0</v>
      </c>
      <c r="BG417" s="252">
        <f>IF(N417="zákl. přenesená",J417,0)</f>
        <v>0</v>
      </c>
      <c r="BH417" s="252">
        <f>IF(N417="sníž. přenesená",J417,0)</f>
        <v>0</v>
      </c>
      <c r="BI417" s="252">
        <f>IF(N417="nulová",J417,0)</f>
        <v>0</v>
      </c>
      <c r="BJ417" s="14" t="s">
        <v>81</v>
      </c>
      <c r="BK417" s="252">
        <f>ROUND(I417*H417,2)</f>
        <v>0</v>
      </c>
      <c r="BL417" s="14" t="s">
        <v>352</v>
      </c>
      <c r="BM417" s="251" t="s">
        <v>1430</v>
      </c>
    </row>
    <row r="418" s="2" customFormat="1">
      <c r="A418" s="35"/>
      <c r="B418" s="36"/>
      <c r="C418" s="37"/>
      <c r="D418" s="253" t="s">
        <v>284</v>
      </c>
      <c r="E418" s="37"/>
      <c r="F418" s="254" t="s">
        <v>1431</v>
      </c>
      <c r="G418" s="37"/>
      <c r="H418" s="37"/>
      <c r="I418" s="206"/>
      <c r="J418" s="37"/>
      <c r="K418" s="37"/>
      <c r="L418" s="41"/>
      <c r="M418" s="255"/>
      <c r="N418" s="256"/>
      <c r="O418" s="88"/>
      <c r="P418" s="88"/>
      <c r="Q418" s="88"/>
      <c r="R418" s="88"/>
      <c r="S418" s="88"/>
      <c r="T418" s="89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4" t="s">
        <v>284</v>
      </c>
      <c r="AU418" s="14" t="s">
        <v>83</v>
      </c>
    </row>
    <row r="419" s="2" customFormat="1" ht="24.15" customHeight="1">
      <c r="A419" s="35"/>
      <c r="B419" s="36"/>
      <c r="C419" s="239" t="s">
        <v>1136</v>
      </c>
      <c r="D419" s="239" t="s">
        <v>278</v>
      </c>
      <c r="E419" s="240" t="s">
        <v>1433</v>
      </c>
      <c r="F419" s="241" t="s">
        <v>1434</v>
      </c>
      <c r="G419" s="242" t="s">
        <v>973</v>
      </c>
      <c r="H419" s="243">
        <v>1</v>
      </c>
      <c r="I419" s="244"/>
      <c r="J419" s="245">
        <f>ROUND(I419*H419,2)</f>
        <v>0</v>
      </c>
      <c r="K419" s="246"/>
      <c r="L419" s="41"/>
      <c r="M419" s="247" t="s">
        <v>1</v>
      </c>
      <c r="N419" s="248" t="s">
        <v>39</v>
      </c>
      <c r="O419" s="88"/>
      <c r="P419" s="249">
        <f>O419*H419</f>
        <v>0</v>
      </c>
      <c r="Q419" s="249">
        <v>0</v>
      </c>
      <c r="R419" s="249">
        <f>Q419*H419</f>
        <v>0</v>
      </c>
      <c r="S419" s="249">
        <v>0</v>
      </c>
      <c r="T419" s="25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51" t="s">
        <v>352</v>
      </c>
      <c r="AT419" s="251" t="s">
        <v>278</v>
      </c>
      <c r="AU419" s="251" t="s">
        <v>83</v>
      </c>
      <c r="AY419" s="14" t="s">
        <v>275</v>
      </c>
      <c r="BE419" s="252">
        <f>IF(N419="základní",J419,0)</f>
        <v>0</v>
      </c>
      <c r="BF419" s="252">
        <f>IF(N419="snížená",J419,0)</f>
        <v>0</v>
      </c>
      <c r="BG419" s="252">
        <f>IF(N419="zákl. přenesená",J419,0)</f>
        <v>0</v>
      </c>
      <c r="BH419" s="252">
        <f>IF(N419="sníž. přenesená",J419,0)</f>
        <v>0</v>
      </c>
      <c r="BI419" s="252">
        <f>IF(N419="nulová",J419,0)</f>
        <v>0</v>
      </c>
      <c r="BJ419" s="14" t="s">
        <v>81</v>
      </c>
      <c r="BK419" s="252">
        <f>ROUND(I419*H419,2)</f>
        <v>0</v>
      </c>
      <c r="BL419" s="14" t="s">
        <v>352</v>
      </c>
      <c r="BM419" s="251" t="s">
        <v>1435</v>
      </c>
    </row>
    <row r="420" s="2" customFormat="1">
      <c r="A420" s="35"/>
      <c r="B420" s="36"/>
      <c r="C420" s="37"/>
      <c r="D420" s="253" t="s">
        <v>284</v>
      </c>
      <c r="E420" s="37"/>
      <c r="F420" s="254" t="s">
        <v>1431</v>
      </c>
      <c r="G420" s="37"/>
      <c r="H420" s="37"/>
      <c r="I420" s="206"/>
      <c r="J420" s="37"/>
      <c r="K420" s="37"/>
      <c r="L420" s="41"/>
      <c r="M420" s="255"/>
      <c r="N420" s="256"/>
      <c r="O420" s="88"/>
      <c r="P420" s="88"/>
      <c r="Q420" s="88"/>
      <c r="R420" s="88"/>
      <c r="S420" s="88"/>
      <c r="T420" s="89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4" t="s">
        <v>284</v>
      </c>
      <c r="AU420" s="14" t="s">
        <v>83</v>
      </c>
    </row>
    <row r="421" s="2" customFormat="1" ht="33" customHeight="1">
      <c r="A421" s="35"/>
      <c r="B421" s="36"/>
      <c r="C421" s="239" t="s">
        <v>1140</v>
      </c>
      <c r="D421" s="239" t="s">
        <v>278</v>
      </c>
      <c r="E421" s="240" t="s">
        <v>1437</v>
      </c>
      <c r="F421" s="241" t="s">
        <v>1438</v>
      </c>
      <c r="G421" s="242" t="s">
        <v>973</v>
      </c>
      <c r="H421" s="243">
        <v>1</v>
      </c>
      <c r="I421" s="244"/>
      <c r="J421" s="245">
        <f>ROUND(I421*H421,2)</f>
        <v>0</v>
      </c>
      <c r="K421" s="246"/>
      <c r="L421" s="41"/>
      <c r="M421" s="247" t="s">
        <v>1</v>
      </c>
      <c r="N421" s="248" t="s">
        <v>39</v>
      </c>
      <c r="O421" s="88"/>
      <c r="P421" s="249">
        <f>O421*H421</f>
        <v>0</v>
      </c>
      <c r="Q421" s="249">
        <v>0</v>
      </c>
      <c r="R421" s="249">
        <f>Q421*H421</f>
        <v>0</v>
      </c>
      <c r="S421" s="249">
        <v>0</v>
      </c>
      <c r="T421" s="250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51" t="s">
        <v>352</v>
      </c>
      <c r="AT421" s="251" t="s">
        <v>278</v>
      </c>
      <c r="AU421" s="251" t="s">
        <v>83</v>
      </c>
      <c r="AY421" s="14" t="s">
        <v>275</v>
      </c>
      <c r="BE421" s="252">
        <f>IF(N421="základní",J421,0)</f>
        <v>0</v>
      </c>
      <c r="BF421" s="252">
        <f>IF(N421="snížená",J421,0)</f>
        <v>0</v>
      </c>
      <c r="BG421" s="252">
        <f>IF(N421="zákl. přenesená",J421,0)</f>
        <v>0</v>
      </c>
      <c r="BH421" s="252">
        <f>IF(N421="sníž. přenesená",J421,0)</f>
        <v>0</v>
      </c>
      <c r="BI421" s="252">
        <f>IF(N421="nulová",J421,0)</f>
        <v>0</v>
      </c>
      <c r="BJ421" s="14" t="s">
        <v>81</v>
      </c>
      <c r="BK421" s="252">
        <f>ROUND(I421*H421,2)</f>
        <v>0</v>
      </c>
      <c r="BL421" s="14" t="s">
        <v>352</v>
      </c>
      <c r="BM421" s="251" t="s">
        <v>1439</v>
      </c>
    </row>
    <row r="422" s="2" customFormat="1">
      <c r="A422" s="35"/>
      <c r="B422" s="36"/>
      <c r="C422" s="37"/>
      <c r="D422" s="253" t="s">
        <v>284</v>
      </c>
      <c r="E422" s="37"/>
      <c r="F422" s="254" t="s">
        <v>1440</v>
      </c>
      <c r="G422" s="37"/>
      <c r="H422" s="37"/>
      <c r="I422" s="206"/>
      <c r="J422" s="37"/>
      <c r="K422" s="37"/>
      <c r="L422" s="41"/>
      <c r="M422" s="255"/>
      <c r="N422" s="256"/>
      <c r="O422" s="88"/>
      <c r="P422" s="88"/>
      <c r="Q422" s="88"/>
      <c r="R422" s="88"/>
      <c r="S422" s="88"/>
      <c r="T422" s="89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4" t="s">
        <v>284</v>
      </c>
      <c r="AU422" s="14" t="s">
        <v>83</v>
      </c>
    </row>
    <row r="423" s="2" customFormat="1" ht="24.15" customHeight="1">
      <c r="A423" s="35"/>
      <c r="B423" s="36"/>
      <c r="C423" s="239" t="s">
        <v>1142</v>
      </c>
      <c r="D423" s="239" t="s">
        <v>278</v>
      </c>
      <c r="E423" s="240" t="s">
        <v>1442</v>
      </c>
      <c r="F423" s="241" t="s">
        <v>1443</v>
      </c>
      <c r="G423" s="242" t="s">
        <v>342</v>
      </c>
      <c r="H423" s="243">
        <v>1</v>
      </c>
      <c r="I423" s="244"/>
      <c r="J423" s="245">
        <f>ROUND(I423*H423,2)</f>
        <v>0</v>
      </c>
      <c r="K423" s="246"/>
      <c r="L423" s="41"/>
      <c r="M423" s="247" t="s">
        <v>1</v>
      </c>
      <c r="N423" s="248" t="s">
        <v>39</v>
      </c>
      <c r="O423" s="88"/>
      <c r="P423" s="249">
        <f>O423*H423</f>
        <v>0</v>
      </c>
      <c r="Q423" s="249">
        <v>0</v>
      </c>
      <c r="R423" s="249">
        <f>Q423*H423</f>
        <v>0</v>
      </c>
      <c r="S423" s="249">
        <v>0</v>
      </c>
      <c r="T423" s="25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51" t="s">
        <v>352</v>
      </c>
      <c r="AT423" s="251" t="s">
        <v>278</v>
      </c>
      <c r="AU423" s="251" t="s">
        <v>83</v>
      </c>
      <c r="AY423" s="14" t="s">
        <v>275</v>
      </c>
      <c r="BE423" s="252">
        <f>IF(N423="základní",J423,0)</f>
        <v>0</v>
      </c>
      <c r="BF423" s="252">
        <f>IF(N423="snížená",J423,0)</f>
        <v>0</v>
      </c>
      <c r="BG423" s="252">
        <f>IF(N423="zákl. přenesená",J423,0)</f>
        <v>0</v>
      </c>
      <c r="BH423" s="252">
        <f>IF(N423="sníž. přenesená",J423,0)</f>
        <v>0</v>
      </c>
      <c r="BI423" s="252">
        <f>IF(N423="nulová",J423,0)</f>
        <v>0</v>
      </c>
      <c r="BJ423" s="14" t="s">
        <v>81</v>
      </c>
      <c r="BK423" s="252">
        <f>ROUND(I423*H423,2)</f>
        <v>0</v>
      </c>
      <c r="BL423" s="14" t="s">
        <v>352</v>
      </c>
      <c r="BM423" s="251" t="s">
        <v>1444</v>
      </c>
    </row>
    <row r="424" s="2" customFormat="1">
      <c r="A424" s="35"/>
      <c r="B424" s="36"/>
      <c r="C424" s="37"/>
      <c r="D424" s="253" t="s">
        <v>284</v>
      </c>
      <c r="E424" s="37"/>
      <c r="F424" s="254" t="s">
        <v>1445</v>
      </c>
      <c r="G424" s="37"/>
      <c r="H424" s="37"/>
      <c r="I424" s="206"/>
      <c r="J424" s="37"/>
      <c r="K424" s="37"/>
      <c r="L424" s="41"/>
      <c r="M424" s="255"/>
      <c r="N424" s="256"/>
      <c r="O424" s="88"/>
      <c r="P424" s="88"/>
      <c r="Q424" s="88"/>
      <c r="R424" s="88"/>
      <c r="S424" s="88"/>
      <c r="T424" s="89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4" t="s">
        <v>284</v>
      </c>
      <c r="AU424" s="14" t="s">
        <v>83</v>
      </c>
    </row>
    <row r="425" s="2" customFormat="1" ht="24.15" customHeight="1">
      <c r="A425" s="35"/>
      <c r="B425" s="36"/>
      <c r="C425" s="239" t="s">
        <v>1144</v>
      </c>
      <c r="D425" s="239" t="s">
        <v>278</v>
      </c>
      <c r="E425" s="240" t="s">
        <v>1447</v>
      </c>
      <c r="F425" s="241" t="s">
        <v>1448</v>
      </c>
      <c r="G425" s="242" t="s">
        <v>973</v>
      </c>
      <c r="H425" s="243">
        <v>1</v>
      </c>
      <c r="I425" s="244"/>
      <c r="J425" s="245">
        <f>ROUND(I425*H425,2)</f>
        <v>0</v>
      </c>
      <c r="K425" s="246"/>
      <c r="L425" s="41"/>
      <c r="M425" s="247" t="s">
        <v>1</v>
      </c>
      <c r="N425" s="248" t="s">
        <v>39</v>
      </c>
      <c r="O425" s="88"/>
      <c r="P425" s="249">
        <f>O425*H425</f>
        <v>0</v>
      </c>
      <c r="Q425" s="249">
        <v>0</v>
      </c>
      <c r="R425" s="249">
        <f>Q425*H425</f>
        <v>0</v>
      </c>
      <c r="S425" s="249">
        <v>0</v>
      </c>
      <c r="T425" s="25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51" t="s">
        <v>352</v>
      </c>
      <c r="AT425" s="251" t="s">
        <v>278</v>
      </c>
      <c r="AU425" s="251" t="s">
        <v>83</v>
      </c>
      <c r="AY425" s="14" t="s">
        <v>275</v>
      </c>
      <c r="BE425" s="252">
        <f>IF(N425="základní",J425,0)</f>
        <v>0</v>
      </c>
      <c r="BF425" s="252">
        <f>IF(N425="snížená",J425,0)</f>
        <v>0</v>
      </c>
      <c r="BG425" s="252">
        <f>IF(N425="zákl. přenesená",J425,0)</f>
        <v>0</v>
      </c>
      <c r="BH425" s="252">
        <f>IF(N425="sníž. přenesená",J425,0)</f>
        <v>0</v>
      </c>
      <c r="BI425" s="252">
        <f>IF(N425="nulová",J425,0)</f>
        <v>0</v>
      </c>
      <c r="BJ425" s="14" t="s">
        <v>81</v>
      </c>
      <c r="BK425" s="252">
        <f>ROUND(I425*H425,2)</f>
        <v>0</v>
      </c>
      <c r="BL425" s="14" t="s">
        <v>352</v>
      </c>
      <c r="BM425" s="251" t="s">
        <v>1449</v>
      </c>
    </row>
    <row r="426" s="2" customFormat="1">
      <c r="A426" s="35"/>
      <c r="B426" s="36"/>
      <c r="C426" s="37"/>
      <c r="D426" s="253" t="s">
        <v>284</v>
      </c>
      <c r="E426" s="37"/>
      <c r="F426" s="254" t="s">
        <v>1450</v>
      </c>
      <c r="G426" s="37"/>
      <c r="H426" s="37"/>
      <c r="I426" s="206"/>
      <c r="J426" s="37"/>
      <c r="K426" s="37"/>
      <c r="L426" s="41"/>
      <c r="M426" s="255"/>
      <c r="N426" s="256"/>
      <c r="O426" s="88"/>
      <c r="P426" s="88"/>
      <c r="Q426" s="88"/>
      <c r="R426" s="88"/>
      <c r="S426" s="88"/>
      <c r="T426" s="89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4" t="s">
        <v>284</v>
      </c>
      <c r="AU426" s="14" t="s">
        <v>83</v>
      </c>
    </row>
    <row r="427" s="2" customFormat="1" ht="16.5" customHeight="1">
      <c r="A427" s="35"/>
      <c r="B427" s="36"/>
      <c r="C427" s="239" t="s">
        <v>1149</v>
      </c>
      <c r="D427" s="239" t="s">
        <v>278</v>
      </c>
      <c r="E427" s="240" t="s">
        <v>1452</v>
      </c>
      <c r="F427" s="241" t="s">
        <v>1453</v>
      </c>
      <c r="G427" s="242" t="s">
        <v>973</v>
      </c>
      <c r="H427" s="243">
        <v>1</v>
      </c>
      <c r="I427" s="244"/>
      <c r="J427" s="245">
        <f>ROUND(I427*H427,2)</f>
        <v>0</v>
      </c>
      <c r="K427" s="246"/>
      <c r="L427" s="41"/>
      <c r="M427" s="247" t="s">
        <v>1</v>
      </c>
      <c r="N427" s="248" t="s">
        <v>39</v>
      </c>
      <c r="O427" s="88"/>
      <c r="P427" s="249">
        <f>O427*H427</f>
        <v>0</v>
      </c>
      <c r="Q427" s="249">
        <v>0</v>
      </c>
      <c r="R427" s="249">
        <f>Q427*H427</f>
        <v>0</v>
      </c>
      <c r="S427" s="249">
        <v>0</v>
      </c>
      <c r="T427" s="25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51" t="s">
        <v>352</v>
      </c>
      <c r="AT427" s="251" t="s">
        <v>278</v>
      </c>
      <c r="AU427" s="251" t="s">
        <v>83</v>
      </c>
      <c r="AY427" s="14" t="s">
        <v>275</v>
      </c>
      <c r="BE427" s="252">
        <f>IF(N427="základní",J427,0)</f>
        <v>0</v>
      </c>
      <c r="BF427" s="252">
        <f>IF(N427="snížená",J427,0)</f>
        <v>0</v>
      </c>
      <c r="BG427" s="252">
        <f>IF(N427="zákl. přenesená",J427,0)</f>
        <v>0</v>
      </c>
      <c r="BH427" s="252">
        <f>IF(N427="sníž. přenesená",J427,0)</f>
        <v>0</v>
      </c>
      <c r="BI427" s="252">
        <f>IF(N427="nulová",J427,0)</f>
        <v>0</v>
      </c>
      <c r="BJ427" s="14" t="s">
        <v>81</v>
      </c>
      <c r="BK427" s="252">
        <f>ROUND(I427*H427,2)</f>
        <v>0</v>
      </c>
      <c r="BL427" s="14" t="s">
        <v>352</v>
      </c>
      <c r="BM427" s="251" t="s">
        <v>1454</v>
      </c>
    </row>
    <row r="428" s="2" customFormat="1">
      <c r="A428" s="35"/>
      <c r="B428" s="36"/>
      <c r="C428" s="37"/>
      <c r="D428" s="253" t="s">
        <v>284</v>
      </c>
      <c r="E428" s="37"/>
      <c r="F428" s="254" t="s">
        <v>1453</v>
      </c>
      <c r="G428" s="37"/>
      <c r="H428" s="37"/>
      <c r="I428" s="206"/>
      <c r="J428" s="37"/>
      <c r="K428" s="37"/>
      <c r="L428" s="41"/>
      <c r="M428" s="255"/>
      <c r="N428" s="256"/>
      <c r="O428" s="88"/>
      <c r="P428" s="88"/>
      <c r="Q428" s="88"/>
      <c r="R428" s="88"/>
      <c r="S428" s="88"/>
      <c r="T428" s="89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4" t="s">
        <v>284</v>
      </c>
      <c r="AU428" s="14" t="s">
        <v>83</v>
      </c>
    </row>
    <row r="429" s="2" customFormat="1" ht="37.8" customHeight="1">
      <c r="A429" s="35"/>
      <c r="B429" s="36"/>
      <c r="C429" s="239" t="s">
        <v>1154</v>
      </c>
      <c r="D429" s="239" t="s">
        <v>278</v>
      </c>
      <c r="E429" s="240" t="s">
        <v>1456</v>
      </c>
      <c r="F429" s="241" t="s">
        <v>1457</v>
      </c>
      <c r="G429" s="242" t="s">
        <v>973</v>
      </c>
      <c r="H429" s="243">
        <v>1</v>
      </c>
      <c r="I429" s="244"/>
      <c r="J429" s="245">
        <f>ROUND(I429*H429,2)</f>
        <v>0</v>
      </c>
      <c r="K429" s="246"/>
      <c r="L429" s="41"/>
      <c r="M429" s="247" t="s">
        <v>1</v>
      </c>
      <c r="N429" s="248" t="s">
        <v>39</v>
      </c>
      <c r="O429" s="8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51" t="s">
        <v>352</v>
      </c>
      <c r="AT429" s="251" t="s">
        <v>278</v>
      </c>
      <c r="AU429" s="251" t="s">
        <v>83</v>
      </c>
      <c r="AY429" s="14" t="s">
        <v>275</v>
      </c>
      <c r="BE429" s="252">
        <f>IF(N429="základní",J429,0)</f>
        <v>0</v>
      </c>
      <c r="BF429" s="252">
        <f>IF(N429="snížená",J429,0)</f>
        <v>0</v>
      </c>
      <c r="BG429" s="252">
        <f>IF(N429="zákl. přenesená",J429,0)</f>
        <v>0</v>
      </c>
      <c r="BH429" s="252">
        <f>IF(N429="sníž. přenesená",J429,0)</f>
        <v>0</v>
      </c>
      <c r="BI429" s="252">
        <f>IF(N429="nulová",J429,0)</f>
        <v>0</v>
      </c>
      <c r="BJ429" s="14" t="s">
        <v>81</v>
      </c>
      <c r="BK429" s="252">
        <f>ROUND(I429*H429,2)</f>
        <v>0</v>
      </c>
      <c r="BL429" s="14" t="s">
        <v>352</v>
      </c>
      <c r="BM429" s="251" t="s">
        <v>1458</v>
      </c>
    </row>
    <row r="430" s="2" customFormat="1">
      <c r="A430" s="35"/>
      <c r="B430" s="36"/>
      <c r="C430" s="37"/>
      <c r="D430" s="253" t="s">
        <v>284</v>
      </c>
      <c r="E430" s="37"/>
      <c r="F430" s="254" t="s">
        <v>1457</v>
      </c>
      <c r="G430" s="37"/>
      <c r="H430" s="37"/>
      <c r="I430" s="206"/>
      <c r="J430" s="37"/>
      <c r="K430" s="37"/>
      <c r="L430" s="41"/>
      <c r="M430" s="255"/>
      <c r="N430" s="256"/>
      <c r="O430" s="88"/>
      <c r="P430" s="88"/>
      <c r="Q430" s="88"/>
      <c r="R430" s="88"/>
      <c r="S430" s="88"/>
      <c r="T430" s="89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4" t="s">
        <v>284</v>
      </c>
      <c r="AU430" s="14" t="s">
        <v>83</v>
      </c>
    </row>
    <row r="431" s="2" customFormat="1" ht="62.7" customHeight="1">
      <c r="A431" s="35"/>
      <c r="B431" s="36"/>
      <c r="C431" s="239" t="s">
        <v>1156</v>
      </c>
      <c r="D431" s="239" t="s">
        <v>278</v>
      </c>
      <c r="E431" s="240" t="s">
        <v>1460</v>
      </c>
      <c r="F431" s="241" t="s">
        <v>1461</v>
      </c>
      <c r="G431" s="242" t="s">
        <v>973</v>
      </c>
      <c r="H431" s="243">
        <v>1</v>
      </c>
      <c r="I431" s="244"/>
      <c r="J431" s="245">
        <f>ROUND(I431*H431,2)</f>
        <v>0</v>
      </c>
      <c r="K431" s="246"/>
      <c r="L431" s="41"/>
      <c r="M431" s="247" t="s">
        <v>1</v>
      </c>
      <c r="N431" s="248" t="s">
        <v>39</v>
      </c>
      <c r="O431" s="88"/>
      <c r="P431" s="249">
        <f>O431*H431</f>
        <v>0</v>
      </c>
      <c r="Q431" s="249">
        <v>0</v>
      </c>
      <c r="R431" s="249">
        <f>Q431*H431</f>
        <v>0</v>
      </c>
      <c r="S431" s="249">
        <v>0</v>
      </c>
      <c r="T431" s="25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51" t="s">
        <v>352</v>
      </c>
      <c r="AT431" s="251" t="s">
        <v>278</v>
      </c>
      <c r="AU431" s="251" t="s">
        <v>83</v>
      </c>
      <c r="AY431" s="14" t="s">
        <v>275</v>
      </c>
      <c r="BE431" s="252">
        <f>IF(N431="základní",J431,0)</f>
        <v>0</v>
      </c>
      <c r="BF431" s="252">
        <f>IF(N431="snížená",J431,0)</f>
        <v>0</v>
      </c>
      <c r="BG431" s="252">
        <f>IF(N431="zákl. přenesená",J431,0)</f>
        <v>0</v>
      </c>
      <c r="BH431" s="252">
        <f>IF(N431="sníž. přenesená",J431,0)</f>
        <v>0</v>
      </c>
      <c r="BI431" s="252">
        <f>IF(N431="nulová",J431,0)</f>
        <v>0</v>
      </c>
      <c r="BJ431" s="14" t="s">
        <v>81</v>
      </c>
      <c r="BK431" s="252">
        <f>ROUND(I431*H431,2)</f>
        <v>0</v>
      </c>
      <c r="BL431" s="14" t="s">
        <v>352</v>
      </c>
      <c r="BM431" s="251" t="s">
        <v>1462</v>
      </c>
    </row>
    <row r="432" s="2" customFormat="1">
      <c r="A432" s="35"/>
      <c r="B432" s="36"/>
      <c r="C432" s="37"/>
      <c r="D432" s="253" t="s">
        <v>284</v>
      </c>
      <c r="E432" s="37"/>
      <c r="F432" s="254" t="s">
        <v>1461</v>
      </c>
      <c r="G432" s="37"/>
      <c r="H432" s="37"/>
      <c r="I432" s="206"/>
      <c r="J432" s="37"/>
      <c r="K432" s="37"/>
      <c r="L432" s="41"/>
      <c r="M432" s="268"/>
      <c r="N432" s="269"/>
      <c r="O432" s="270"/>
      <c r="P432" s="270"/>
      <c r="Q432" s="270"/>
      <c r="R432" s="270"/>
      <c r="S432" s="270"/>
      <c r="T432" s="271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4" t="s">
        <v>284</v>
      </c>
      <c r="AU432" s="14" t="s">
        <v>83</v>
      </c>
    </row>
    <row r="433" s="2" customFormat="1" ht="6.96" customHeight="1">
      <c r="A433" s="35"/>
      <c r="B433" s="63"/>
      <c r="C433" s="64"/>
      <c r="D433" s="64"/>
      <c r="E433" s="64"/>
      <c r="F433" s="64"/>
      <c r="G433" s="64"/>
      <c r="H433" s="64"/>
      <c r="I433" s="64"/>
      <c r="J433" s="64"/>
      <c r="K433" s="64"/>
      <c r="L433" s="41"/>
      <c r="M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</row>
  </sheetData>
  <sheetProtection sheet="1" autoFilter="0" formatColumns="0" formatRows="0" objects="1" scenarios="1" spinCount="100000" saltValue="sB0jFz+/pdNxJzTZ09/oYFfVDbN+B5+iw6x5R2WtyyEQKwd9o4Q6zItjejoWe3VhiEf4aXZj+eg3aOfshl3ICg==" hashValue="oFFhb46l57/kBhBPGitqJ9G2hkqVtAO3ZtkUDZVzfMRNlf+2c8jfZ6iBo5gji5gUPI5HosrKwAmhXKmaAsRW0Q==" algorithmName="SHA-512" password="C741"/>
  <autoFilter ref="C143:K43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2123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J109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ROUND((SUM(BE109:BE116) + SUM(BE138:BE232)),  2)</f>
        <v>0</v>
      </c>
      <c r="G37" s="35"/>
      <c r="H37" s="35"/>
      <c r="I37" s="163">
        <v>0.20999999999999999</v>
      </c>
      <c r="J37" s="162">
        <f>ROUND(((SUM(BE109:BE116) + SUM(BE138:BE232))*I37),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ROUND((SUM(BF109:BF116) + SUM(BF138:BF232)),  2)</f>
        <v>0</v>
      </c>
      <c r="G38" s="35"/>
      <c r="H38" s="35"/>
      <c r="I38" s="163">
        <v>0.12</v>
      </c>
      <c r="J38" s="162">
        <f>ROUND(((SUM(BF109:BF116) + SUM(BF138:BF232))*I38),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ROUND((SUM(BG109:BG116) + SUM(BG138:BG232)),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ROUND((SUM(BH109:BH116) + SUM(BH138:BH232)),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ROUND((SUM(BI109:BI116) + SUM(BI138:BI232)),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61.14.1 - chodba 1. 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J140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J145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J154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243</v>
      </c>
      <c r="E103" s="195"/>
      <c r="F103" s="195"/>
      <c r="G103" s="195"/>
      <c r="H103" s="195"/>
      <c r="I103" s="195"/>
      <c r="J103" s="196">
        <f>J155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244</v>
      </c>
      <c r="E104" s="195"/>
      <c r="F104" s="195"/>
      <c r="G104" s="195"/>
      <c r="H104" s="195"/>
      <c r="I104" s="195"/>
      <c r="J104" s="196">
        <f>J176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246</v>
      </c>
      <c r="E105" s="195"/>
      <c r="F105" s="195"/>
      <c r="G105" s="195"/>
      <c r="H105" s="195"/>
      <c r="I105" s="195"/>
      <c r="J105" s="196">
        <f>J203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247</v>
      </c>
      <c r="E106" s="195"/>
      <c r="F106" s="195"/>
      <c r="G106" s="195"/>
      <c r="H106" s="195"/>
      <c r="I106" s="195"/>
      <c r="J106" s="196">
        <f>J214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9.28" customHeight="1">
      <c r="A109" s="35"/>
      <c r="B109" s="36"/>
      <c r="C109" s="186" t="s">
        <v>250</v>
      </c>
      <c r="D109" s="37"/>
      <c r="E109" s="37"/>
      <c r="F109" s="37"/>
      <c r="G109" s="37"/>
      <c r="H109" s="37"/>
      <c r="I109" s="37"/>
      <c r="J109" s="198">
        <f>ROUND(J110 + J111 + J112 + J113 + J114 + J115,2)</f>
        <v>0</v>
      </c>
      <c r="K109" s="37"/>
      <c r="L109" s="60"/>
      <c r="N109" s="199" t="s">
        <v>38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8" customHeight="1">
      <c r="A110" s="35"/>
      <c r="B110" s="36"/>
      <c r="C110" s="37"/>
      <c r="D110" s="200" t="s">
        <v>251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253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254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255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256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1" t="s">
        <v>257</v>
      </c>
      <c r="E115" s="37"/>
      <c r="F115" s="37"/>
      <c r="G115" s="37"/>
      <c r="H115" s="37"/>
      <c r="I115" s="37"/>
      <c r="J115" s="202">
        <f>ROUND(J32*T115,2)</f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258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9.28" customHeight="1">
      <c r="A117" s="35"/>
      <c r="B117" s="36"/>
      <c r="C117" s="209" t="s">
        <v>259</v>
      </c>
      <c r="D117" s="184"/>
      <c r="E117" s="184"/>
      <c r="F117" s="184"/>
      <c r="G117" s="184"/>
      <c r="H117" s="184"/>
      <c r="I117" s="184"/>
      <c r="J117" s="210">
        <f>ROUND(J98+J109,2)</f>
        <v>0</v>
      </c>
      <c r="K117" s="18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260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6.25" customHeight="1">
      <c r="A126" s="35"/>
      <c r="B126" s="36"/>
      <c r="C126" s="37"/>
      <c r="D126" s="37"/>
      <c r="E126" s="182" t="str">
        <f>E7</f>
        <v>Rekonstrukce silno a slaboproudé instalace, dobudování WC pro imobilní aj., ZŠ Ivanovice na Hané, ul. Tyršova 218/4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" customFormat="1" ht="12" customHeight="1">
      <c r="B127" s="18"/>
      <c r="C127" s="29" t="s">
        <v>225</v>
      </c>
      <c r="D127" s="19"/>
      <c r="E127" s="19"/>
      <c r="F127" s="19"/>
      <c r="G127" s="19"/>
      <c r="H127" s="19"/>
      <c r="I127" s="19"/>
      <c r="J127" s="19"/>
      <c r="K127" s="19"/>
      <c r="L127" s="17"/>
    </row>
    <row r="128" s="2" customFormat="1" ht="16.5" customHeight="1">
      <c r="A128" s="35"/>
      <c r="B128" s="36"/>
      <c r="C128" s="37"/>
      <c r="D128" s="37"/>
      <c r="E128" s="182" t="s">
        <v>2122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227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E11</f>
        <v>61.14.1 - chodba 1. NP - stavba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F14</f>
        <v>ZŠ Ivanovice na Hané, okres Vyškov p. o.</v>
      </c>
      <c r="G132" s="37"/>
      <c r="H132" s="37"/>
      <c r="I132" s="29" t="s">
        <v>22</v>
      </c>
      <c r="J132" s="76" t="str">
        <f>IF(J14="","",J14)</f>
        <v>4. 2. 2025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E17</f>
        <v xml:space="preserve"> </v>
      </c>
      <c r="G134" s="37"/>
      <c r="H134" s="37"/>
      <c r="I134" s="29" t="s">
        <v>30</v>
      </c>
      <c r="J134" s="33" t="str">
        <f>E23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28</v>
      </c>
      <c r="D135" s="37"/>
      <c r="E135" s="37"/>
      <c r="F135" s="24" t="str">
        <f>IF(E20="","",E20)</f>
        <v>Vyplň údaj</v>
      </c>
      <c r="G135" s="37"/>
      <c r="H135" s="37"/>
      <c r="I135" s="29" t="s">
        <v>32</v>
      </c>
      <c r="J135" s="33" t="str">
        <f>E26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11"/>
      <c r="B137" s="212"/>
      <c r="C137" s="213" t="s">
        <v>261</v>
      </c>
      <c r="D137" s="214" t="s">
        <v>59</v>
      </c>
      <c r="E137" s="214" t="s">
        <v>55</v>
      </c>
      <c r="F137" s="214" t="s">
        <v>56</v>
      </c>
      <c r="G137" s="214" t="s">
        <v>262</v>
      </c>
      <c r="H137" s="214" t="s">
        <v>263</v>
      </c>
      <c r="I137" s="214" t="s">
        <v>264</v>
      </c>
      <c r="J137" s="215" t="s">
        <v>233</v>
      </c>
      <c r="K137" s="216" t="s">
        <v>265</v>
      </c>
      <c r="L137" s="217"/>
      <c r="M137" s="97" t="s">
        <v>1</v>
      </c>
      <c r="N137" s="98" t="s">
        <v>38</v>
      </c>
      <c r="O137" s="98" t="s">
        <v>266</v>
      </c>
      <c r="P137" s="98" t="s">
        <v>267</v>
      </c>
      <c r="Q137" s="98" t="s">
        <v>268</v>
      </c>
      <c r="R137" s="98" t="s">
        <v>269</v>
      </c>
      <c r="S137" s="98" t="s">
        <v>270</v>
      </c>
      <c r="T137" s="99" t="s">
        <v>271</v>
      </c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</row>
    <row r="138" s="2" customFormat="1" ht="22.8" customHeight="1">
      <c r="A138" s="35"/>
      <c r="B138" s="36"/>
      <c r="C138" s="104" t="s">
        <v>272</v>
      </c>
      <c r="D138" s="37"/>
      <c r="E138" s="37"/>
      <c r="F138" s="37"/>
      <c r="G138" s="37"/>
      <c r="H138" s="37"/>
      <c r="I138" s="37"/>
      <c r="J138" s="218">
        <f>BK138</f>
        <v>0</v>
      </c>
      <c r="K138" s="37"/>
      <c r="L138" s="41"/>
      <c r="M138" s="100"/>
      <c r="N138" s="219"/>
      <c r="O138" s="101"/>
      <c r="P138" s="220">
        <f>P139+P154</f>
        <v>0</v>
      </c>
      <c r="Q138" s="101"/>
      <c r="R138" s="220">
        <f>R139+R154</f>
        <v>1.0769961000000001</v>
      </c>
      <c r="S138" s="101"/>
      <c r="T138" s="221">
        <f>T139+T154</f>
        <v>0.01333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73</v>
      </c>
      <c r="AU138" s="14" t="s">
        <v>235</v>
      </c>
      <c r="BK138" s="222">
        <f>BK139+BK154</f>
        <v>0</v>
      </c>
    </row>
    <row r="139" s="12" customFormat="1" ht="25.92" customHeight="1">
      <c r="A139" s="12"/>
      <c r="B139" s="223"/>
      <c r="C139" s="224"/>
      <c r="D139" s="225" t="s">
        <v>73</v>
      </c>
      <c r="E139" s="226" t="s">
        <v>273</v>
      </c>
      <c r="F139" s="226" t="s">
        <v>274</v>
      </c>
      <c r="G139" s="224"/>
      <c r="H139" s="224"/>
      <c r="I139" s="227"/>
      <c r="J139" s="228">
        <f>BK139</f>
        <v>0</v>
      </c>
      <c r="K139" s="224"/>
      <c r="L139" s="229"/>
      <c r="M139" s="230"/>
      <c r="N139" s="231"/>
      <c r="O139" s="231"/>
      <c r="P139" s="232">
        <f>P140+P145</f>
        <v>0</v>
      </c>
      <c r="Q139" s="231"/>
      <c r="R139" s="232">
        <f>R140+R145</f>
        <v>0.0036399999999999996</v>
      </c>
      <c r="S139" s="231"/>
      <c r="T139" s="233">
        <f>T140+T145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74</v>
      </c>
      <c r="AY139" s="234" t="s">
        <v>275</v>
      </c>
      <c r="BK139" s="236">
        <f>BK140+BK145</f>
        <v>0</v>
      </c>
    </row>
    <row r="140" s="12" customFormat="1" ht="22.8" customHeight="1">
      <c r="A140" s="12"/>
      <c r="B140" s="223"/>
      <c r="C140" s="224"/>
      <c r="D140" s="225" t="s">
        <v>73</v>
      </c>
      <c r="E140" s="237" t="s">
        <v>296</v>
      </c>
      <c r="F140" s="237" t="s">
        <v>297</v>
      </c>
      <c r="G140" s="224"/>
      <c r="H140" s="224"/>
      <c r="I140" s="227"/>
      <c r="J140" s="23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0.0036399999999999996</v>
      </c>
      <c r="S140" s="231"/>
      <c r="T140" s="23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81</v>
      </c>
      <c r="AY140" s="234" t="s">
        <v>275</v>
      </c>
      <c r="BK140" s="236">
        <f>SUM(BK141:BK144)</f>
        <v>0</v>
      </c>
    </row>
    <row r="141" s="2" customFormat="1" ht="33" customHeight="1">
      <c r="A141" s="35"/>
      <c r="B141" s="36"/>
      <c r="C141" s="239" t="s">
        <v>81</v>
      </c>
      <c r="D141" s="239" t="s">
        <v>278</v>
      </c>
      <c r="E141" s="240" t="s">
        <v>298</v>
      </c>
      <c r="F141" s="241" t="s">
        <v>299</v>
      </c>
      <c r="G141" s="242" t="s">
        <v>281</v>
      </c>
      <c r="H141" s="243">
        <v>28</v>
      </c>
      <c r="I141" s="244"/>
      <c r="J141" s="245">
        <f>ROUND(I141*H141,2)</f>
        <v>0</v>
      </c>
      <c r="K141" s="246"/>
      <c r="L141" s="41"/>
      <c r="M141" s="247" t="s">
        <v>1</v>
      </c>
      <c r="N141" s="248" t="s">
        <v>39</v>
      </c>
      <c r="O141" s="88"/>
      <c r="P141" s="249">
        <f>O141*H141</f>
        <v>0</v>
      </c>
      <c r="Q141" s="249">
        <v>0.00012999999999999999</v>
      </c>
      <c r="R141" s="249">
        <f>Q141*H141</f>
        <v>0.0036399999999999996</v>
      </c>
      <c r="S141" s="249">
        <v>0</v>
      </c>
      <c r="T141" s="25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1" t="s">
        <v>282</v>
      </c>
      <c r="AT141" s="251" t="s">
        <v>278</v>
      </c>
      <c r="AU141" s="251" t="s">
        <v>83</v>
      </c>
      <c r="AY141" s="14" t="s">
        <v>275</v>
      </c>
      <c r="BE141" s="252">
        <f>IF(N141="základní",J141,0)</f>
        <v>0</v>
      </c>
      <c r="BF141" s="252">
        <f>IF(N141="snížená",J141,0)</f>
        <v>0</v>
      </c>
      <c r="BG141" s="252">
        <f>IF(N141="zákl. přenesená",J141,0)</f>
        <v>0</v>
      </c>
      <c r="BH141" s="252">
        <f>IF(N141="sníž. přenesená",J141,0)</f>
        <v>0</v>
      </c>
      <c r="BI141" s="252">
        <f>IF(N141="nulová",J141,0)</f>
        <v>0</v>
      </c>
      <c r="BJ141" s="14" t="s">
        <v>81</v>
      </c>
      <c r="BK141" s="252">
        <f>ROUND(I141*H141,2)</f>
        <v>0</v>
      </c>
      <c r="BL141" s="14" t="s">
        <v>282</v>
      </c>
      <c r="BM141" s="251" t="s">
        <v>2124</v>
      </c>
    </row>
    <row r="142" s="2" customFormat="1">
      <c r="A142" s="35"/>
      <c r="B142" s="36"/>
      <c r="C142" s="37"/>
      <c r="D142" s="253" t="s">
        <v>284</v>
      </c>
      <c r="E142" s="37"/>
      <c r="F142" s="254" t="s">
        <v>301</v>
      </c>
      <c r="G142" s="37"/>
      <c r="H142" s="37"/>
      <c r="I142" s="206"/>
      <c r="J142" s="37"/>
      <c r="K142" s="37"/>
      <c r="L142" s="41"/>
      <c r="M142" s="255"/>
      <c r="N142" s="25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284</v>
      </c>
      <c r="AU142" s="14" t="s">
        <v>83</v>
      </c>
    </row>
    <row r="143" s="2" customFormat="1" ht="16.5" customHeight="1">
      <c r="A143" s="35"/>
      <c r="B143" s="36"/>
      <c r="C143" s="239" t="s">
        <v>83</v>
      </c>
      <c r="D143" s="239" t="s">
        <v>278</v>
      </c>
      <c r="E143" s="240" t="s">
        <v>319</v>
      </c>
      <c r="F143" s="241" t="s">
        <v>320</v>
      </c>
      <c r="G143" s="242" t="s">
        <v>305</v>
      </c>
      <c r="H143" s="243">
        <v>1</v>
      </c>
      <c r="I143" s="244"/>
      <c r="J143" s="245">
        <f>ROUND(I143*H143,2)</f>
        <v>0</v>
      </c>
      <c r="K143" s="246"/>
      <c r="L143" s="41"/>
      <c r="M143" s="247" t="s">
        <v>1</v>
      </c>
      <c r="N143" s="248" t="s">
        <v>39</v>
      </c>
      <c r="O143" s="8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1" t="s">
        <v>310</v>
      </c>
      <c r="AT143" s="251" t="s">
        <v>278</v>
      </c>
      <c r="AU143" s="251" t="s">
        <v>83</v>
      </c>
      <c r="AY143" s="14" t="s">
        <v>275</v>
      </c>
      <c r="BE143" s="252">
        <f>IF(N143="základní",J143,0)</f>
        <v>0</v>
      </c>
      <c r="BF143" s="252">
        <f>IF(N143="snížená",J143,0)</f>
        <v>0</v>
      </c>
      <c r="BG143" s="252">
        <f>IF(N143="zákl. přenesená",J143,0)</f>
        <v>0</v>
      </c>
      <c r="BH143" s="252">
        <f>IF(N143="sníž. přenesená",J143,0)</f>
        <v>0</v>
      </c>
      <c r="BI143" s="252">
        <f>IF(N143="nulová",J143,0)</f>
        <v>0</v>
      </c>
      <c r="BJ143" s="14" t="s">
        <v>81</v>
      </c>
      <c r="BK143" s="252">
        <f>ROUND(I143*H143,2)</f>
        <v>0</v>
      </c>
      <c r="BL143" s="14" t="s">
        <v>310</v>
      </c>
      <c r="BM143" s="251" t="s">
        <v>321</v>
      </c>
    </row>
    <row r="144" s="2" customFormat="1">
      <c r="A144" s="35"/>
      <c r="B144" s="36"/>
      <c r="C144" s="37"/>
      <c r="D144" s="253" t="s">
        <v>284</v>
      </c>
      <c r="E144" s="37"/>
      <c r="F144" s="254" t="s">
        <v>320</v>
      </c>
      <c r="G144" s="37"/>
      <c r="H144" s="37"/>
      <c r="I144" s="206"/>
      <c r="J144" s="37"/>
      <c r="K144" s="37"/>
      <c r="L144" s="41"/>
      <c r="M144" s="255"/>
      <c r="N144" s="25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284</v>
      </c>
      <c r="AU144" s="14" t="s">
        <v>83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322</v>
      </c>
      <c r="F145" s="237" t="s">
        <v>323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SUM(P146:P153)</f>
        <v>0</v>
      </c>
      <c r="Q145" s="231"/>
      <c r="R145" s="232">
        <f>SUM(R146:R153)</f>
        <v>0</v>
      </c>
      <c r="S145" s="231"/>
      <c r="T145" s="23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SUM(BK146:BK153)</f>
        <v>0</v>
      </c>
    </row>
    <row r="146" s="2" customFormat="1" ht="24.15" customHeight="1">
      <c r="A146" s="35"/>
      <c r="B146" s="36"/>
      <c r="C146" s="239" t="s">
        <v>276</v>
      </c>
      <c r="D146" s="239" t="s">
        <v>278</v>
      </c>
      <c r="E146" s="240" t="s">
        <v>324</v>
      </c>
      <c r="F146" s="241" t="s">
        <v>325</v>
      </c>
      <c r="G146" s="242" t="s">
        <v>326</v>
      </c>
      <c r="H146" s="243">
        <v>0.29999999999999999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327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328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24.15" customHeight="1">
      <c r="A148" s="35"/>
      <c r="B148" s="36"/>
      <c r="C148" s="239" t="s">
        <v>282</v>
      </c>
      <c r="D148" s="239" t="s">
        <v>278</v>
      </c>
      <c r="E148" s="240" t="s">
        <v>330</v>
      </c>
      <c r="F148" s="241" t="s">
        <v>331</v>
      </c>
      <c r="G148" s="242" t="s">
        <v>326</v>
      </c>
      <c r="H148" s="243">
        <v>0.29999999999999999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332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333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302</v>
      </c>
      <c r="D150" s="239" t="s">
        <v>278</v>
      </c>
      <c r="E150" s="240" t="s">
        <v>335</v>
      </c>
      <c r="F150" s="241" t="s">
        <v>336</v>
      </c>
      <c r="G150" s="242" t="s">
        <v>326</v>
      </c>
      <c r="H150" s="243">
        <v>0.29999999999999999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282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282</v>
      </c>
      <c r="BM150" s="251" t="s">
        <v>337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338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24.15" customHeight="1">
      <c r="A152" s="35"/>
      <c r="B152" s="36"/>
      <c r="C152" s="257" t="s">
        <v>286</v>
      </c>
      <c r="D152" s="257" t="s">
        <v>339</v>
      </c>
      <c r="E152" s="258" t="s">
        <v>340</v>
      </c>
      <c r="F152" s="259" t="s">
        <v>341</v>
      </c>
      <c r="G152" s="260" t="s">
        <v>342</v>
      </c>
      <c r="H152" s="261">
        <v>1</v>
      </c>
      <c r="I152" s="262"/>
      <c r="J152" s="263">
        <f>ROUND(I152*H152,2)</f>
        <v>0</v>
      </c>
      <c r="K152" s="264"/>
      <c r="L152" s="265"/>
      <c r="M152" s="266" t="s">
        <v>1</v>
      </c>
      <c r="N152" s="267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318</v>
      </c>
      <c r="AT152" s="251" t="s">
        <v>339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343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344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12" customFormat="1" ht="25.92" customHeight="1">
      <c r="A154" s="12"/>
      <c r="B154" s="223"/>
      <c r="C154" s="224"/>
      <c r="D154" s="225" t="s">
        <v>73</v>
      </c>
      <c r="E154" s="226" t="s">
        <v>345</v>
      </c>
      <c r="F154" s="226" t="s">
        <v>346</v>
      </c>
      <c r="G154" s="224"/>
      <c r="H154" s="224"/>
      <c r="I154" s="227"/>
      <c r="J154" s="228">
        <f>BK154</f>
        <v>0</v>
      </c>
      <c r="K154" s="224"/>
      <c r="L154" s="229"/>
      <c r="M154" s="230"/>
      <c r="N154" s="231"/>
      <c r="O154" s="231"/>
      <c r="P154" s="232">
        <f>P155+P176+P203+P214</f>
        <v>0</v>
      </c>
      <c r="Q154" s="231"/>
      <c r="R154" s="232">
        <f>R155+R176+R203+R214</f>
        <v>1.0733561</v>
      </c>
      <c r="S154" s="231"/>
      <c r="T154" s="233">
        <f>T155+T176+T203+T214</f>
        <v>0.01333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83</v>
      </c>
      <c r="AT154" s="235" t="s">
        <v>73</v>
      </c>
      <c r="AU154" s="235" t="s">
        <v>74</v>
      </c>
      <c r="AY154" s="234" t="s">
        <v>275</v>
      </c>
      <c r="BK154" s="236">
        <f>BK155+BK176+BK203+BK214</f>
        <v>0</v>
      </c>
    </row>
    <row r="155" s="12" customFormat="1" ht="22.8" customHeight="1">
      <c r="A155" s="12"/>
      <c r="B155" s="223"/>
      <c r="C155" s="224"/>
      <c r="D155" s="225" t="s">
        <v>73</v>
      </c>
      <c r="E155" s="237" t="s">
        <v>367</v>
      </c>
      <c r="F155" s="237" t="s">
        <v>368</v>
      </c>
      <c r="G155" s="224"/>
      <c r="H155" s="224"/>
      <c r="I155" s="227"/>
      <c r="J155" s="238">
        <f>BK155</f>
        <v>0</v>
      </c>
      <c r="K155" s="224"/>
      <c r="L155" s="229"/>
      <c r="M155" s="230"/>
      <c r="N155" s="231"/>
      <c r="O155" s="231"/>
      <c r="P155" s="232">
        <f>SUM(P156:P175)</f>
        <v>0</v>
      </c>
      <c r="Q155" s="231"/>
      <c r="R155" s="232">
        <f>SUM(R156:R175)</f>
        <v>0.23709159999999999</v>
      </c>
      <c r="S155" s="231"/>
      <c r="T155" s="233">
        <f>SUM(T156:T175)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4" t="s">
        <v>83</v>
      </c>
      <c r="AT155" s="235" t="s">
        <v>73</v>
      </c>
      <c r="AU155" s="235" t="s">
        <v>81</v>
      </c>
      <c r="AY155" s="234" t="s">
        <v>275</v>
      </c>
      <c r="BK155" s="236">
        <f>SUM(BK156:BK175)</f>
        <v>0</v>
      </c>
    </row>
    <row r="156" s="2" customFormat="1" ht="33" customHeight="1">
      <c r="A156" s="35"/>
      <c r="B156" s="36"/>
      <c r="C156" s="239" t="s">
        <v>312</v>
      </c>
      <c r="D156" s="239" t="s">
        <v>278</v>
      </c>
      <c r="E156" s="240" t="s">
        <v>390</v>
      </c>
      <c r="F156" s="241" t="s">
        <v>391</v>
      </c>
      <c r="G156" s="242" t="s">
        <v>281</v>
      </c>
      <c r="H156" s="243">
        <v>28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0.00117</v>
      </c>
      <c r="R156" s="249">
        <f>Q156*H156</f>
        <v>0.032759999999999997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352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352</v>
      </c>
      <c r="BM156" s="251" t="s">
        <v>2125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393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16.5" customHeight="1">
      <c r="A158" s="35"/>
      <c r="B158" s="36"/>
      <c r="C158" s="257" t="s">
        <v>318</v>
      </c>
      <c r="D158" s="257" t="s">
        <v>339</v>
      </c>
      <c r="E158" s="258" t="s">
        <v>395</v>
      </c>
      <c r="F158" s="259" t="s">
        <v>396</v>
      </c>
      <c r="G158" s="260" t="s">
        <v>397</v>
      </c>
      <c r="H158" s="261">
        <v>0.33000000000000002</v>
      </c>
      <c r="I158" s="262"/>
      <c r="J158" s="263">
        <f>ROUND(I158*H158,2)</f>
        <v>0</v>
      </c>
      <c r="K158" s="264"/>
      <c r="L158" s="265"/>
      <c r="M158" s="266" t="s">
        <v>1</v>
      </c>
      <c r="N158" s="267" t="s">
        <v>39</v>
      </c>
      <c r="O158" s="88"/>
      <c r="P158" s="249">
        <f>O158*H158</f>
        <v>0</v>
      </c>
      <c r="Q158" s="249">
        <v>2.0000000000000002E-05</v>
      </c>
      <c r="R158" s="249">
        <f>Q158*H158</f>
        <v>6.6000000000000012E-06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310</v>
      </c>
      <c r="AT158" s="251" t="s">
        <v>339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310</v>
      </c>
      <c r="BM158" s="251" t="s">
        <v>2126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396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16.5" customHeight="1">
      <c r="A160" s="35"/>
      <c r="B160" s="36"/>
      <c r="C160" s="257" t="s">
        <v>296</v>
      </c>
      <c r="D160" s="257" t="s">
        <v>339</v>
      </c>
      <c r="E160" s="258" t="s">
        <v>400</v>
      </c>
      <c r="F160" s="259" t="s">
        <v>401</v>
      </c>
      <c r="G160" s="260" t="s">
        <v>397</v>
      </c>
      <c r="H160" s="261">
        <v>0.88</v>
      </c>
      <c r="I160" s="262"/>
      <c r="J160" s="263">
        <f>ROUND(I160*H160,2)</f>
        <v>0</v>
      </c>
      <c r="K160" s="264"/>
      <c r="L160" s="265"/>
      <c r="M160" s="266" t="s">
        <v>1</v>
      </c>
      <c r="N160" s="267" t="s">
        <v>39</v>
      </c>
      <c r="O160" s="88"/>
      <c r="P160" s="249">
        <f>O160*H160</f>
        <v>0</v>
      </c>
      <c r="Q160" s="249">
        <v>0.00020000000000000001</v>
      </c>
      <c r="R160" s="249">
        <f>Q160*H160</f>
        <v>0.00017600000000000002</v>
      </c>
      <c r="S160" s="249">
        <v>0</v>
      </c>
      <c r="T160" s="25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377</v>
      </c>
      <c r="AT160" s="251" t="s">
        <v>339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352</v>
      </c>
      <c r="BM160" s="251" t="s">
        <v>2127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401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57" t="s">
        <v>329</v>
      </c>
      <c r="D162" s="257" t="s">
        <v>339</v>
      </c>
      <c r="E162" s="258" t="s">
        <v>1518</v>
      </c>
      <c r="F162" s="259" t="s">
        <v>1519</v>
      </c>
      <c r="G162" s="260" t="s">
        <v>281</v>
      </c>
      <c r="H162" s="261">
        <v>34.100000000000001</v>
      </c>
      <c r="I162" s="262"/>
      <c r="J162" s="263">
        <f>ROUND(I162*H162,2)</f>
        <v>0</v>
      </c>
      <c r="K162" s="264"/>
      <c r="L162" s="265"/>
      <c r="M162" s="266" t="s">
        <v>1</v>
      </c>
      <c r="N162" s="267" t="s">
        <v>39</v>
      </c>
      <c r="O162" s="88"/>
      <c r="P162" s="249">
        <f>O162*H162</f>
        <v>0</v>
      </c>
      <c r="Q162" s="249">
        <v>0.0040000000000000001</v>
      </c>
      <c r="R162" s="249">
        <f>Q162*H162</f>
        <v>0.13640000000000002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377</v>
      </c>
      <c r="AT162" s="251" t="s">
        <v>339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352</v>
      </c>
      <c r="BM162" s="251" t="s">
        <v>2128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1519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16.5" customHeight="1">
      <c r="A164" s="35"/>
      <c r="B164" s="36"/>
      <c r="C164" s="257" t="s">
        <v>334</v>
      </c>
      <c r="D164" s="257" t="s">
        <v>339</v>
      </c>
      <c r="E164" s="258" t="s">
        <v>414</v>
      </c>
      <c r="F164" s="259" t="s">
        <v>415</v>
      </c>
      <c r="G164" s="260" t="s">
        <v>416</v>
      </c>
      <c r="H164" s="261">
        <v>36.299999999999997</v>
      </c>
      <c r="I164" s="262"/>
      <c r="J164" s="263">
        <f>ROUND(I164*H164,2)</f>
        <v>0</v>
      </c>
      <c r="K164" s="264"/>
      <c r="L164" s="265"/>
      <c r="M164" s="266" t="s">
        <v>1</v>
      </c>
      <c r="N164" s="267" t="s">
        <v>39</v>
      </c>
      <c r="O164" s="88"/>
      <c r="P164" s="249">
        <f>O164*H164</f>
        <v>0</v>
      </c>
      <c r="Q164" s="249">
        <v>0.00038000000000000002</v>
      </c>
      <c r="R164" s="249">
        <f>Q164*H164</f>
        <v>0.013793999999999999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377</v>
      </c>
      <c r="AT164" s="251" t="s">
        <v>339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352</v>
      </c>
      <c r="BM164" s="251" t="s">
        <v>2129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418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16.5" customHeight="1">
      <c r="A166" s="35"/>
      <c r="B166" s="36"/>
      <c r="C166" s="257" t="s">
        <v>8</v>
      </c>
      <c r="D166" s="257" t="s">
        <v>339</v>
      </c>
      <c r="E166" s="258" t="s">
        <v>420</v>
      </c>
      <c r="F166" s="259" t="s">
        <v>421</v>
      </c>
      <c r="G166" s="260" t="s">
        <v>416</v>
      </c>
      <c r="H166" s="261">
        <v>60.5</v>
      </c>
      <c r="I166" s="262"/>
      <c r="J166" s="263">
        <f>ROUND(I166*H166,2)</f>
        <v>0</v>
      </c>
      <c r="K166" s="264"/>
      <c r="L166" s="265"/>
      <c r="M166" s="266" t="s">
        <v>1</v>
      </c>
      <c r="N166" s="267" t="s">
        <v>39</v>
      </c>
      <c r="O166" s="88"/>
      <c r="P166" s="249">
        <f>O166*H166</f>
        <v>0</v>
      </c>
      <c r="Q166" s="249">
        <v>0.00035</v>
      </c>
      <c r="R166" s="249">
        <f>Q166*H166</f>
        <v>0.021174999999999999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377</v>
      </c>
      <c r="AT166" s="251" t="s">
        <v>339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352</v>
      </c>
      <c r="BM166" s="251" t="s">
        <v>2130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421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16.5" customHeight="1">
      <c r="A168" s="35"/>
      <c r="B168" s="36"/>
      <c r="C168" s="257" t="s">
        <v>349</v>
      </c>
      <c r="D168" s="257" t="s">
        <v>339</v>
      </c>
      <c r="E168" s="258" t="s">
        <v>424</v>
      </c>
      <c r="F168" s="259" t="s">
        <v>425</v>
      </c>
      <c r="G168" s="260" t="s">
        <v>416</v>
      </c>
      <c r="H168" s="261">
        <v>33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39</v>
      </c>
      <c r="O168" s="88"/>
      <c r="P168" s="249">
        <f>O168*H168</f>
        <v>0</v>
      </c>
      <c r="Q168" s="249">
        <v>0.00035</v>
      </c>
      <c r="R168" s="249">
        <f>Q168*H168</f>
        <v>0.01155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377</v>
      </c>
      <c r="AT168" s="251" t="s">
        <v>339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2131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425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16.5" customHeight="1">
      <c r="A170" s="35"/>
      <c r="B170" s="36"/>
      <c r="C170" s="257" t="s">
        <v>355</v>
      </c>
      <c r="D170" s="257" t="s">
        <v>339</v>
      </c>
      <c r="E170" s="258" t="s">
        <v>428</v>
      </c>
      <c r="F170" s="259" t="s">
        <v>429</v>
      </c>
      <c r="G170" s="260" t="s">
        <v>416</v>
      </c>
      <c r="H170" s="261">
        <v>38.5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39</v>
      </c>
      <c r="O170" s="88"/>
      <c r="P170" s="249">
        <f>O170*H170</f>
        <v>0</v>
      </c>
      <c r="Q170" s="249">
        <v>0.00050000000000000001</v>
      </c>
      <c r="R170" s="249">
        <f>Q170*H170</f>
        <v>0.01925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377</v>
      </c>
      <c r="AT170" s="251" t="s">
        <v>339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2132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431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16.5" customHeight="1">
      <c r="A172" s="35"/>
      <c r="B172" s="36"/>
      <c r="C172" s="257" t="s">
        <v>360</v>
      </c>
      <c r="D172" s="257" t="s">
        <v>339</v>
      </c>
      <c r="E172" s="258" t="s">
        <v>433</v>
      </c>
      <c r="F172" s="259" t="s">
        <v>434</v>
      </c>
      <c r="G172" s="260" t="s">
        <v>342</v>
      </c>
      <c r="H172" s="261">
        <v>33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4.0000000000000003E-05</v>
      </c>
      <c r="R172" s="249">
        <f>Q172*H172</f>
        <v>0.0013200000000000002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377</v>
      </c>
      <c r="AT172" s="251" t="s">
        <v>339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2133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434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57" t="s">
        <v>352</v>
      </c>
      <c r="D174" s="257" t="s">
        <v>339</v>
      </c>
      <c r="E174" s="258" t="s">
        <v>437</v>
      </c>
      <c r="F174" s="259" t="s">
        <v>438</v>
      </c>
      <c r="G174" s="260" t="s">
        <v>342</v>
      </c>
      <c r="H174" s="261">
        <v>33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39</v>
      </c>
      <c r="O174" s="88"/>
      <c r="P174" s="249">
        <f>O174*H174</f>
        <v>0</v>
      </c>
      <c r="Q174" s="249">
        <v>2.0000000000000002E-05</v>
      </c>
      <c r="R174" s="249">
        <f>Q174*H174</f>
        <v>0.0006600000000000001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377</v>
      </c>
      <c r="AT174" s="251" t="s">
        <v>339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2134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438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12" customFormat="1" ht="22.8" customHeight="1">
      <c r="A176" s="12"/>
      <c r="B176" s="223"/>
      <c r="C176" s="224"/>
      <c r="D176" s="225" t="s">
        <v>73</v>
      </c>
      <c r="E176" s="237" t="s">
        <v>440</v>
      </c>
      <c r="F176" s="237" t="s">
        <v>441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SUM(P177:P202)</f>
        <v>0</v>
      </c>
      <c r="Q176" s="231"/>
      <c r="R176" s="232">
        <f>SUM(R177:R202)</f>
        <v>0.77534449999999999</v>
      </c>
      <c r="S176" s="231"/>
      <c r="T176" s="233">
        <f>SUM(T177:T202)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83</v>
      </c>
      <c r="AT176" s="235" t="s">
        <v>73</v>
      </c>
      <c r="AU176" s="235" t="s">
        <v>81</v>
      </c>
      <c r="AY176" s="234" t="s">
        <v>275</v>
      </c>
      <c r="BK176" s="236">
        <f>SUM(BK177:BK202)</f>
        <v>0</v>
      </c>
    </row>
    <row r="177" s="2" customFormat="1" ht="21.75" customHeight="1">
      <c r="A177" s="35"/>
      <c r="B177" s="36"/>
      <c r="C177" s="239" t="s">
        <v>369</v>
      </c>
      <c r="D177" s="239" t="s">
        <v>278</v>
      </c>
      <c r="E177" s="240" t="s">
        <v>442</v>
      </c>
      <c r="F177" s="241" t="s">
        <v>443</v>
      </c>
      <c r="G177" s="242" t="s">
        <v>281</v>
      </c>
      <c r="H177" s="243">
        <v>49.5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2135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445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16.5" customHeight="1">
      <c r="A179" s="35"/>
      <c r="B179" s="36"/>
      <c r="C179" s="239" t="s">
        <v>374</v>
      </c>
      <c r="D179" s="239" t="s">
        <v>278</v>
      </c>
      <c r="E179" s="240" t="s">
        <v>452</v>
      </c>
      <c r="F179" s="241" t="s">
        <v>453</v>
      </c>
      <c r="G179" s="242" t="s">
        <v>281</v>
      </c>
      <c r="H179" s="243">
        <v>49.5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454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455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16.5" customHeight="1">
      <c r="A181" s="35"/>
      <c r="B181" s="36"/>
      <c r="C181" s="239" t="s">
        <v>380</v>
      </c>
      <c r="D181" s="239" t="s">
        <v>278</v>
      </c>
      <c r="E181" s="240" t="s">
        <v>457</v>
      </c>
      <c r="F181" s="241" t="s">
        <v>458</v>
      </c>
      <c r="G181" s="242" t="s">
        <v>416</v>
      </c>
      <c r="H181" s="243">
        <v>49.5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352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2136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460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16.5" customHeight="1">
      <c r="A183" s="35"/>
      <c r="B183" s="36"/>
      <c r="C183" s="257" t="s">
        <v>385</v>
      </c>
      <c r="D183" s="257" t="s">
        <v>339</v>
      </c>
      <c r="E183" s="258" t="s">
        <v>462</v>
      </c>
      <c r="F183" s="259" t="s">
        <v>463</v>
      </c>
      <c r="G183" s="260" t="s">
        <v>416</v>
      </c>
      <c r="H183" s="261">
        <v>50.490000000000002</v>
      </c>
      <c r="I183" s="262"/>
      <c r="J183" s="263">
        <f>ROUND(I183*H183,2)</f>
        <v>0</v>
      </c>
      <c r="K183" s="264"/>
      <c r="L183" s="265"/>
      <c r="M183" s="266" t="s">
        <v>1</v>
      </c>
      <c r="N183" s="267" t="s">
        <v>39</v>
      </c>
      <c r="O183" s="88"/>
      <c r="P183" s="249">
        <f>O183*H183</f>
        <v>0</v>
      </c>
      <c r="Q183" s="249">
        <v>5.0000000000000002E-05</v>
      </c>
      <c r="R183" s="249">
        <f>Q183*H183</f>
        <v>0.0025245000000000003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377</v>
      </c>
      <c r="AT183" s="251" t="s">
        <v>339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2137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463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4.15" customHeight="1">
      <c r="A185" s="35"/>
      <c r="B185" s="36"/>
      <c r="C185" s="239" t="s">
        <v>7</v>
      </c>
      <c r="D185" s="239" t="s">
        <v>278</v>
      </c>
      <c r="E185" s="240" t="s">
        <v>466</v>
      </c>
      <c r="F185" s="241" t="s">
        <v>467</v>
      </c>
      <c r="G185" s="242" t="s">
        <v>281</v>
      </c>
      <c r="H185" s="243">
        <v>49.5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0.00020000000000000001</v>
      </c>
      <c r="R185" s="249">
        <f>Q185*H185</f>
        <v>0.0099000000000000008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352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2138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469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37.8" customHeight="1">
      <c r="A187" s="35"/>
      <c r="B187" s="36"/>
      <c r="C187" s="239" t="s">
        <v>394</v>
      </c>
      <c r="D187" s="239" t="s">
        <v>278</v>
      </c>
      <c r="E187" s="240" t="s">
        <v>471</v>
      </c>
      <c r="F187" s="241" t="s">
        <v>472</v>
      </c>
      <c r="G187" s="242" t="s">
        <v>281</v>
      </c>
      <c r="H187" s="243">
        <v>49.5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0.014999999999999999</v>
      </c>
      <c r="R187" s="249">
        <f>Q187*H187</f>
        <v>0.74249999999999994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473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474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66.75" customHeight="1">
      <c r="A189" s="35"/>
      <c r="B189" s="36"/>
      <c r="C189" s="257" t="s">
        <v>399</v>
      </c>
      <c r="D189" s="257" t="s">
        <v>339</v>
      </c>
      <c r="E189" s="258" t="s">
        <v>481</v>
      </c>
      <c r="F189" s="259" t="s">
        <v>482</v>
      </c>
      <c r="G189" s="260" t="s">
        <v>281</v>
      </c>
      <c r="H189" s="261">
        <v>55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310</v>
      </c>
      <c r="AT189" s="251" t="s">
        <v>339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310</v>
      </c>
      <c r="BM189" s="251" t="s">
        <v>483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482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39" t="s">
        <v>403</v>
      </c>
      <c r="D191" s="239" t="s">
        <v>278</v>
      </c>
      <c r="E191" s="240" t="s">
        <v>490</v>
      </c>
      <c r="F191" s="241" t="s">
        <v>491</v>
      </c>
      <c r="G191" s="242" t="s">
        <v>281</v>
      </c>
      <c r="H191" s="243">
        <v>49.5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0.00029999999999999997</v>
      </c>
      <c r="R191" s="249">
        <f>Q191*H191</f>
        <v>0.014849999999999999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492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493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57" t="s">
        <v>408</v>
      </c>
      <c r="D193" s="257" t="s">
        <v>339</v>
      </c>
      <c r="E193" s="258" t="s">
        <v>495</v>
      </c>
      <c r="F193" s="259" t="s">
        <v>496</v>
      </c>
      <c r="G193" s="260" t="s">
        <v>416</v>
      </c>
      <c r="H193" s="261">
        <v>24</v>
      </c>
      <c r="I193" s="262"/>
      <c r="J193" s="263">
        <f>ROUND(I193*H193,2)</f>
        <v>0</v>
      </c>
      <c r="K193" s="264"/>
      <c r="L193" s="265"/>
      <c r="M193" s="266" t="s">
        <v>1</v>
      </c>
      <c r="N193" s="267" t="s">
        <v>39</v>
      </c>
      <c r="O193" s="88"/>
      <c r="P193" s="249">
        <f>O193*H193</f>
        <v>0</v>
      </c>
      <c r="Q193" s="249">
        <v>0.00022000000000000001</v>
      </c>
      <c r="R193" s="249">
        <f>Q193*H193</f>
        <v>0.00528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377</v>
      </c>
      <c r="AT193" s="251" t="s">
        <v>339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497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496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24.15" customHeight="1">
      <c r="A195" s="35"/>
      <c r="B195" s="36"/>
      <c r="C195" s="239" t="s">
        <v>413</v>
      </c>
      <c r="D195" s="239" t="s">
        <v>278</v>
      </c>
      <c r="E195" s="240" t="s">
        <v>499</v>
      </c>
      <c r="F195" s="241" t="s">
        <v>500</v>
      </c>
      <c r="G195" s="242" t="s">
        <v>416</v>
      </c>
      <c r="H195" s="243">
        <v>17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352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501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502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39" t="s">
        <v>419</v>
      </c>
      <c r="D197" s="239" t="s">
        <v>278</v>
      </c>
      <c r="E197" s="240" t="s">
        <v>504</v>
      </c>
      <c r="F197" s="241" t="s">
        <v>505</v>
      </c>
      <c r="G197" s="242" t="s">
        <v>416</v>
      </c>
      <c r="H197" s="243">
        <v>29</v>
      </c>
      <c r="I197" s="244"/>
      <c r="J197" s="245">
        <f>ROUND(I197*H197,2)</f>
        <v>0</v>
      </c>
      <c r="K197" s="246"/>
      <c r="L197" s="41"/>
      <c r="M197" s="247" t="s">
        <v>1</v>
      </c>
      <c r="N197" s="248" t="s">
        <v>39</v>
      </c>
      <c r="O197" s="88"/>
      <c r="P197" s="249">
        <f>O197*H197</f>
        <v>0</v>
      </c>
      <c r="Q197" s="249">
        <v>1.0000000000000001E-05</v>
      </c>
      <c r="R197" s="249">
        <f>Q197*H197</f>
        <v>0.00029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352</v>
      </c>
      <c r="AT197" s="251" t="s">
        <v>278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506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507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24.15" customHeight="1">
      <c r="A199" s="35"/>
      <c r="B199" s="36"/>
      <c r="C199" s="239" t="s">
        <v>423</v>
      </c>
      <c r="D199" s="239" t="s">
        <v>278</v>
      </c>
      <c r="E199" s="240" t="s">
        <v>509</v>
      </c>
      <c r="F199" s="241" t="s">
        <v>510</v>
      </c>
      <c r="G199" s="242" t="s">
        <v>281</v>
      </c>
      <c r="H199" s="243">
        <v>49.5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511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512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39" t="s">
        <v>427</v>
      </c>
      <c r="D201" s="239" t="s">
        <v>278</v>
      </c>
      <c r="E201" s="240" t="s">
        <v>2139</v>
      </c>
      <c r="F201" s="241" t="s">
        <v>2140</v>
      </c>
      <c r="G201" s="242" t="s">
        <v>281</v>
      </c>
      <c r="H201" s="243">
        <v>49.5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310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310</v>
      </c>
      <c r="BM201" s="251" t="s">
        <v>2141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2140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12" customFormat="1" ht="22.8" customHeight="1">
      <c r="A203" s="12"/>
      <c r="B203" s="223"/>
      <c r="C203" s="224"/>
      <c r="D203" s="225" t="s">
        <v>73</v>
      </c>
      <c r="E203" s="237" t="s">
        <v>543</v>
      </c>
      <c r="F203" s="237" t="s">
        <v>544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SUM(P204:P213)</f>
        <v>0</v>
      </c>
      <c r="Q203" s="231"/>
      <c r="R203" s="232">
        <f>SUM(R204:R213)</f>
        <v>0.00072000000000000015</v>
      </c>
      <c r="S203" s="231"/>
      <c r="T203" s="233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83</v>
      </c>
      <c r="AT203" s="235" t="s">
        <v>73</v>
      </c>
      <c r="AU203" s="235" t="s">
        <v>81</v>
      </c>
      <c r="AY203" s="234" t="s">
        <v>275</v>
      </c>
      <c r="BK203" s="236">
        <f>SUM(BK204:BK213)</f>
        <v>0</v>
      </c>
    </row>
    <row r="204" s="2" customFormat="1" ht="24.15" customHeight="1">
      <c r="A204" s="35"/>
      <c r="B204" s="36"/>
      <c r="C204" s="239" t="s">
        <v>432</v>
      </c>
      <c r="D204" s="239" t="s">
        <v>278</v>
      </c>
      <c r="E204" s="240" t="s">
        <v>556</v>
      </c>
      <c r="F204" s="241" t="s">
        <v>557</v>
      </c>
      <c r="G204" s="242" t="s">
        <v>416</v>
      </c>
      <c r="H204" s="243">
        <v>6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2.0000000000000002E-05</v>
      </c>
      <c r="R204" s="249">
        <f>Q204*H204</f>
        <v>0.00012000000000000002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2142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559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24.15" customHeight="1">
      <c r="A206" s="35"/>
      <c r="B206" s="36"/>
      <c r="C206" s="239" t="s">
        <v>436</v>
      </c>
      <c r="D206" s="239" t="s">
        <v>278</v>
      </c>
      <c r="E206" s="240" t="s">
        <v>571</v>
      </c>
      <c r="F206" s="241" t="s">
        <v>572</v>
      </c>
      <c r="G206" s="242" t="s">
        <v>416</v>
      </c>
      <c r="H206" s="243">
        <v>6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4.0000000000000003E-05</v>
      </c>
      <c r="R206" s="249">
        <f>Q206*H206</f>
        <v>0.00024000000000000003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2143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574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21.75" customHeight="1">
      <c r="A208" s="35"/>
      <c r="B208" s="36"/>
      <c r="C208" s="239" t="s">
        <v>377</v>
      </c>
      <c r="D208" s="239" t="s">
        <v>278</v>
      </c>
      <c r="E208" s="240" t="s">
        <v>576</v>
      </c>
      <c r="F208" s="241" t="s">
        <v>577</v>
      </c>
      <c r="G208" s="242" t="s">
        <v>416</v>
      </c>
      <c r="H208" s="243">
        <v>6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6.0000000000000002E-05</v>
      </c>
      <c r="R208" s="249">
        <f>Q208*H208</f>
        <v>0.00036000000000000002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2144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579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24.15" customHeight="1">
      <c r="A210" s="35"/>
      <c r="B210" s="36"/>
      <c r="C210" s="239" t="s">
        <v>446</v>
      </c>
      <c r="D210" s="239" t="s">
        <v>278</v>
      </c>
      <c r="E210" s="240" t="s">
        <v>2145</v>
      </c>
      <c r="F210" s="241" t="s">
        <v>2146</v>
      </c>
      <c r="G210" s="242" t="s">
        <v>281</v>
      </c>
      <c r="H210" s="243">
        <v>35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310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310</v>
      </c>
      <c r="BM210" s="251" t="s">
        <v>2147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2146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16.5" customHeight="1">
      <c r="A212" s="35"/>
      <c r="B212" s="36"/>
      <c r="C212" s="239" t="s">
        <v>451</v>
      </c>
      <c r="D212" s="239" t="s">
        <v>278</v>
      </c>
      <c r="E212" s="240" t="s">
        <v>581</v>
      </c>
      <c r="F212" s="241" t="s">
        <v>582</v>
      </c>
      <c r="G212" s="242" t="s">
        <v>696</v>
      </c>
      <c r="H212" s="243">
        <v>2</v>
      </c>
      <c r="I212" s="244"/>
      <c r="J212" s="245">
        <f>ROUND(I212*H212,2)</f>
        <v>0</v>
      </c>
      <c r="K212" s="246"/>
      <c r="L212" s="41"/>
      <c r="M212" s="247" t="s">
        <v>1</v>
      </c>
      <c r="N212" s="248" t="s">
        <v>39</v>
      </c>
      <c r="O212" s="8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310</v>
      </c>
      <c r="AT212" s="251" t="s">
        <v>278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310</v>
      </c>
      <c r="BM212" s="251" t="s">
        <v>2148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582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12" customFormat="1" ht="22.8" customHeight="1">
      <c r="A214" s="12"/>
      <c r="B214" s="223"/>
      <c r="C214" s="224"/>
      <c r="D214" s="225" t="s">
        <v>73</v>
      </c>
      <c r="E214" s="237" t="s">
        <v>584</v>
      </c>
      <c r="F214" s="237" t="s">
        <v>585</v>
      </c>
      <c r="G214" s="224"/>
      <c r="H214" s="224"/>
      <c r="I214" s="227"/>
      <c r="J214" s="238">
        <f>BK214</f>
        <v>0</v>
      </c>
      <c r="K214" s="224"/>
      <c r="L214" s="229"/>
      <c r="M214" s="230"/>
      <c r="N214" s="231"/>
      <c r="O214" s="231"/>
      <c r="P214" s="232">
        <f>SUM(P215:P232)</f>
        <v>0</v>
      </c>
      <c r="Q214" s="231"/>
      <c r="R214" s="232">
        <f>SUM(R215:R232)</f>
        <v>0.060200000000000004</v>
      </c>
      <c r="S214" s="231"/>
      <c r="T214" s="233">
        <f>SUM(T215:T232)</f>
        <v>0.01333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4" t="s">
        <v>83</v>
      </c>
      <c r="AT214" s="235" t="s">
        <v>73</v>
      </c>
      <c r="AU214" s="235" t="s">
        <v>81</v>
      </c>
      <c r="AY214" s="234" t="s">
        <v>275</v>
      </c>
      <c r="BK214" s="236">
        <f>SUM(BK215:BK232)</f>
        <v>0</v>
      </c>
    </row>
    <row r="215" s="2" customFormat="1" ht="24.15" customHeight="1">
      <c r="A215" s="35"/>
      <c r="B215" s="36"/>
      <c r="C215" s="239" t="s">
        <v>456</v>
      </c>
      <c r="D215" s="239" t="s">
        <v>278</v>
      </c>
      <c r="E215" s="240" t="s">
        <v>586</v>
      </c>
      <c r="F215" s="241" t="s">
        <v>587</v>
      </c>
      <c r="G215" s="242" t="s">
        <v>281</v>
      </c>
      <c r="H215" s="243">
        <v>78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588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589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39" t="s">
        <v>461</v>
      </c>
      <c r="D217" s="239" t="s">
        <v>278</v>
      </c>
      <c r="E217" s="240" t="s">
        <v>591</v>
      </c>
      <c r="F217" s="241" t="s">
        <v>592</v>
      </c>
      <c r="G217" s="242" t="s">
        <v>281</v>
      </c>
      <c r="H217" s="243">
        <v>43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352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593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594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16.5" customHeight="1">
      <c r="A219" s="35"/>
      <c r="B219" s="36"/>
      <c r="C219" s="239" t="s">
        <v>465</v>
      </c>
      <c r="D219" s="239" t="s">
        <v>278</v>
      </c>
      <c r="E219" s="240" t="s">
        <v>596</v>
      </c>
      <c r="F219" s="241" t="s">
        <v>597</v>
      </c>
      <c r="G219" s="242" t="s">
        <v>281</v>
      </c>
      <c r="H219" s="243">
        <v>43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0.001</v>
      </c>
      <c r="R219" s="249">
        <f>Q219*H219</f>
        <v>0.043000000000000003</v>
      </c>
      <c r="S219" s="249">
        <v>0.00031</v>
      </c>
      <c r="T219" s="250">
        <f>S219*H219</f>
        <v>0.01333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352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352</v>
      </c>
      <c r="BM219" s="251" t="s">
        <v>598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599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24.15" customHeight="1">
      <c r="A221" s="35"/>
      <c r="B221" s="36"/>
      <c r="C221" s="239" t="s">
        <v>470</v>
      </c>
      <c r="D221" s="239" t="s">
        <v>278</v>
      </c>
      <c r="E221" s="240" t="s">
        <v>601</v>
      </c>
      <c r="F221" s="241" t="s">
        <v>602</v>
      </c>
      <c r="G221" s="242" t="s">
        <v>281</v>
      </c>
      <c r="H221" s="243">
        <v>43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0.00020000000000000001</v>
      </c>
      <c r="R221" s="249">
        <f>Q221*H221</f>
        <v>0.0086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603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604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16.5" customHeight="1">
      <c r="A223" s="35"/>
      <c r="B223" s="36"/>
      <c r="C223" s="239" t="s">
        <v>475</v>
      </c>
      <c r="D223" s="239" t="s">
        <v>278</v>
      </c>
      <c r="E223" s="240" t="s">
        <v>606</v>
      </c>
      <c r="F223" s="241" t="s">
        <v>607</v>
      </c>
      <c r="G223" s="242" t="s">
        <v>281</v>
      </c>
      <c r="H223" s="243">
        <v>43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310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310</v>
      </c>
      <c r="BM223" s="251" t="s">
        <v>608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607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2" customFormat="1" ht="24.15" customHeight="1">
      <c r="A225" s="35"/>
      <c r="B225" s="36"/>
      <c r="C225" s="239" t="s">
        <v>480</v>
      </c>
      <c r="D225" s="239" t="s">
        <v>278</v>
      </c>
      <c r="E225" s="240" t="s">
        <v>601</v>
      </c>
      <c r="F225" s="241" t="s">
        <v>602</v>
      </c>
      <c r="G225" s="242" t="s">
        <v>281</v>
      </c>
      <c r="H225" s="243">
        <v>43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0.00020000000000000001</v>
      </c>
      <c r="R225" s="249">
        <f>Q225*H225</f>
        <v>0.0086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352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352</v>
      </c>
      <c r="BM225" s="251" t="s">
        <v>610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604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24.15" customHeight="1">
      <c r="A227" s="35"/>
      <c r="B227" s="36"/>
      <c r="C227" s="239" t="s">
        <v>484</v>
      </c>
      <c r="D227" s="239" t="s">
        <v>278</v>
      </c>
      <c r="E227" s="240" t="s">
        <v>612</v>
      </c>
      <c r="F227" s="241" t="s">
        <v>613</v>
      </c>
      <c r="G227" s="242" t="s">
        <v>281</v>
      </c>
      <c r="H227" s="243">
        <v>43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310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310</v>
      </c>
      <c r="BM227" s="251" t="s">
        <v>2149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613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489</v>
      </c>
      <c r="D229" s="239" t="s">
        <v>278</v>
      </c>
      <c r="E229" s="240" t="s">
        <v>616</v>
      </c>
      <c r="F229" s="241" t="s">
        <v>617</v>
      </c>
      <c r="G229" s="242" t="s">
        <v>305</v>
      </c>
      <c r="H229" s="243">
        <v>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618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617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494</v>
      </c>
      <c r="D231" s="239" t="s">
        <v>278</v>
      </c>
      <c r="E231" s="240" t="s">
        <v>620</v>
      </c>
      <c r="F231" s="241" t="s">
        <v>621</v>
      </c>
      <c r="G231" s="242" t="s">
        <v>305</v>
      </c>
      <c r="H231" s="243">
        <v>1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310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310</v>
      </c>
      <c r="BM231" s="251" t="s">
        <v>622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621</v>
      </c>
      <c r="G232" s="37"/>
      <c r="H232" s="37"/>
      <c r="I232" s="206"/>
      <c r="J232" s="37"/>
      <c r="K232" s="37"/>
      <c r="L232" s="41"/>
      <c r="M232" s="268"/>
      <c r="N232" s="269"/>
      <c r="O232" s="270"/>
      <c r="P232" s="270"/>
      <c r="Q232" s="270"/>
      <c r="R232" s="270"/>
      <c r="S232" s="270"/>
      <c r="T232" s="271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6.96" customHeight="1">
      <c r="A233" s="35"/>
      <c r="B233" s="63"/>
      <c r="C233" s="64"/>
      <c r="D233" s="64"/>
      <c r="E233" s="64"/>
      <c r="F233" s="64"/>
      <c r="G233" s="64"/>
      <c r="H233" s="64"/>
      <c r="I233" s="64"/>
      <c r="J233" s="64"/>
      <c r="K233" s="64"/>
      <c r="L233" s="41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sheet="1" autoFilter="0" formatColumns="0" formatRows="0" objects="1" scenarios="1" spinCount="100000" saltValue="/TdUydxSDgerOCQsFfRUh9/aQ64QbDCoGawJL3hUiekF3hzNKe5qdcGd8qqkxXJmJUtjsuOZ4r2TNiLdEVP3WQ==" hashValue="kxggndSJuVrVx2nwsu7WzVEdzA+GxHarM43swVboyziWIqFPo51/2y2bjzozMHKI2CGRq0I6S+DFzODOR6x7gg==" algorithmName="SHA-512" password="C741"/>
  <autoFilter ref="C137:K23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2150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J108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ROUND((SUM(BE108:BE115) + SUM(BE137:BE196)),  2)</f>
        <v>0</v>
      </c>
      <c r="G37" s="35"/>
      <c r="H37" s="35"/>
      <c r="I37" s="163">
        <v>0.20999999999999999</v>
      </c>
      <c r="J37" s="162">
        <f>ROUND(((SUM(BE108:BE115) + SUM(BE137:BE196))*I37),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ROUND((SUM(BF108:BF115) + SUM(BF137:BF196)),  2)</f>
        <v>0</v>
      </c>
      <c r="G38" s="35"/>
      <c r="H38" s="35"/>
      <c r="I38" s="163">
        <v>0.12</v>
      </c>
      <c r="J38" s="162">
        <f>ROUND(((SUM(BF108:BF115) + SUM(BF137:BF196))*I38),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ROUND((SUM(BG108:BG115) + SUM(BG137:BG196)),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ROUND((SUM(BH108:BH115) + SUM(BH137:BH196)),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ROUND((SUM(BI108:BI115) + SUM(BI137:BI196)),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61.14.2 - chodba 1. 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J139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J144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J151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J161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635</v>
      </c>
      <c r="E105" s="195"/>
      <c r="F105" s="195"/>
      <c r="G105" s="195"/>
      <c r="H105" s="195"/>
      <c r="I105" s="195"/>
      <c r="J105" s="196">
        <f>J162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9.28" customHeight="1">
      <c r="A108" s="35"/>
      <c r="B108" s="36"/>
      <c r="C108" s="186" t="s">
        <v>250</v>
      </c>
      <c r="D108" s="37"/>
      <c r="E108" s="37"/>
      <c r="F108" s="37"/>
      <c r="G108" s="37"/>
      <c r="H108" s="37"/>
      <c r="I108" s="37"/>
      <c r="J108" s="198">
        <f>ROUND(J109 + J110 + J111 + J112 + J113 + J114,2)</f>
        <v>0</v>
      </c>
      <c r="K108" s="37"/>
      <c r="L108" s="60"/>
      <c r="N108" s="199" t="s">
        <v>38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8" customHeight="1">
      <c r="A109" s="35"/>
      <c r="B109" s="36"/>
      <c r="C109" s="37"/>
      <c r="D109" s="200" t="s">
        <v>251</v>
      </c>
      <c r="E109" s="201"/>
      <c r="F109" s="201"/>
      <c r="G109" s="37"/>
      <c r="H109" s="37"/>
      <c r="I109" s="37"/>
      <c r="J109" s="202">
        <v>0</v>
      </c>
      <c r="K109" s="37"/>
      <c r="L109" s="203"/>
      <c r="M109" s="204"/>
      <c r="N109" s="205" t="s">
        <v>39</v>
      </c>
      <c r="O109" s="204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7" t="s">
        <v>252</v>
      </c>
      <c r="AZ109" s="204"/>
      <c r="BA109" s="204"/>
      <c r="BB109" s="204"/>
      <c r="BC109" s="204"/>
      <c r="BD109" s="204"/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07" t="s">
        <v>81</v>
      </c>
      <c r="BK109" s="204"/>
      <c r="BL109" s="204"/>
      <c r="BM109" s="204"/>
    </row>
    <row r="110" s="2" customFormat="1" ht="18" customHeight="1">
      <c r="A110" s="35"/>
      <c r="B110" s="36"/>
      <c r="C110" s="37"/>
      <c r="D110" s="200" t="s">
        <v>253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254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255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256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1" t="s">
        <v>257</v>
      </c>
      <c r="E114" s="37"/>
      <c r="F114" s="37"/>
      <c r="G114" s="37"/>
      <c r="H114" s="37"/>
      <c r="I114" s="37"/>
      <c r="J114" s="202">
        <f>ROUND(J32*T114,2)</f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258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209" t="s">
        <v>259</v>
      </c>
      <c r="D116" s="184"/>
      <c r="E116" s="184"/>
      <c r="F116" s="184"/>
      <c r="G116" s="184"/>
      <c r="H116" s="184"/>
      <c r="I116" s="184"/>
      <c r="J116" s="210">
        <f>ROUND(J98+J108,2)</f>
        <v>0</v>
      </c>
      <c r="K116" s="18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260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6.25" customHeight="1">
      <c r="A125" s="35"/>
      <c r="B125" s="36"/>
      <c r="C125" s="37"/>
      <c r="D125" s="37"/>
      <c r="E125" s="182" t="str">
        <f>E7</f>
        <v>Rekonstrukce silno a slaboproudé instalace, dobudování WC pro imobilní aj., ZŠ Ivanovice na Hané, ul. Tyršova 218/4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" customFormat="1" ht="12" customHeight="1">
      <c r="B126" s="18"/>
      <c r="C126" s="29" t="s">
        <v>225</v>
      </c>
      <c r="D126" s="19"/>
      <c r="E126" s="19"/>
      <c r="F126" s="19"/>
      <c r="G126" s="19"/>
      <c r="H126" s="19"/>
      <c r="I126" s="19"/>
      <c r="J126" s="19"/>
      <c r="K126" s="19"/>
      <c r="L126" s="17"/>
    </row>
    <row r="127" s="2" customFormat="1" ht="16.5" customHeight="1">
      <c r="A127" s="35"/>
      <c r="B127" s="36"/>
      <c r="C127" s="37"/>
      <c r="D127" s="37"/>
      <c r="E127" s="182" t="s">
        <v>2122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227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E11</f>
        <v>61.14.2 - chodba 1. NP - elektro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F14</f>
        <v>ZŠ Ivanovice na Hané, okres Vyškov p. o.</v>
      </c>
      <c r="G131" s="37"/>
      <c r="H131" s="37"/>
      <c r="I131" s="29" t="s">
        <v>22</v>
      </c>
      <c r="J131" s="76" t="str">
        <f>IF(J14="","",J14)</f>
        <v>4. 2. 2025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E17</f>
        <v xml:space="preserve"> </v>
      </c>
      <c r="G133" s="37"/>
      <c r="H133" s="37"/>
      <c r="I133" s="29" t="s">
        <v>30</v>
      </c>
      <c r="J133" s="33" t="str">
        <f>E23</f>
        <v xml:space="preserve"> 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28</v>
      </c>
      <c r="D134" s="37"/>
      <c r="E134" s="37"/>
      <c r="F134" s="24" t="str">
        <f>IF(E20="","",E20)</f>
        <v>Vyplň údaj</v>
      </c>
      <c r="G134" s="37"/>
      <c r="H134" s="37"/>
      <c r="I134" s="29" t="s">
        <v>32</v>
      </c>
      <c r="J134" s="33" t="str">
        <f>E26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211"/>
      <c r="B136" s="212"/>
      <c r="C136" s="213" t="s">
        <v>261</v>
      </c>
      <c r="D136" s="214" t="s">
        <v>59</v>
      </c>
      <c r="E136" s="214" t="s">
        <v>55</v>
      </c>
      <c r="F136" s="214" t="s">
        <v>56</v>
      </c>
      <c r="G136" s="214" t="s">
        <v>262</v>
      </c>
      <c r="H136" s="214" t="s">
        <v>263</v>
      </c>
      <c r="I136" s="214" t="s">
        <v>264</v>
      </c>
      <c r="J136" s="215" t="s">
        <v>233</v>
      </c>
      <c r="K136" s="216" t="s">
        <v>265</v>
      </c>
      <c r="L136" s="217"/>
      <c r="M136" s="97" t="s">
        <v>1</v>
      </c>
      <c r="N136" s="98" t="s">
        <v>38</v>
      </c>
      <c r="O136" s="98" t="s">
        <v>266</v>
      </c>
      <c r="P136" s="98" t="s">
        <v>267</v>
      </c>
      <c r="Q136" s="98" t="s">
        <v>268</v>
      </c>
      <c r="R136" s="98" t="s">
        <v>269</v>
      </c>
      <c r="S136" s="98" t="s">
        <v>270</v>
      </c>
      <c r="T136" s="99" t="s">
        <v>271</v>
      </c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</row>
    <row r="137" s="2" customFormat="1" ht="22.8" customHeight="1">
      <c r="A137" s="35"/>
      <c r="B137" s="36"/>
      <c r="C137" s="104" t="s">
        <v>272</v>
      </c>
      <c r="D137" s="37"/>
      <c r="E137" s="37"/>
      <c r="F137" s="37"/>
      <c r="G137" s="37"/>
      <c r="H137" s="37"/>
      <c r="I137" s="37"/>
      <c r="J137" s="218">
        <f>BK137</f>
        <v>0</v>
      </c>
      <c r="K137" s="37"/>
      <c r="L137" s="41"/>
      <c r="M137" s="100"/>
      <c r="N137" s="219"/>
      <c r="O137" s="101"/>
      <c r="P137" s="220">
        <f>P138+P160</f>
        <v>0</v>
      </c>
      <c r="Q137" s="101"/>
      <c r="R137" s="220">
        <f>R138+R160</f>
        <v>0.011290000000000001</v>
      </c>
      <c r="S137" s="101"/>
      <c r="T137" s="221">
        <f>T138+T160</f>
        <v>0.0090500000000000008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73</v>
      </c>
      <c r="AU137" s="14" t="s">
        <v>235</v>
      </c>
      <c r="BK137" s="222">
        <f>BK138+BK160</f>
        <v>0</v>
      </c>
    </row>
    <row r="138" s="12" customFormat="1" ht="25.92" customHeight="1">
      <c r="A138" s="12"/>
      <c r="B138" s="223"/>
      <c r="C138" s="224"/>
      <c r="D138" s="225" t="s">
        <v>73</v>
      </c>
      <c r="E138" s="226" t="s">
        <v>273</v>
      </c>
      <c r="F138" s="226" t="s">
        <v>274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P139+P144+P151</f>
        <v>0</v>
      </c>
      <c r="Q138" s="231"/>
      <c r="R138" s="232">
        <f>R139+R144+R151</f>
        <v>0</v>
      </c>
      <c r="S138" s="231"/>
      <c r="T138" s="233">
        <f>T139+T144+T151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4" t="s">
        <v>81</v>
      </c>
      <c r="AT138" s="235" t="s">
        <v>73</v>
      </c>
      <c r="AU138" s="235" t="s">
        <v>74</v>
      </c>
      <c r="AY138" s="234" t="s">
        <v>275</v>
      </c>
      <c r="BK138" s="236">
        <f>BK139+BK144+BK151</f>
        <v>0</v>
      </c>
    </row>
    <row r="139" s="12" customFormat="1" ht="22.8" customHeight="1">
      <c r="A139" s="12"/>
      <c r="B139" s="223"/>
      <c r="C139" s="224"/>
      <c r="D139" s="225" t="s">
        <v>73</v>
      </c>
      <c r="E139" s="237" t="s">
        <v>276</v>
      </c>
      <c r="F139" s="237" t="s">
        <v>277</v>
      </c>
      <c r="G139" s="224"/>
      <c r="H139" s="224"/>
      <c r="I139" s="227"/>
      <c r="J139" s="238">
        <f>BK139</f>
        <v>0</v>
      </c>
      <c r="K139" s="224"/>
      <c r="L139" s="229"/>
      <c r="M139" s="230"/>
      <c r="N139" s="231"/>
      <c r="O139" s="231"/>
      <c r="P139" s="232">
        <f>SUM(P140:P143)</f>
        <v>0</v>
      </c>
      <c r="Q139" s="231"/>
      <c r="R139" s="232">
        <f>SUM(R140:R143)</f>
        <v>0</v>
      </c>
      <c r="S139" s="231"/>
      <c r="T139" s="23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81</v>
      </c>
      <c r="AY139" s="234" t="s">
        <v>275</v>
      </c>
      <c r="BK139" s="236">
        <f>SUM(BK140:BK143)</f>
        <v>0</v>
      </c>
    </row>
    <row r="140" s="2" customFormat="1" ht="24.15" customHeight="1">
      <c r="A140" s="35"/>
      <c r="B140" s="36"/>
      <c r="C140" s="239" t="s">
        <v>81</v>
      </c>
      <c r="D140" s="239" t="s">
        <v>278</v>
      </c>
      <c r="E140" s="240" t="s">
        <v>641</v>
      </c>
      <c r="F140" s="241" t="s">
        <v>642</v>
      </c>
      <c r="G140" s="242" t="s">
        <v>643</v>
      </c>
      <c r="H140" s="243">
        <v>10</v>
      </c>
      <c r="I140" s="244"/>
      <c r="J140" s="245">
        <f>ROUND(I140*H140,2)</f>
        <v>0</v>
      </c>
      <c r="K140" s="246"/>
      <c r="L140" s="41"/>
      <c r="M140" s="247" t="s">
        <v>1</v>
      </c>
      <c r="N140" s="248" t="s">
        <v>39</v>
      </c>
      <c r="O140" s="8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1" t="s">
        <v>282</v>
      </c>
      <c r="AT140" s="251" t="s">
        <v>278</v>
      </c>
      <c r="AU140" s="251" t="s">
        <v>83</v>
      </c>
      <c r="AY140" s="14" t="s">
        <v>275</v>
      </c>
      <c r="BE140" s="252">
        <f>IF(N140="základní",J140,0)</f>
        <v>0</v>
      </c>
      <c r="BF140" s="252">
        <f>IF(N140="snížená",J140,0)</f>
        <v>0</v>
      </c>
      <c r="BG140" s="252">
        <f>IF(N140="zákl. přenesená",J140,0)</f>
        <v>0</v>
      </c>
      <c r="BH140" s="252">
        <f>IF(N140="sníž. přenesená",J140,0)</f>
        <v>0</v>
      </c>
      <c r="BI140" s="252">
        <f>IF(N140="nulová",J140,0)</f>
        <v>0</v>
      </c>
      <c r="BJ140" s="14" t="s">
        <v>81</v>
      </c>
      <c r="BK140" s="252">
        <f>ROUND(I140*H140,2)</f>
        <v>0</v>
      </c>
      <c r="BL140" s="14" t="s">
        <v>282</v>
      </c>
      <c r="BM140" s="251" t="s">
        <v>644</v>
      </c>
    </row>
    <row r="141" s="2" customFormat="1">
      <c r="A141" s="35"/>
      <c r="B141" s="36"/>
      <c r="C141" s="37"/>
      <c r="D141" s="253" t="s">
        <v>284</v>
      </c>
      <c r="E141" s="37"/>
      <c r="F141" s="254" t="s">
        <v>645</v>
      </c>
      <c r="G141" s="37"/>
      <c r="H141" s="37"/>
      <c r="I141" s="206"/>
      <c r="J141" s="37"/>
      <c r="K141" s="37"/>
      <c r="L141" s="41"/>
      <c r="M141" s="255"/>
      <c r="N141" s="25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284</v>
      </c>
      <c r="AU141" s="14" t="s">
        <v>83</v>
      </c>
    </row>
    <row r="142" s="2" customFormat="1" ht="24.15" customHeight="1">
      <c r="A142" s="35"/>
      <c r="B142" s="36"/>
      <c r="C142" s="239" t="s">
        <v>83</v>
      </c>
      <c r="D142" s="239" t="s">
        <v>278</v>
      </c>
      <c r="E142" s="240" t="s">
        <v>646</v>
      </c>
      <c r="F142" s="241" t="s">
        <v>647</v>
      </c>
      <c r="G142" s="242" t="s">
        <v>643</v>
      </c>
      <c r="H142" s="243">
        <v>40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648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649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296</v>
      </c>
      <c r="F144" s="237" t="s">
        <v>297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SUM(P145:P150)</f>
        <v>0</v>
      </c>
      <c r="Q144" s="231"/>
      <c r="R144" s="232">
        <f>SUM(R145:R150)</f>
        <v>0</v>
      </c>
      <c r="S144" s="231"/>
      <c r="T144" s="23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SUM(BK145:BK150)</f>
        <v>0</v>
      </c>
    </row>
    <row r="145" s="2" customFormat="1" ht="33" customHeight="1">
      <c r="A145" s="35"/>
      <c r="B145" s="36"/>
      <c r="C145" s="239" t="s">
        <v>276</v>
      </c>
      <c r="D145" s="239" t="s">
        <v>278</v>
      </c>
      <c r="E145" s="240" t="s">
        <v>650</v>
      </c>
      <c r="F145" s="241" t="s">
        <v>651</v>
      </c>
      <c r="G145" s="242" t="s">
        <v>342</v>
      </c>
      <c r="H145" s="243">
        <v>1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652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653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33" customHeight="1">
      <c r="A147" s="35"/>
      <c r="B147" s="36"/>
      <c r="C147" s="239" t="s">
        <v>282</v>
      </c>
      <c r="D147" s="239" t="s">
        <v>278</v>
      </c>
      <c r="E147" s="240" t="s">
        <v>658</v>
      </c>
      <c r="F147" s="241" t="s">
        <v>659</v>
      </c>
      <c r="G147" s="242" t="s">
        <v>342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660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661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33" customHeight="1">
      <c r="A149" s="35"/>
      <c r="B149" s="36"/>
      <c r="C149" s="239" t="s">
        <v>302</v>
      </c>
      <c r="D149" s="239" t="s">
        <v>278</v>
      </c>
      <c r="E149" s="240" t="s">
        <v>694</v>
      </c>
      <c r="F149" s="241" t="s">
        <v>695</v>
      </c>
      <c r="G149" s="242" t="s">
        <v>696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697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695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322</v>
      </c>
      <c r="F151" s="237" t="s">
        <v>323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SUM(P152:P159)</f>
        <v>0</v>
      </c>
      <c r="Q151" s="231"/>
      <c r="R151" s="232">
        <f>SUM(R152:R159)</f>
        <v>0</v>
      </c>
      <c r="S151" s="231"/>
      <c r="T151" s="23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SUM(BK152:BK159)</f>
        <v>0</v>
      </c>
    </row>
    <row r="152" s="2" customFormat="1" ht="24.15" customHeight="1">
      <c r="A152" s="35"/>
      <c r="B152" s="36"/>
      <c r="C152" s="239" t="s">
        <v>286</v>
      </c>
      <c r="D152" s="239" t="s">
        <v>278</v>
      </c>
      <c r="E152" s="240" t="s">
        <v>324</v>
      </c>
      <c r="F152" s="241" t="s">
        <v>325</v>
      </c>
      <c r="G152" s="242" t="s">
        <v>326</v>
      </c>
      <c r="H152" s="243">
        <v>0.0089999999999999993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698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328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24.15" customHeight="1">
      <c r="A154" s="35"/>
      <c r="B154" s="36"/>
      <c r="C154" s="239" t="s">
        <v>312</v>
      </c>
      <c r="D154" s="239" t="s">
        <v>278</v>
      </c>
      <c r="E154" s="240" t="s">
        <v>330</v>
      </c>
      <c r="F154" s="241" t="s">
        <v>331</v>
      </c>
      <c r="G154" s="242" t="s">
        <v>326</v>
      </c>
      <c r="H154" s="243">
        <v>0.0089999999999999993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699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333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24.15" customHeight="1">
      <c r="A156" s="35"/>
      <c r="B156" s="36"/>
      <c r="C156" s="239" t="s">
        <v>318</v>
      </c>
      <c r="D156" s="239" t="s">
        <v>278</v>
      </c>
      <c r="E156" s="240" t="s">
        <v>700</v>
      </c>
      <c r="F156" s="241" t="s">
        <v>701</v>
      </c>
      <c r="G156" s="242" t="s">
        <v>326</v>
      </c>
      <c r="H156" s="243">
        <v>40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702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703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49.05" customHeight="1">
      <c r="A158" s="35"/>
      <c r="B158" s="36"/>
      <c r="C158" s="239" t="s">
        <v>296</v>
      </c>
      <c r="D158" s="239" t="s">
        <v>278</v>
      </c>
      <c r="E158" s="240" t="s">
        <v>704</v>
      </c>
      <c r="F158" s="241" t="s">
        <v>705</v>
      </c>
      <c r="G158" s="242" t="s">
        <v>326</v>
      </c>
      <c r="H158" s="243">
        <v>0.0089999999999999993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706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707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12" customFormat="1" ht="25.92" customHeight="1">
      <c r="A160" s="12"/>
      <c r="B160" s="223"/>
      <c r="C160" s="224"/>
      <c r="D160" s="225" t="s">
        <v>73</v>
      </c>
      <c r="E160" s="226" t="s">
        <v>345</v>
      </c>
      <c r="F160" s="226" t="s">
        <v>346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P161</f>
        <v>0</v>
      </c>
      <c r="Q160" s="231"/>
      <c r="R160" s="232">
        <f>R161</f>
        <v>0.011290000000000001</v>
      </c>
      <c r="S160" s="231"/>
      <c r="T160" s="233">
        <f>T161</f>
        <v>0.0090500000000000008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74</v>
      </c>
      <c r="AY160" s="234" t="s">
        <v>275</v>
      </c>
      <c r="BK160" s="236">
        <f>BK161</f>
        <v>0</v>
      </c>
    </row>
    <row r="161" s="12" customFormat="1" ht="22.8" customHeight="1">
      <c r="A161" s="12"/>
      <c r="B161" s="223"/>
      <c r="C161" s="224"/>
      <c r="D161" s="225" t="s">
        <v>73</v>
      </c>
      <c r="E161" s="237" t="s">
        <v>708</v>
      </c>
      <c r="F161" s="237" t="s">
        <v>709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P162</f>
        <v>0</v>
      </c>
      <c r="Q161" s="231"/>
      <c r="R161" s="232">
        <f>R162</f>
        <v>0.011290000000000001</v>
      </c>
      <c r="S161" s="231"/>
      <c r="T161" s="233">
        <f>T162</f>
        <v>0.0090500000000000008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81</v>
      </c>
      <c r="AY161" s="234" t="s">
        <v>275</v>
      </c>
      <c r="BK161" s="236">
        <f>BK162</f>
        <v>0</v>
      </c>
    </row>
    <row r="162" s="12" customFormat="1" ht="20.88" customHeight="1">
      <c r="A162" s="12"/>
      <c r="B162" s="223"/>
      <c r="C162" s="224"/>
      <c r="D162" s="225" t="s">
        <v>73</v>
      </c>
      <c r="E162" s="237" t="s">
        <v>1067</v>
      </c>
      <c r="F162" s="237" t="s">
        <v>1068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SUM(P163:P196)</f>
        <v>0</v>
      </c>
      <c r="Q162" s="231"/>
      <c r="R162" s="232">
        <f>SUM(R163:R196)</f>
        <v>0.011290000000000001</v>
      </c>
      <c r="S162" s="231"/>
      <c r="T162" s="233">
        <f>SUM(T163:T196)</f>
        <v>0.0090500000000000008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83</v>
      </c>
      <c r="AT162" s="235" t="s">
        <v>73</v>
      </c>
      <c r="AU162" s="235" t="s">
        <v>83</v>
      </c>
      <c r="AY162" s="234" t="s">
        <v>275</v>
      </c>
      <c r="BK162" s="236">
        <f>SUM(BK163:BK196)</f>
        <v>0</v>
      </c>
    </row>
    <row r="163" s="2" customFormat="1" ht="33" customHeight="1">
      <c r="A163" s="35"/>
      <c r="B163" s="36"/>
      <c r="C163" s="239" t="s">
        <v>329</v>
      </c>
      <c r="D163" s="239" t="s">
        <v>278</v>
      </c>
      <c r="E163" s="240" t="s">
        <v>1076</v>
      </c>
      <c r="F163" s="241" t="s">
        <v>1077</v>
      </c>
      <c r="G163" s="242" t="s">
        <v>342</v>
      </c>
      <c r="H163" s="243">
        <v>3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276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1078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1079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276</v>
      </c>
    </row>
    <row r="165" s="2" customFormat="1" ht="76.35" customHeight="1">
      <c r="A165" s="35"/>
      <c r="B165" s="36"/>
      <c r="C165" s="257" t="s">
        <v>334</v>
      </c>
      <c r="D165" s="257" t="s">
        <v>339</v>
      </c>
      <c r="E165" s="258" t="s">
        <v>1543</v>
      </c>
      <c r="F165" s="259" t="s">
        <v>1544</v>
      </c>
      <c r="G165" s="260" t="s">
        <v>342</v>
      </c>
      <c r="H165" s="261">
        <v>3</v>
      </c>
      <c r="I165" s="262"/>
      <c r="J165" s="263">
        <f>ROUND(I165*H165,2)</f>
        <v>0</v>
      </c>
      <c r="K165" s="264"/>
      <c r="L165" s="265"/>
      <c r="M165" s="266" t="s">
        <v>1</v>
      </c>
      <c r="N165" s="267" t="s">
        <v>39</v>
      </c>
      <c r="O165" s="88"/>
      <c r="P165" s="249">
        <f>O165*H165</f>
        <v>0</v>
      </c>
      <c r="Q165" s="249">
        <v>0.0025500000000000002</v>
      </c>
      <c r="R165" s="249">
        <f>Q165*H165</f>
        <v>0.0076500000000000005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377</v>
      </c>
      <c r="AT165" s="251" t="s">
        <v>339</v>
      </c>
      <c r="AU165" s="251" t="s">
        <v>276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1545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1546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276</v>
      </c>
    </row>
    <row r="167" s="2" customFormat="1" ht="24.15" customHeight="1">
      <c r="A167" s="35"/>
      <c r="B167" s="36"/>
      <c r="C167" s="239" t="s">
        <v>8</v>
      </c>
      <c r="D167" s="239" t="s">
        <v>278</v>
      </c>
      <c r="E167" s="240" t="s">
        <v>1086</v>
      </c>
      <c r="F167" s="241" t="s">
        <v>1087</v>
      </c>
      <c r="G167" s="242" t="s">
        <v>342</v>
      </c>
      <c r="H167" s="243">
        <v>3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276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1088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1089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276</v>
      </c>
    </row>
    <row r="169" s="2" customFormat="1" ht="24.15" customHeight="1">
      <c r="A169" s="35"/>
      <c r="B169" s="36"/>
      <c r="C169" s="257" t="s">
        <v>349</v>
      </c>
      <c r="D169" s="257" t="s">
        <v>339</v>
      </c>
      <c r="E169" s="258" t="s">
        <v>1091</v>
      </c>
      <c r="F169" s="259" t="s">
        <v>1092</v>
      </c>
      <c r="G169" s="260" t="s">
        <v>342</v>
      </c>
      <c r="H169" s="261">
        <v>3</v>
      </c>
      <c r="I169" s="262"/>
      <c r="J169" s="263">
        <f>ROUND(I169*H169,2)</f>
        <v>0</v>
      </c>
      <c r="K169" s="264"/>
      <c r="L169" s="265"/>
      <c r="M169" s="266" t="s">
        <v>1</v>
      </c>
      <c r="N169" s="267" t="s">
        <v>39</v>
      </c>
      <c r="O169" s="88"/>
      <c r="P169" s="249">
        <f>O169*H169</f>
        <v>0</v>
      </c>
      <c r="Q169" s="249">
        <v>0.00014999999999999999</v>
      </c>
      <c r="R169" s="249">
        <f>Q169*H169</f>
        <v>0.00044999999999999999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377</v>
      </c>
      <c r="AT169" s="251" t="s">
        <v>339</v>
      </c>
      <c r="AU169" s="251" t="s">
        <v>276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1093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1092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276</v>
      </c>
    </row>
    <row r="171" s="2" customFormat="1" ht="37.8" customHeight="1">
      <c r="A171" s="35"/>
      <c r="B171" s="36"/>
      <c r="C171" s="239" t="s">
        <v>355</v>
      </c>
      <c r="D171" s="239" t="s">
        <v>278</v>
      </c>
      <c r="E171" s="240" t="s">
        <v>2151</v>
      </c>
      <c r="F171" s="241" t="s">
        <v>2152</v>
      </c>
      <c r="G171" s="242" t="s">
        <v>342</v>
      </c>
      <c r="H171" s="243">
        <v>4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352</v>
      </c>
      <c r="AT171" s="251" t="s">
        <v>278</v>
      </c>
      <c r="AU171" s="251" t="s">
        <v>276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2153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2154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276</v>
      </c>
    </row>
    <row r="173" s="2" customFormat="1" ht="24.15" customHeight="1">
      <c r="A173" s="35"/>
      <c r="B173" s="36"/>
      <c r="C173" s="239" t="s">
        <v>360</v>
      </c>
      <c r="D173" s="239" t="s">
        <v>278</v>
      </c>
      <c r="E173" s="240" t="s">
        <v>1710</v>
      </c>
      <c r="F173" s="241" t="s">
        <v>1711</v>
      </c>
      <c r="G173" s="242" t="s">
        <v>342</v>
      </c>
      <c r="H173" s="243">
        <v>2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1712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1713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24.15" customHeight="1">
      <c r="A175" s="35"/>
      <c r="B175" s="36"/>
      <c r="C175" s="257" t="s">
        <v>352</v>
      </c>
      <c r="D175" s="257" t="s">
        <v>339</v>
      </c>
      <c r="E175" s="258" t="s">
        <v>1714</v>
      </c>
      <c r="F175" s="259" t="s">
        <v>1715</v>
      </c>
      <c r="G175" s="260" t="s">
        <v>342</v>
      </c>
      <c r="H175" s="261">
        <v>2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4.0000000000000003E-05</v>
      </c>
      <c r="R175" s="249">
        <f>Q175*H175</f>
        <v>8.0000000000000007E-05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1716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1715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24.15" customHeight="1">
      <c r="A177" s="35"/>
      <c r="B177" s="36"/>
      <c r="C177" s="239" t="s">
        <v>369</v>
      </c>
      <c r="D177" s="239" t="s">
        <v>278</v>
      </c>
      <c r="E177" s="240" t="s">
        <v>2155</v>
      </c>
      <c r="F177" s="241" t="s">
        <v>2156</v>
      </c>
      <c r="G177" s="242" t="s">
        <v>342</v>
      </c>
      <c r="H177" s="243">
        <v>2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2157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2158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24.15" customHeight="1">
      <c r="A179" s="35"/>
      <c r="B179" s="36"/>
      <c r="C179" s="257" t="s">
        <v>374</v>
      </c>
      <c r="D179" s="257" t="s">
        <v>339</v>
      </c>
      <c r="E179" s="258" t="s">
        <v>2159</v>
      </c>
      <c r="F179" s="259" t="s">
        <v>2160</v>
      </c>
      <c r="G179" s="260" t="s">
        <v>342</v>
      </c>
      <c r="H179" s="261">
        <v>2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39</v>
      </c>
      <c r="O179" s="88"/>
      <c r="P179" s="249">
        <f>O179*H179</f>
        <v>0</v>
      </c>
      <c r="Q179" s="249">
        <v>6.0000000000000002E-05</v>
      </c>
      <c r="R179" s="249">
        <f>Q179*H179</f>
        <v>0.00012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377</v>
      </c>
      <c r="AT179" s="251" t="s">
        <v>339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2161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2160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2" customFormat="1" ht="24.15" customHeight="1">
      <c r="A181" s="35"/>
      <c r="B181" s="36"/>
      <c r="C181" s="257" t="s">
        <v>380</v>
      </c>
      <c r="D181" s="257" t="s">
        <v>339</v>
      </c>
      <c r="E181" s="258" t="s">
        <v>1315</v>
      </c>
      <c r="F181" s="259" t="s">
        <v>1316</v>
      </c>
      <c r="G181" s="260" t="s">
        <v>342</v>
      </c>
      <c r="H181" s="261">
        <v>4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1.0000000000000001E-05</v>
      </c>
      <c r="R181" s="249">
        <f>Q181*H181</f>
        <v>4.0000000000000003E-05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276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1554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1316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276</v>
      </c>
    </row>
    <row r="183" s="2" customFormat="1" ht="24.15" customHeight="1">
      <c r="A183" s="35"/>
      <c r="B183" s="36"/>
      <c r="C183" s="239" t="s">
        <v>385</v>
      </c>
      <c r="D183" s="239" t="s">
        <v>278</v>
      </c>
      <c r="E183" s="240" t="s">
        <v>1108</v>
      </c>
      <c r="F183" s="241" t="s">
        <v>1109</v>
      </c>
      <c r="G183" s="242" t="s">
        <v>416</v>
      </c>
      <c r="H183" s="243">
        <v>10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1110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1111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24.15" customHeight="1">
      <c r="A185" s="35"/>
      <c r="B185" s="36"/>
      <c r="C185" s="257" t="s">
        <v>7</v>
      </c>
      <c r="D185" s="257" t="s">
        <v>339</v>
      </c>
      <c r="E185" s="258" t="s">
        <v>1113</v>
      </c>
      <c r="F185" s="259" t="s">
        <v>1114</v>
      </c>
      <c r="G185" s="260" t="s">
        <v>416</v>
      </c>
      <c r="H185" s="261">
        <v>10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0.00012</v>
      </c>
      <c r="R185" s="249">
        <f>Q185*H185</f>
        <v>0.0012000000000000001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1115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1114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24.15" customHeight="1">
      <c r="A187" s="35"/>
      <c r="B187" s="36"/>
      <c r="C187" s="239" t="s">
        <v>394</v>
      </c>
      <c r="D187" s="239" t="s">
        <v>278</v>
      </c>
      <c r="E187" s="240" t="s">
        <v>957</v>
      </c>
      <c r="F187" s="241" t="s">
        <v>958</v>
      </c>
      <c r="G187" s="242" t="s">
        <v>342</v>
      </c>
      <c r="H187" s="243">
        <v>5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1117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960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16.5" customHeight="1">
      <c r="A189" s="35"/>
      <c r="B189" s="36"/>
      <c r="C189" s="257" t="s">
        <v>399</v>
      </c>
      <c r="D189" s="257" t="s">
        <v>339</v>
      </c>
      <c r="E189" s="258" t="s">
        <v>962</v>
      </c>
      <c r="F189" s="259" t="s">
        <v>963</v>
      </c>
      <c r="G189" s="260" t="s">
        <v>342</v>
      </c>
      <c r="H189" s="261">
        <v>5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9.0000000000000006E-05</v>
      </c>
      <c r="R189" s="249">
        <f>Q189*H189</f>
        <v>0.00045000000000000004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1119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963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2" customFormat="1" ht="24.15" customHeight="1">
      <c r="A191" s="35"/>
      <c r="B191" s="36"/>
      <c r="C191" s="239" t="s">
        <v>403</v>
      </c>
      <c r="D191" s="239" t="s">
        <v>278</v>
      </c>
      <c r="E191" s="240" t="s">
        <v>1121</v>
      </c>
      <c r="F191" s="241" t="s">
        <v>1122</v>
      </c>
      <c r="G191" s="242" t="s">
        <v>342</v>
      </c>
      <c r="H191" s="243">
        <v>3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0.0030000000000000001</v>
      </c>
      <c r="T191" s="250">
        <f>S191*H191</f>
        <v>0.0090000000000000011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276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1123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1124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276</v>
      </c>
    </row>
    <row r="193" s="2" customFormat="1" ht="44.25" customHeight="1">
      <c r="A193" s="35"/>
      <c r="B193" s="36"/>
      <c r="C193" s="239" t="s">
        <v>408</v>
      </c>
      <c r="D193" s="239" t="s">
        <v>278</v>
      </c>
      <c r="E193" s="240" t="s">
        <v>2162</v>
      </c>
      <c r="F193" s="241" t="s">
        <v>2163</v>
      </c>
      <c r="G193" s="242" t="s">
        <v>342</v>
      </c>
      <c r="H193" s="243">
        <v>1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5.0000000000000002E-05</v>
      </c>
      <c r="T193" s="250">
        <f>S193*H193</f>
        <v>5.0000000000000002E-05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276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2164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2165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276</v>
      </c>
    </row>
    <row r="195" s="2" customFormat="1" ht="24.15" customHeight="1">
      <c r="A195" s="35"/>
      <c r="B195" s="36"/>
      <c r="C195" s="257" t="s">
        <v>413</v>
      </c>
      <c r="D195" s="257" t="s">
        <v>339</v>
      </c>
      <c r="E195" s="258" t="s">
        <v>2166</v>
      </c>
      <c r="F195" s="259" t="s">
        <v>2167</v>
      </c>
      <c r="G195" s="260" t="s">
        <v>342</v>
      </c>
      <c r="H195" s="261">
        <v>1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0.0012999999999999999</v>
      </c>
      <c r="R195" s="249">
        <f>Q195*H195</f>
        <v>0.0012999999999999999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276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2168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2169</v>
      </c>
      <c r="G196" s="37"/>
      <c r="H196" s="37"/>
      <c r="I196" s="206"/>
      <c r="J196" s="37"/>
      <c r="K196" s="37"/>
      <c r="L196" s="41"/>
      <c r="M196" s="268"/>
      <c r="N196" s="269"/>
      <c r="O196" s="270"/>
      <c r="P196" s="270"/>
      <c r="Q196" s="270"/>
      <c r="R196" s="270"/>
      <c r="S196" s="270"/>
      <c r="T196" s="27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276</v>
      </c>
    </row>
    <row r="197" s="2" customFormat="1" ht="6.96" customHeight="1">
      <c r="A197" s="35"/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Annql4N2oZs76fJBz2DfgiP3d+83RVJfsIkdxnuDmbZCoi+e0LApqJbF74xKU6J/96SLHXQq8yz1TuvykiDCKg==" hashValue="elJLaX7OvdjhvIYZy7nYQ9aeXUerNqUX9M+LIY6ndIzXZzAClVdKMCtcGgkpLYoD7qqM+R31Awwz8bicPsuEzw==" algorithmName="SHA-512" password="C741"/>
  <autoFilter ref="C136:K19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2170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SUM(BE141:BE256)),  2)</f>
        <v>0</v>
      </c>
      <c r="G37" s="35"/>
      <c r="H37" s="35"/>
      <c r="I37" s="163">
        <v>0.20999999999999999</v>
      </c>
      <c r="J37" s="162">
        <f>ROUND(((SUM(BE112:BE119) + SUM(BE141:BE256))*I37),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SUM(BF141:BF256)),  2)</f>
        <v>0</v>
      </c>
      <c r="G38" s="35"/>
      <c r="H38" s="35"/>
      <c r="I38" s="163">
        <v>0.12</v>
      </c>
      <c r="J38" s="162">
        <f>ROUND(((SUM(BF112:BF119) + SUM(BF141:BF256))*I38),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SUM(BG141:BG256)),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SUM(BH141:BH256)),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SUM(BI141:BI256)),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61.15.1 - chodba 2. 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J152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1500</v>
      </c>
      <c r="E103" s="195"/>
      <c r="F103" s="195"/>
      <c r="G103" s="195"/>
      <c r="H103" s="195"/>
      <c r="I103" s="195"/>
      <c r="J103" s="196">
        <f>J162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J169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J190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246</v>
      </c>
      <c r="E106" s="195"/>
      <c r="F106" s="195"/>
      <c r="G106" s="195"/>
      <c r="H106" s="195"/>
      <c r="I106" s="195"/>
      <c r="J106" s="196">
        <f>J217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J228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248</v>
      </c>
      <c r="E108" s="190"/>
      <c r="F108" s="190"/>
      <c r="G108" s="190"/>
      <c r="H108" s="190"/>
      <c r="I108" s="190"/>
      <c r="J108" s="191">
        <f>J247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0"/>
      <c r="D109" s="194" t="s">
        <v>249</v>
      </c>
      <c r="E109" s="195"/>
      <c r="F109" s="195"/>
      <c r="G109" s="195"/>
      <c r="H109" s="195"/>
      <c r="I109" s="195"/>
      <c r="J109" s="196">
        <f>J248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16.5" customHeight="1">
      <c r="A131" s="35"/>
      <c r="B131" s="36"/>
      <c r="C131" s="37"/>
      <c r="D131" s="37"/>
      <c r="E131" s="182" t="s">
        <v>2122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61.15.1 - chodba 2. NP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P142+P161+P247</f>
        <v>0</v>
      </c>
      <c r="Q141" s="101"/>
      <c r="R141" s="220">
        <f>R142+R161+R247</f>
        <v>2.32608902</v>
      </c>
      <c r="S141" s="101"/>
      <c r="T141" s="221">
        <f>T142+T161+T247</f>
        <v>0.045600000000000002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BK142+BK161+BK247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P143+P152</f>
        <v>0</v>
      </c>
      <c r="Q142" s="231"/>
      <c r="R142" s="232">
        <f>R143+R152</f>
        <v>0.009672</v>
      </c>
      <c r="S142" s="231"/>
      <c r="T142" s="233">
        <f>T143+T152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BK143+BK152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296</v>
      </c>
      <c r="F143" s="237" t="s">
        <v>297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SUM(P144:P151)</f>
        <v>0</v>
      </c>
      <c r="Q143" s="231"/>
      <c r="R143" s="232">
        <f>SUM(R144:R151)</f>
        <v>0.009672</v>
      </c>
      <c r="S143" s="231"/>
      <c r="T143" s="23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SUM(BK144:BK151)</f>
        <v>0</v>
      </c>
    </row>
    <row r="144" s="2" customFormat="1" ht="33" customHeight="1">
      <c r="A144" s="35"/>
      <c r="B144" s="36"/>
      <c r="C144" s="239" t="s">
        <v>81</v>
      </c>
      <c r="D144" s="239" t="s">
        <v>278</v>
      </c>
      <c r="E144" s="240" t="s">
        <v>298</v>
      </c>
      <c r="F144" s="241" t="s">
        <v>299</v>
      </c>
      <c r="G144" s="242" t="s">
        <v>281</v>
      </c>
      <c r="H144" s="243">
        <v>74.400000000000006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0.00012999999999999999</v>
      </c>
      <c r="R144" s="249">
        <f>Q144*H144</f>
        <v>0.009672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2171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301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83</v>
      </c>
      <c r="D146" s="239" t="s">
        <v>278</v>
      </c>
      <c r="E146" s="240" t="s">
        <v>303</v>
      </c>
      <c r="F146" s="241" t="s">
        <v>304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2172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2173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276</v>
      </c>
      <c r="D148" s="239" t="s">
        <v>278</v>
      </c>
      <c r="E148" s="240" t="s">
        <v>308</v>
      </c>
      <c r="F148" s="241" t="s">
        <v>309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310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310</v>
      </c>
      <c r="BM148" s="251" t="s">
        <v>311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309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282</v>
      </c>
      <c r="D150" s="239" t="s">
        <v>278</v>
      </c>
      <c r="E150" s="240" t="s">
        <v>319</v>
      </c>
      <c r="F150" s="241" t="s">
        <v>320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321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320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12" customFormat="1" ht="22.8" customHeight="1">
      <c r="A152" s="12"/>
      <c r="B152" s="223"/>
      <c r="C152" s="224"/>
      <c r="D152" s="225" t="s">
        <v>73</v>
      </c>
      <c r="E152" s="237" t="s">
        <v>322</v>
      </c>
      <c r="F152" s="237" t="s">
        <v>323</v>
      </c>
      <c r="G152" s="224"/>
      <c r="H152" s="224"/>
      <c r="I152" s="227"/>
      <c r="J152" s="238">
        <f>BK152</f>
        <v>0</v>
      </c>
      <c r="K152" s="224"/>
      <c r="L152" s="229"/>
      <c r="M152" s="230"/>
      <c r="N152" s="231"/>
      <c r="O152" s="231"/>
      <c r="P152" s="232">
        <f>SUM(P153:P160)</f>
        <v>0</v>
      </c>
      <c r="Q152" s="231"/>
      <c r="R152" s="232">
        <f>SUM(R153:R160)</f>
        <v>0</v>
      </c>
      <c r="S152" s="231"/>
      <c r="T152" s="23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4" t="s">
        <v>81</v>
      </c>
      <c r="AT152" s="235" t="s">
        <v>73</v>
      </c>
      <c r="AU152" s="235" t="s">
        <v>81</v>
      </c>
      <c r="AY152" s="234" t="s">
        <v>275</v>
      </c>
      <c r="BK152" s="236">
        <f>SUM(BK153:BK160)</f>
        <v>0</v>
      </c>
    </row>
    <row r="153" s="2" customFormat="1" ht="24.15" customHeight="1">
      <c r="A153" s="35"/>
      <c r="B153" s="36"/>
      <c r="C153" s="239" t="s">
        <v>302</v>
      </c>
      <c r="D153" s="239" t="s">
        <v>278</v>
      </c>
      <c r="E153" s="240" t="s">
        <v>324</v>
      </c>
      <c r="F153" s="241" t="s">
        <v>325</v>
      </c>
      <c r="G153" s="242" t="s">
        <v>326</v>
      </c>
      <c r="H153" s="243">
        <v>0.5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327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328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39" t="s">
        <v>286</v>
      </c>
      <c r="D155" s="239" t="s">
        <v>278</v>
      </c>
      <c r="E155" s="240" t="s">
        <v>330</v>
      </c>
      <c r="F155" s="241" t="s">
        <v>331</v>
      </c>
      <c r="G155" s="242" t="s">
        <v>326</v>
      </c>
      <c r="H155" s="243">
        <v>0.5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332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333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16.5" customHeight="1">
      <c r="A157" s="35"/>
      <c r="B157" s="36"/>
      <c r="C157" s="239" t="s">
        <v>312</v>
      </c>
      <c r="D157" s="239" t="s">
        <v>278</v>
      </c>
      <c r="E157" s="240" t="s">
        <v>335</v>
      </c>
      <c r="F157" s="241" t="s">
        <v>336</v>
      </c>
      <c r="G157" s="242" t="s">
        <v>326</v>
      </c>
      <c r="H157" s="243">
        <v>0.5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337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338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57" t="s">
        <v>318</v>
      </c>
      <c r="D159" s="257" t="s">
        <v>339</v>
      </c>
      <c r="E159" s="258" t="s">
        <v>340</v>
      </c>
      <c r="F159" s="259" t="s">
        <v>341</v>
      </c>
      <c r="G159" s="260" t="s">
        <v>342</v>
      </c>
      <c r="H159" s="261">
        <v>1</v>
      </c>
      <c r="I159" s="262"/>
      <c r="J159" s="263">
        <f>ROUND(I159*H159,2)</f>
        <v>0</v>
      </c>
      <c r="K159" s="264"/>
      <c r="L159" s="265"/>
      <c r="M159" s="266" t="s">
        <v>1</v>
      </c>
      <c r="N159" s="267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318</v>
      </c>
      <c r="AT159" s="251" t="s">
        <v>339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343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344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12" customFormat="1" ht="25.92" customHeight="1">
      <c r="A161" s="12"/>
      <c r="B161" s="223"/>
      <c r="C161" s="224"/>
      <c r="D161" s="225" t="s">
        <v>73</v>
      </c>
      <c r="E161" s="226" t="s">
        <v>345</v>
      </c>
      <c r="F161" s="226" t="s">
        <v>346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P162+P169+P190+P217+P228</f>
        <v>0</v>
      </c>
      <c r="Q161" s="231"/>
      <c r="R161" s="232">
        <f>R162+R169+R190+R217+R228</f>
        <v>2.3164170199999998</v>
      </c>
      <c r="S161" s="231"/>
      <c r="T161" s="233">
        <f>T162+T169+T190+T217+T228</f>
        <v>0.041849999999999998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74</v>
      </c>
      <c r="AY161" s="234" t="s">
        <v>275</v>
      </c>
      <c r="BK161" s="236">
        <f>BK162+BK169+BK190+BK217+BK228</f>
        <v>0</v>
      </c>
    </row>
    <row r="162" s="12" customFormat="1" ht="22.8" customHeight="1">
      <c r="A162" s="12"/>
      <c r="B162" s="223"/>
      <c r="C162" s="224"/>
      <c r="D162" s="225" t="s">
        <v>73</v>
      </c>
      <c r="E162" s="237" t="s">
        <v>1503</v>
      </c>
      <c r="F162" s="237" t="s">
        <v>1504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SUM(P163:P168)</f>
        <v>0</v>
      </c>
      <c r="Q162" s="231"/>
      <c r="R162" s="232">
        <f>SUM(R163:R168)</f>
        <v>0</v>
      </c>
      <c r="S162" s="231"/>
      <c r="T162" s="233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83</v>
      </c>
      <c r="AT162" s="235" t="s">
        <v>73</v>
      </c>
      <c r="AU162" s="235" t="s">
        <v>81</v>
      </c>
      <c r="AY162" s="234" t="s">
        <v>275</v>
      </c>
      <c r="BK162" s="236">
        <f>SUM(BK163:BK168)</f>
        <v>0</v>
      </c>
    </row>
    <row r="163" s="2" customFormat="1" ht="16.5" customHeight="1">
      <c r="A163" s="35"/>
      <c r="B163" s="36"/>
      <c r="C163" s="239" t="s">
        <v>296</v>
      </c>
      <c r="D163" s="239" t="s">
        <v>278</v>
      </c>
      <c r="E163" s="240" t="s">
        <v>1505</v>
      </c>
      <c r="F163" s="241" t="s">
        <v>1506</v>
      </c>
      <c r="G163" s="242" t="s">
        <v>281</v>
      </c>
      <c r="H163" s="243">
        <v>4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2174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1506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16.5" customHeight="1">
      <c r="A165" s="35"/>
      <c r="B165" s="36"/>
      <c r="C165" s="239" t="s">
        <v>329</v>
      </c>
      <c r="D165" s="239" t="s">
        <v>278</v>
      </c>
      <c r="E165" s="240" t="s">
        <v>1508</v>
      </c>
      <c r="F165" s="241" t="s">
        <v>2175</v>
      </c>
      <c r="G165" s="242" t="s">
        <v>696</v>
      </c>
      <c r="H165" s="243">
        <v>2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310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310</v>
      </c>
      <c r="BM165" s="251" t="s">
        <v>2176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1511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16.5" customHeight="1">
      <c r="A167" s="35"/>
      <c r="B167" s="36"/>
      <c r="C167" s="239" t="s">
        <v>334</v>
      </c>
      <c r="D167" s="239" t="s">
        <v>278</v>
      </c>
      <c r="E167" s="240" t="s">
        <v>1512</v>
      </c>
      <c r="F167" s="241" t="s">
        <v>1513</v>
      </c>
      <c r="G167" s="242" t="s">
        <v>696</v>
      </c>
      <c r="H167" s="243">
        <v>2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2177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1513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12" customFormat="1" ht="22.8" customHeight="1">
      <c r="A169" s="12"/>
      <c r="B169" s="223"/>
      <c r="C169" s="224"/>
      <c r="D169" s="225" t="s">
        <v>73</v>
      </c>
      <c r="E169" s="237" t="s">
        <v>367</v>
      </c>
      <c r="F169" s="237" t="s">
        <v>368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SUM(P170:P189)</f>
        <v>0</v>
      </c>
      <c r="Q169" s="231"/>
      <c r="R169" s="232">
        <f>SUM(R170:R189)</f>
        <v>0.61670130000000001</v>
      </c>
      <c r="S169" s="231"/>
      <c r="T169" s="233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83</v>
      </c>
      <c r="AT169" s="235" t="s">
        <v>73</v>
      </c>
      <c r="AU169" s="235" t="s">
        <v>81</v>
      </c>
      <c r="AY169" s="234" t="s">
        <v>275</v>
      </c>
      <c r="BK169" s="236">
        <f>SUM(BK170:BK189)</f>
        <v>0</v>
      </c>
    </row>
    <row r="170" s="2" customFormat="1" ht="33" customHeight="1">
      <c r="A170" s="35"/>
      <c r="B170" s="36"/>
      <c r="C170" s="239" t="s">
        <v>8</v>
      </c>
      <c r="D170" s="239" t="s">
        <v>278</v>
      </c>
      <c r="E170" s="240" t="s">
        <v>390</v>
      </c>
      <c r="F170" s="241" t="s">
        <v>391</v>
      </c>
      <c r="G170" s="242" t="s">
        <v>281</v>
      </c>
      <c r="H170" s="243">
        <v>74.400000000000006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0.00117</v>
      </c>
      <c r="R170" s="249">
        <f>Q170*H170</f>
        <v>0.087048000000000014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352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2178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393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16.5" customHeight="1">
      <c r="A172" s="35"/>
      <c r="B172" s="36"/>
      <c r="C172" s="257" t="s">
        <v>349</v>
      </c>
      <c r="D172" s="257" t="s">
        <v>339</v>
      </c>
      <c r="E172" s="258" t="s">
        <v>395</v>
      </c>
      <c r="F172" s="259" t="s">
        <v>396</v>
      </c>
      <c r="G172" s="260" t="s">
        <v>397</v>
      </c>
      <c r="H172" s="261">
        <v>0.71499999999999997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2.0000000000000002E-05</v>
      </c>
      <c r="R172" s="249">
        <f>Q172*H172</f>
        <v>1.43E-05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310</v>
      </c>
      <c r="AT172" s="251" t="s">
        <v>339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310</v>
      </c>
      <c r="BM172" s="251" t="s">
        <v>2179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396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57" t="s">
        <v>355</v>
      </c>
      <c r="D174" s="257" t="s">
        <v>339</v>
      </c>
      <c r="E174" s="258" t="s">
        <v>400</v>
      </c>
      <c r="F174" s="259" t="s">
        <v>401</v>
      </c>
      <c r="G174" s="260" t="s">
        <v>397</v>
      </c>
      <c r="H174" s="261">
        <v>1.8700000000000001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39</v>
      </c>
      <c r="O174" s="88"/>
      <c r="P174" s="249">
        <f>O174*H174</f>
        <v>0</v>
      </c>
      <c r="Q174" s="249">
        <v>0.00020000000000000001</v>
      </c>
      <c r="R174" s="249">
        <f>Q174*H174</f>
        <v>0.00037400000000000004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377</v>
      </c>
      <c r="AT174" s="251" t="s">
        <v>339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2180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401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24.15" customHeight="1">
      <c r="A176" s="35"/>
      <c r="B176" s="36"/>
      <c r="C176" s="257" t="s">
        <v>360</v>
      </c>
      <c r="D176" s="257" t="s">
        <v>339</v>
      </c>
      <c r="E176" s="258" t="s">
        <v>1518</v>
      </c>
      <c r="F176" s="259" t="s">
        <v>1519</v>
      </c>
      <c r="G176" s="260" t="s">
        <v>281</v>
      </c>
      <c r="H176" s="261">
        <v>91.299999999999997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0.0040000000000000001</v>
      </c>
      <c r="R176" s="249">
        <f>Q176*H176</f>
        <v>0.36519999999999997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377</v>
      </c>
      <c r="AT176" s="251" t="s">
        <v>339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2181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1519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57" t="s">
        <v>352</v>
      </c>
      <c r="D178" s="257" t="s">
        <v>339</v>
      </c>
      <c r="E178" s="258" t="s">
        <v>414</v>
      </c>
      <c r="F178" s="259" t="s">
        <v>415</v>
      </c>
      <c r="G178" s="260" t="s">
        <v>416</v>
      </c>
      <c r="H178" s="261">
        <v>82.5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39</v>
      </c>
      <c r="O178" s="88"/>
      <c r="P178" s="249">
        <f>O178*H178</f>
        <v>0</v>
      </c>
      <c r="Q178" s="249">
        <v>0.00038000000000000002</v>
      </c>
      <c r="R178" s="249">
        <f>Q178*H178</f>
        <v>0.031350000000000003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377</v>
      </c>
      <c r="AT178" s="251" t="s">
        <v>339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2182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418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57" t="s">
        <v>369</v>
      </c>
      <c r="D180" s="257" t="s">
        <v>339</v>
      </c>
      <c r="E180" s="258" t="s">
        <v>420</v>
      </c>
      <c r="F180" s="259" t="s">
        <v>421</v>
      </c>
      <c r="G180" s="260" t="s">
        <v>416</v>
      </c>
      <c r="H180" s="261">
        <v>161.69999999999999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0.00035</v>
      </c>
      <c r="R180" s="249">
        <f>Q180*H180</f>
        <v>0.056594999999999993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2183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421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57" t="s">
        <v>374</v>
      </c>
      <c r="D182" s="257" t="s">
        <v>339</v>
      </c>
      <c r="E182" s="258" t="s">
        <v>424</v>
      </c>
      <c r="F182" s="259" t="s">
        <v>425</v>
      </c>
      <c r="G182" s="260" t="s">
        <v>416</v>
      </c>
      <c r="H182" s="261">
        <v>85.799999999999997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0.00035</v>
      </c>
      <c r="R182" s="249">
        <f>Q182*H182</f>
        <v>0.030029999999999998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2184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425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57" t="s">
        <v>380</v>
      </c>
      <c r="D184" s="257" t="s">
        <v>339</v>
      </c>
      <c r="E184" s="258" t="s">
        <v>428</v>
      </c>
      <c r="F184" s="259" t="s">
        <v>429</v>
      </c>
      <c r="G184" s="260" t="s">
        <v>416</v>
      </c>
      <c r="H184" s="261">
        <v>83.599999999999994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0.00050000000000000001</v>
      </c>
      <c r="R184" s="249">
        <f>Q184*H184</f>
        <v>0.041799999999999997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2185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431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2" customFormat="1" ht="16.5" customHeight="1">
      <c r="A186" s="35"/>
      <c r="B186" s="36"/>
      <c r="C186" s="257" t="s">
        <v>385</v>
      </c>
      <c r="D186" s="257" t="s">
        <v>339</v>
      </c>
      <c r="E186" s="258" t="s">
        <v>433</v>
      </c>
      <c r="F186" s="259" t="s">
        <v>434</v>
      </c>
      <c r="G186" s="260" t="s">
        <v>342</v>
      </c>
      <c r="H186" s="261">
        <v>71.5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4.0000000000000003E-05</v>
      </c>
      <c r="R186" s="249">
        <f>Q186*H186</f>
        <v>0.0028600000000000001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83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2186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434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83</v>
      </c>
    </row>
    <row r="188" s="2" customFormat="1" ht="16.5" customHeight="1">
      <c r="A188" s="35"/>
      <c r="B188" s="36"/>
      <c r="C188" s="257" t="s">
        <v>7</v>
      </c>
      <c r="D188" s="257" t="s">
        <v>339</v>
      </c>
      <c r="E188" s="258" t="s">
        <v>437</v>
      </c>
      <c r="F188" s="259" t="s">
        <v>438</v>
      </c>
      <c r="G188" s="260" t="s">
        <v>342</v>
      </c>
      <c r="H188" s="261">
        <v>71.5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2.0000000000000002E-05</v>
      </c>
      <c r="R188" s="249">
        <f>Q188*H188</f>
        <v>0.0014300000000000001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83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2187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438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83</v>
      </c>
    </row>
    <row r="190" s="12" customFormat="1" ht="22.8" customHeight="1">
      <c r="A190" s="12"/>
      <c r="B190" s="223"/>
      <c r="C190" s="224"/>
      <c r="D190" s="225" t="s">
        <v>73</v>
      </c>
      <c r="E190" s="237" t="s">
        <v>440</v>
      </c>
      <c r="F190" s="237" t="s">
        <v>441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SUM(P191:P216)</f>
        <v>0</v>
      </c>
      <c r="Q190" s="231"/>
      <c r="R190" s="232">
        <f>SUM(R191:R216)</f>
        <v>1.5092757199999998</v>
      </c>
      <c r="S190" s="231"/>
      <c r="T190" s="233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83</v>
      </c>
      <c r="AT190" s="235" t="s">
        <v>73</v>
      </c>
      <c r="AU190" s="235" t="s">
        <v>81</v>
      </c>
      <c r="AY190" s="234" t="s">
        <v>275</v>
      </c>
      <c r="BK190" s="236">
        <f>SUM(BK191:BK216)</f>
        <v>0</v>
      </c>
    </row>
    <row r="191" s="2" customFormat="1" ht="21.75" customHeight="1">
      <c r="A191" s="35"/>
      <c r="B191" s="36"/>
      <c r="C191" s="239" t="s">
        <v>394</v>
      </c>
      <c r="D191" s="239" t="s">
        <v>278</v>
      </c>
      <c r="E191" s="240" t="s">
        <v>442</v>
      </c>
      <c r="F191" s="241" t="s">
        <v>443</v>
      </c>
      <c r="G191" s="242" t="s">
        <v>281</v>
      </c>
      <c r="H191" s="243">
        <v>96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2135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445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39" t="s">
        <v>399</v>
      </c>
      <c r="D193" s="239" t="s">
        <v>278</v>
      </c>
      <c r="E193" s="240" t="s">
        <v>452</v>
      </c>
      <c r="F193" s="241" t="s">
        <v>453</v>
      </c>
      <c r="G193" s="242" t="s">
        <v>281</v>
      </c>
      <c r="H193" s="243">
        <v>96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454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455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39" t="s">
        <v>403</v>
      </c>
      <c r="D195" s="239" t="s">
        <v>278</v>
      </c>
      <c r="E195" s="240" t="s">
        <v>457</v>
      </c>
      <c r="F195" s="241" t="s">
        <v>458</v>
      </c>
      <c r="G195" s="242" t="s">
        <v>416</v>
      </c>
      <c r="H195" s="243">
        <v>96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352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2136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460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408</v>
      </c>
      <c r="D197" s="257" t="s">
        <v>339</v>
      </c>
      <c r="E197" s="258" t="s">
        <v>462</v>
      </c>
      <c r="F197" s="259" t="s">
        <v>463</v>
      </c>
      <c r="G197" s="260" t="s">
        <v>416</v>
      </c>
      <c r="H197" s="261">
        <v>97.920000000000002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5.0000000000000002E-05</v>
      </c>
      <c r="R197" s="249">
        <f>Q197*H197</f>
        <v>0.0048960000000000002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2137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463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24.15" customHeight="1">
      <c r="A199" s="35"/>
      <c r="B199" s="36"/>
      <c r="C199" s="239" t="s">
        <v>413</v>
      </c>
      <c r="D199" s="239" t="s">
        <v>278</v>
      </c>
      <c r="E199" s="240" t="s">
        <v>466</v>
      </c>
      <c r="F199" s="241" t="s">
        <v>467</v>
      </c>
      <c r="G199" s="242" t="s">
        <v>281</v>
      </c>
      <c r="H199" s="243">
        <v>96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0.00020000000000000001</v>
      </c>
      <c r="R199" s="249">
        <f>Q199*H199</f>
        <v>0.019200000000000002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2138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469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37.8" customHeight="1">
      <c r="A201" s="35"/>
      <c r="B201" s="36"/>
      <c r="C201" s="239" t="s">
        <v>419</v>
      </c>
      <c r="D201" s="239" t="s">
        <v>278</v>
      </c>
      <c r="E201" s="240" t="s">
        <v>471</v>
      </c>
      <c r="F201" s="241" t="s">
        <v>472</v>
      </c>
      <c r="G201" s="242" t="s">
        <v>281</v>
      </c>
      <c r="H201" s="243">
        <v>96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0.014999999999999999</v>
      </c>
      <c r="R201" s="249">
        <f>Q201*H201</f>
        <v>1.44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352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473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474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66.75" customHeight="1">
      <c r="A203" s="35"/>
      <c r="B203" s="36"/>
      <c r="C203" s="257" t="s">
        <v>423</v>
      </c>
      <c r="D203" s="257" t="s">
        <v>339</v>
      </c>
      <c r="E203" s="258" t="s">
        <v>481</v>
      </c>
      <c r="F203" s="259" t="s">
        <v>482</v>
      </c>
      <c r="G203" s="260" t="s">
        <v>281</v>
      </c>
      <c r="H203" s="261">
        <v>108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310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310</v>
      </c>
      <c r="BM203" s="251" t="s">
        <v>483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482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39" t="s">
        <v>427</v>
      </c>
      <c r="D205" s="239" t="s">
        <v>278</v>
      </c>
      <c r="E205" s="240" t="s">
        <v>490</v>
      </c>
      <c r="F205" s="241" t="s">
        <v>491</v>
      </c>
      <c r="G205" s="242" t="s">
        <v>281</v>
      </c>
      <c r="H205" s="243">
        <v>96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0.00029999999999999997</v>
      </c>
      <c r="R205" s="249">
        <f>Q205*H205</f>
        <v>0.028799999999999999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492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493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57" t="s">
        <v>432</v>
      </c>
      <c r="D207" s="257" t="s">
        <v>339</v>
      </c>
      <c r="E207" s="258" t="s">
        <v>495</v>
      </c>
      <c r="F207" s="259" t="s">
        <v>496</v>
      </c>
      <c r="G207" s="260" t="s">
        <v>416</v>
      </c>
      <c r="H207" s="261">
        <v>71.225999999999999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39</v>
      </c>
      <c r="O207" s="88"/>
      <c r="P207" s="249">
        <f>O207*H207</f>
        <v>0</v>
      </c>
      <c r="Q207" s="249">
        <v>0.00022000000000000001</v>
      </c>
      <c r="R207" s="249">
        <f>Q207*H207</f>
        <v>0.015669720000000002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377</v>
      </c>
      <c r="AT207" s="251" t="s">
        <v>339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497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496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24.15" customHeight="1">
      <c r="A209" s="35"/>
      <c r="B209" s="36"/>
      <c r="C209" s="239" t="s">
        <v>436</v>
      </c>
      <c r="D209" s="239" t="s">
        <v>278</v>
      </c>
      <c r="E209" s="240" t="s">
        <v>499</v>
      </c>
      <c r="F209" s="241" t="s">
        <v>500</v>
      </c>
      <c r="G209" s="242" t="s">
        <v>416</v>
      </c>
      <c r="H209" s="243">
        <v>40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501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502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16.5" customHeight="1">
      <c r="A211" s="35"/>
      <c r="B211" s="36"/>
      <c r="C211" s="239" t="s">
        <v>377</v>
      </c>
      <c r="D211" s="239" t="s">
        <v>278</v>
      </c>
      <c r="E211" s="240" t="s">
        <v>504</v>
      </c>
      <c r="F211" s="241" t="s">
        <v>505</v>
      </c>
      <c r="G211" s="242" t="s">
        <v>416</v>
      </c>
      <c r="H211" s="243">
        <v>71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1.0000000000000001E-05</v>
      </c>
      <c r="R211" s="249">
        <f>Q211*H211</f>
        <v>0.00071000000000000002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506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507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24.15" customHeight="1">
      <c r="A213" s="35"/>
      <c r="B213" s="36"/>
      <c r="C213" s="239" t="s">
        <v>446</v>
      </c>
      <c r="D213" s="239" t="s">
        <v>278</v>
      </c>
      <c r="E213" s="240" t="s">
        <v>509</v>
      </c>
      <c r="F213" s="241" t="s">
        <v>510</v>
      </c>
      <c r="G213" s="242" t="s">
        <v>281</v>
      </c>
      <c r="H213" s="243">
        <v>96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352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511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512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451</v>
      </c>
      <c r="D215" s="239" t="s">
        <v>278</v>
      </c>
      <c r="E215" s="240" t="s">
        <v>2139</v>
      </c>
      <c r="F215" s="241" t="s">
        <v>2140</v>
      </c>
      <c r="G215" s="242" t="s">
        <v>281</v>
      </c>
      <c r="H215" s="243">
        <v>96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310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310</v>
      </c>
      <c r="BM215" s="251" t="s">
        <v>2141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2140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12" customFormat="1" ht="22.8" customHeight="1">
      <c r="A217" s="12"/>
      <c r="B217" s="223"/>
      <c r="C217" s="224"/>
      <c r="D217" s="225" t="s">
        <v>73</v>
      </c>
      <c r="E217" s="237" t="s">
        <v>543</v>
      </c>
      <c r="F217" s="237" t="s">
        <v>544</v>
      </c>
      <c r="G217" s="224"/>
      <c r="H217" s="224"/>
      <c r="I217" s="227"/>
      <c r="J217" s="238">
        <f>BK217</f>
        <v>0</v>
      </c>
      <c r="K217" s="224"/>
      <c r="L217" s="229"/>
      <c r="M217" s="230"/>
      <c r="N217" s="231"/>
      <c r="O217" s="231"/>
      <c r="P217" s="232">
        <f>SUM(P218:P227)</f>
        <v>0</v>
      </c>
      <c r="Q217" s="231"/>
      <c r="R217" s="232">
        <f>SUM(R218:R227)</f>
        <v>0.0014400000000000003</v>
      </c>
      <c r="S217" s="231"/>
      <c r="T217" s="233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4" t="s">
        <v>83</v>
      </c>
      <c r="AT217" s="235" t="s">
        <v>73</v>
      </c>
      <c r="AU217" s="235" t="s">
        <v>81</v>
      </c>
      <c r="AY217" s="234" t="s">
        <v>275</v>
      </c>
      <c r="BK217" s="236">
        <f>SUM(BK218:BK227)</f>
        <v>0</v>
      </c>
    </row>
    <row r="218" s="2" customFormat="1" ht="24.15" customHeight="1">
      <c r="A218" s="35"/>
      <c r="B218" s="36"/>
      <c r="C218" s="239" t="s">
        <v>456</v>
      </c>
      <c r="D218" s="239" t="s">
        <v>278</v>
      </c>
      <c r="E218" s="240" t="s">
        <v>556</v>
      </c>
      <c r="F218" s="241" t="s">
        <v>557</v>
      </c>
      <c r="G218" s="242" t="s">
        <v>416</v>
      </c>
      <c r="H218" s="243">
        <v>12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2.0000000000000002E-05</v>
      </c>
      <c r="R218" s="249">
        <f>Q218*H218</f>
        <v>0.00024000000000000003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2142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559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24.15" customHeight="1">
      <c r="A220" s="35"/>
      <c r="B220" s="36"/>
      <c r="C220" s="239" t="s">
        <v>461</v>
      </c>
      <c r="D220" s="239" t="s">
        <v>278</v>
      </c>
      <c r="E220" s="240" t="s">
        <v>571</v>
      </c>
      <c r="F220" s="241" t="s">
        <v>572</v>
      </c>
      <c r="G220" s="242" t="s">
        <v>416</v>
      </c>
      <c r="H220" s="243">
        <v>12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4.0000000000000003E-05</v>
      </c>
      <c r="R220" s="249">
        <f>Q220*H220</f>
        <v>0.00048000000000000007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2143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574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21.75" customHeight="1">
      <c r="A222" s="35"/>
      <c r="B222" s="36"/>
      <c r="C222" s="239" t="s">
        <v>465</v>
      </c>
      <c r="D222" s="239" t="s">
        <v>278</v>
      </c>
      <c r="E222" s="240" t="s">
        <v>576</v>
      </c>
      <c r="F222" s="241" t="s">
        <v>577</v>
      </c>
      <c r="G222" s="242" t="s">
        <v>416</v>
      </c>
      <c r="H222" s="243">
        <v>12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6.0000000000000002E-05</v>
      </c>
      <c r="R222" s="249">
        <f>Q222*H222</f>
        <v>0.00072000000000000005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2144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579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470</v>
      </c>
      <c r="D224" s="239" t="s">
        <v>278</v>
      </c>
      <c r="E224" s="240" t="s">
        <v>2145</v>
      </c>
      <c r="F224" s="241" t="s">
        <v>2146</v>
      </c>
      <c r="G224" s="242" t="s">
        <v>281</v>
      </c>
      <c r="H224" s="243">
        <v>52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310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310</v>
      </c>
      <c r="BM224" s="251" t="s">
        <v>2147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2146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39" t="s">
        <v>475</v>
      </c>
      <c r="D226" s="239" t="s">
        <v>278</v>
      </c>
      <c r="E226" s="240" t="s">
        <v>581</v>
      </c>
      <c r="F226" s="241" t="s">
        <v>582</v>
      </c>
      <c r="G226" s="242" t="s">
        <v>696</v>
      </c>
      <c r="H226" s="243">
        <v>3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310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310</v>
      </c>
      <c r="BM226" s="251" t="s">
        <v>2148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2188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12" customFormat="1" ht="22.8" customHeight="1">
      <c r="A228" s="12"/>
      <c r="B228" s="223"/>
      <c r="C228" s="224"/>
      <c r="D228" s="225" t="s">
        <v>73</v>
      </c>
      <c r="E228" s="237" t="s">
        <v>584</v>
      </c>
      <c r="F228" s="237" t="s">
        <v>585</v>
      </c>
      <c r="G228" s="224"/>
      <c r="H228" s="224"/>
      <c r="I228" s="227"/>
      <c r="J228" s="238">
        <f>BK228</f>
        <v>0</v>
      </c>
      <c r="K228" s="224"/>
      <c r="L228" s="229"/>
      <c r="M228" s="230"/>
      <c r="N228" s="231"/>
      <c r="O228" s="231"/>
      <c r="P228" s="232">
        <f>SUM(P229:P246)</f>
        <v>0</v>
      </c>
      <c r="Q228" s="231"/>
      <c r="R228" s="232">
        <f>SUM(R229:R246)</f>
        <v>0.189</v>
      </c>
      <c r="S228" s="231"/>
      <c r="T228" s="233">
        <f>SUM(T229:T246)</f>
        <v>0.041849999999999998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4" t="s">
        <v>83</v>
      </c>
      <c r="AT228" s="235" t="s">
        <v>73</v>
      </c>
      <c r="AU228" s="235" t="s">
        <v>81</v>
      </c>
      <c r="AY228" s="234" t="s">
        <v>275</v>
      </c>
      <c r="BK228" s="236">
        <f>SUM(BK229:BK246)</f>
        <v>0</v>
      </c>
    </row>
    <row r="229" s="2" customFormat="1" ht="24.15" customHeight="1">
      <c r="A229" s="35"/>
      <c r="B229" s="36"/>
      <c r="C229" s="239" t="s">
        <v>480</v>
      </c>
      <c r="D229" s="239" t="s">
        <v>278</v>
      </c>
      <c r="E229" s="240" t="s">
        <v>586</v>
      </c>
      <c r="F229" s="241" t="s">
        <v>587</v>
      </c>
      <c r="G229" s="242" t="s">
        <v>281</v>
      </c>
      <c r="H229" s="243">
        <v>187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352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588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589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484</v>
      </c>
      <c r="D231" s="239" t="s">
        <v>278</v>
      </c>
      <c r="E231" s="240" t="s">
        <v>591</v>
      </c>
      <c r="F231" s="241" t="s">
        <v>592</v>
      </c>
      <c r="G231" s="242" t="s">
        <v>281</v>
      </c>
      <c r="H231" s="243">
        <v>135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594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489</v>
      </c>
      <c r="D233" s="239" t="s">
        <v>278</v>
      </c>
      <c r="E233" s="240" t="s">
        <v>596</v>
      </c>
      <c r="F233" s="241" t="s">
        <v>597</v>
      </c>
      <c r="G233" s="242" t="s">
        <v>281</v>
      </c>
      <c r="H233" s="243">
        <v>135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0.001</v>
      </c>
      <c r="R233" s="249">
        <f>Q233*H233</f>
        <v>0.13500000000000001</v>
      </c>
      <c r="S233" s="249">
        <v>0.00031</v>
      </c>
      <c r="T233" s="250">
        <f>S233*H233</f>
        <v>0.041849999999999998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352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598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599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24.15" customHeight="1">
      <c r="A235" s="35"/>
      <c r="B235" s="36"/>
      <c r="C235" s="239" t="s">
        <v>494</v>
      </c>
      <c r="D235" s="239" t="s">
        <v>278</v>
      </c>
      <c r="E235" s="240" t="s">
        <v>601</v>
      </c>
      <c r="F235" s="241" t="s">
        <v>602</v>
      </c>
      <c r="G235" s="242" t="s">
        <v>281</v>
      </c>
      <c r="H235" s="243">
        <v>135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0.00020000000000000001</v>
      </c>
      <c r="R235" s="249">
        <f>Q235*H235</f>
        <v>0.027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603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604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498</v>
      </c>
      <c r="D237" s="239" t="s">
        <v>278</v>
      </c>
      <c r="E237" s="240" t="s">
        <v>606</v>
      </c>
      <c r="F237" s="241" t="s">
        <v>607</v>
      </c>
      <c r="G237" s="242" t="s">
        <v>281</v>
      </c>
      <c r="H237" s="243">
        <v>135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608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607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503</v>
      </c>
      <c r="D239" s="239" t="s">
        <v>278</v>
      </c>
      <c r="E239" s="240" t="s">
        <v>601</v>
      </c>
      <c r="F239" s="241" t="s">
        <v>602</v>
      </c>
      <c r="G239" s="242" t="s">
        <v>281</v>
      </c>
      <c r="H239" s="243">
        <v>135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0.00020000000000000001</v>
      </c>
      <c r="R239" s="249">
        <f>Q239*H239</f>
        <v>0.027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352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352</v>
      </c>
      <c r="BM239" s="251" t="s">
        <v>610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604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24.15" customHeight="1">
      <c r="A241" s="35"/>
      <c r="B241" s="36"/>
      <c r="C241" s="239" t="s">
        <v>508</v>
      </c>
      <c r="D241" s="239" t="s">
        <v>278</v>
      </c>
      <c r="E241" s="240" t="s">
        <v>612</v>
      </c>
      <c r="F241" s="241" t="s">
        <v>613</v>
      </c>
      <c r="G241" s="242" t="s">
        <v>281</v>
      </c>
      <c r="H241" s="243">
        <v>135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310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310</v>
      </c>
      <c r="BM241" s="251" t="s">
        <v>2149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613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16.5" customHeight="1">
      <c r="A243" s="35"/>
      <c r="B243" s="36"/>
      <c r="C243" s="239" t="s">
        <v>515</v>
      </c>
      <c r="D243" s="239" t="s">
        <v>278</v>
      </c>
      <c r="E243" s="240" t="s">
        <v>616</v>
      </c>
      <c r="F243" s="241" t="s">
        <v>617</v>
      </c>
      <c r="G243" s="242" t="s">
        <v>305</v>
      </c>
      <c r="H243" s="243">
        <v>1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310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310</v>
      </c>
      <c r="BM243" s="251" t="s">
        <v>618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617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520</v>
      </c>
      <c r="D245" s="239" t="s">
        <v>278</v>
      </c>
      <c r="E245" s="240" t="s">
        <v>620</v>
      </c>
      <c r="F245" s="241" t="s">
        <v>621</v>
      </c>
      <c r="G245" s="242" t="s">
        <v>305</v>
      </c>
      <c r="H245" s="243">
        <v>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310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310</v>
      </c>
      <c r="BM245" s="251" t="s">
        <v>622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621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12" customFormat="1" ht="25.92" customHeight="1">
      <c r="A247" s="12"/>
      <c r="B247" s="223"/>
      <c r="C247" s="224"/>
      <c r="D247" s="225" t="s">
        <v>73</v>
      </c>
      <c r="E247" s="226" t="s">
        <v>623</v>
      </c>
      <c r="F247" s="226" t="s">
        <v>624</v>
      </c>
      <c r="G247" s="224"/>
      <c r="H247" s="224"/>
      <c r="I247" s="227"/>
      <c r="J247" s="228">
        <f>BK247</f>
        <v>0</v>
      </c>
      <c r="K247" s="224"/>
      <c r="L247" s="229"/>
      <c r="M247" s="230"/>
      <c r="N247" s="231"/>
      <c r="O247" s="231"/>
      <c r="P247" s="232">
        <f>P248</f>
        <v>0</v>
      </c>
      <c r="Q247" s="231"/>
      <c r="R247" s="232">
        <f>R248</f>
        <v>0</v>
      </c>
      <c r="S247" s="231"/>
      <c r="T247" s="233">
        <f>T248</f>
        <v>0.0037499999999999999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4" t="s">
        <v>282</v>
      </c>
      <c r="AT247" s="235" t="s">
        <v>73</v>
      </c>
      <c r="AU247" s="235" t="s">
        <v>74</v>
      </c>
      <c r="AY247" s="234" t="s">
        <v>275</v>
      </c>
      <c r="BK247" s="236">
        <f>BK248</f>
        <v>0</v>
      </c>
    </row>
    <row r="248" s="12" customFormat="1" ht="22.8" customHeight="1">
      <c r="A248" s="12"/>
      <c r="B248" s="223"/>
      <c r="C248" s="224"/>
      <c r="D248" s="225" t="s">
        <v>73</v>
      </c>
      <c r="E248" s="237" t="s">
        <v>625</v>
      </c>
      <c r="F248" s="237" t="s">
        <v>624</v>
      </c>
      <c r="G248" s="224"/>
      <c r="H248" s="224"/>
      <c r="I248" s="227"/>
      <c r="J248" s="238">
        <f>BK248</f>
        <v>0</v>
      </c>
      <c r="K248" s="224"/>
      <c r="L248" s="229"/>
      <c r="M248" s="230"/>
      <c r="N248" s="231"/>
      <c r="O248" s="231"/>
      <c r="P248" s="232">
        <f>SUM(P249:P256)</f>
        <v>0</v>
      </c>
      <c r="Q248" s="231"/>
      <c r="R248" s="232">
        <f>SUM(R249:R256)</f>
        <v>0</v>
      </c>
      <c r="S248" s="231"/>
      <c r="T248" s="233">
        <f>SUM(T249:T256)</f>
        <v>0.0037499999999999999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4" t="s">
        <v>282</v>
      </c>
      <c r="AT248" s="235" t="s">
        <v>73</v>
      </c>
      <c r="AU248" s="235" t="s">
        <v>81</v>
      </c>
      <c r="AY248" s="234" t="s">
        <v>275</v>
      </c>
      <c r="BK248" s="236">
        <f>SUM(BK249:BK256)</f>
        <v>0</v>
      </c>
    </row>
    <row r="249" s="2" customFormat="1" ht="24.15" customHeight="1">
      <c r="A249" s="35"/>
      <c r="B249" s="36"/>
      <c r="C249" s="239" t="s">
        <v>525</v>
      </c>
      <c r="D249" s="239" t="s">
        <v>278</v>
      </c>
      <c r="E249" s="240" t="s">
        <v>2189</v>
      </c>
      <c r="F249" s="241" t="s">
        <v>2190</v>
      </c>
      <c r="G249" s="242" t="s">
        <v>696</v>
      </c>
      <c r="H249" s="243">
        <v>1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310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310</v>
      </c>
      <c r="BM249" s="251" t="s">
        <v>2191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2192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16.5" customHeight="1">
      <c r="A251" s="35"/>
      <c r="B251" s="36"/>
      <c r="C251" s="239" t="s">
        <v>530</v>
      </c>
      <c r="D251" s="239" t="s">
        <v>278</v>
      </c>
      <c r="E251" s="240" t="s">
        <v>1615</v>
      </c>
      <c r="F251" s="241" t="s">
        <v>1616</v>
      </c>
      <c r="G251" s="242" t="s">
        <v>305</v>
      </c>
      <c r="H251" s="243">
        <v>1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310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310</v>
      </c>
      <c r="BM251" s="251" t="s">
        <v>2193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1616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24.15" customHeight="1">
      <c r="A253" s="35"/>
      <c r="B253" s="36"/>
      <c r="C253" s="239" t="s">
        <v>534</v>
      </c>
      <c r="D253" s="239" t="s">
        <v>278</v>
      </c>
      <c r="E253" s="240" t="s">
        <v>2194</v>
      </c>
      <c r="F253" s="241" t="s">
        <v>1612</v>
      </c>
      <c r="G253" s="242" t="s">
        <v>696</v>
      </c>
      <c r="H253" s="243">
        <v>1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310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310</v>
      </c>
      <c r="BM253" s="251" t="s">
        <v>2195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2196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1.75" customHeight="1">
      <c r="A255" s="35"/>
      <c r="B255" s="36"/>
      <c r="C255" s="239" t="s">
        <v>539</v>
      </c>
      <c r="D255" s="239" t="s">
        <v>278</v>
      </c>
      <c r="E255" s="240" t="s">
        <v>2197</v>
      </c>
      <c r="F255" s="241" t="s">
        <v>2198</v>
      </c>
      <c r="G255" s="242" t="s">
        <v>342</v>
      </c>
      <c r="H255" s="243">
        <v>5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0.00075000000000000002</v>
      </c>
      <c r="T255" s="250">
        <f>S255*H255</f>
        <v>0.0037499999999999999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2199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2200</v>
      </c>
      <c r="G256" s="37"/>
      <c r="H256" s="37"/>
      <c r="I256" s="206"/>
      <c r="J256" s="37"/>
      <c r="K256" s="37"/>
      <c r="L256" s="41"/>
      <c r="M256" s="268"/>
      <c r="N256" s="269"/>
      <c r="O256" s="270"/>
      <c r="P256" s="270"/>
      <c r="Q256" s="270"/>
      <c r="R256" s="270"/>
      <c r="S256" s="270"/>
      <c r="T256" s="271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6.96" customHeight="1">
      <c r="A257" s="35"/>
      <c r="B257" s="63"/>
      <c r="C257" s="64"/>
      <c r="D257" s="64"/>
      <c r="E257" s="64"/>
      <c r="F257" s="64"/>
      <c r="G257" s="64"/>
      <c r="H257" s="64"/>
      <c r="I257" s="64"/>
      <c r="J257" s="64"/>
      <c r="K257" s="64"/>
      <c r="L257" s="41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sheet="1" autoFilter="0" formatColumns="0" formatRows="0" objects="1" scenarios="1" spinCount="100000" saltValue="nwa5gS8Cbdu93/0IpyXX9vSg2OxmQqQ/WrFbnkWSUve5OkELiFXufg543OMBeQ2azmFgYFvJhBwukXyPissnTQ==" hashValue="b23I+8KL7P4T8o5hO396/eL2QAhzoqkiGYe2IDuDem1QMnXp5q2G053vzIWxxitGkEHRM7L3IOXXgDP8fud3DQ==" algorithmName="SHA-512" password="C741"/>
  <autoFilter ref="C140:K25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2201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J108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ROUND((SUM(BE108:BE115) + SUM(BE137:BE196)),  2)</f>
        <v>0</v>
      </c>
      <c r="G37" s="35"/>
      <c r="H37" s="35"/>
      <c r="I37" s="163">
        <v>0.20999999999999999</v>
      </c>
      <c r="J37" s="162">
        <f>ROUND(((SUM(BE108:BE115) + SUM(BE137:BE196))*I37),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ROUND((SUM(BF108:BF115) + SUM(BF137:BF196)),  2)</f>
        <v>0</v>
      </c>
      <c r="G38" s="35"/>
      <c r="H38" s="35"/>
      <c r="I38" s="163">
        <v>0.12</v>
      </c>
      <c r="J38" s="162">
        <f>ROUND(((SUM(BF108:BF115) + SUM(BF137:BF196))*I38),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ROUND((SUM(BG108:BG115) + SUM(BG137:BG196)),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ROUND((SUM(BH108:BH115) + SUM(BH137:BH196)),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ROUND((SUM(BI108:BI115) + SUM(BI137:BI196)),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61.15.2 - chodba 2. 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J139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J144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J151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J161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635</v>
      </c>
      <c r="E105" s="195"/>
      <c r="F105" s="195"/>
      <c r="G105" s="195"/>
      <c r="H105" s="195"/>
      <c r="I105" s="195"/>
      <c r="J105" s="196">
        <f>J162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9.28" customHeight="1">
      <c r="A108" s="35"/>
      <c r="B108" s="36"/>
      <c r="C108" s="186" t="s">
        <v>250</v>
      </c>
      <c r="D108" s="37"/>
      <c r="E108" s="37"/>
      <c r="F108" s="37"/>
      <c r="G108" s="37"/>
      <c r="H108" s="37"/>
      <c r="I108" s="37"/>
      <c r="J108" s="198">
        <f>ROUND(J109 + J110 + J111 + J112 + J113 + J114,2)</f>
        <v>0</v>
      </c>
      <c r="K108" s="37"/>
      <c r="L108" s="60"/>
      <c r="N108" s="199" t="s">
        <v>38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8" customHeight="1">
      <c r="A109" s="35"/>
      <c r="B109" s="36"/>
      <c r="C109" s="37"/>
      <c r="D109" s="200" t="s">
        <v>251</v>
      </c>
      <c r="E109" s="201"/>
      <c r="F109" s="201"/>
      <c r="G109" s="37"/>
      <c r="H109" s="37"/>
      <c r="I109" s="37"/>
      <c r="J109" s="202">
        <v>0</v>
      </c>
      <c r="K109" s="37"/>
      <c r="L109" s="203"/>
      <c r="M109" s="204"/>
      <c r="N109" s="205" t="s">
        <v>39</v>
      </c>
      <c r="O109" s="204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7" t="s">
        <v>252</v>
      </c>
      <c r="AZ109" s="204"/>
      <c r="BA109" s="204"/>
      <c r="BB109" s="204"/>
      <c r="BC109" s="204"/>
      <c r="BD109" s="204"/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07" t="s">
        <v>81</v>
      </c>
      <c r="BK109" s="204"/>
      <c r="BL109" s="204"/>
      <c r="BM109" s="204"/>
    </row>
    <row r="110" s="2" customFormat="1" ht="18" customHeight="1">
      <c r="A110" s="35"/>
      <c r="B110" s="36"/>
      <c r="C110" s="37"/>
      <c r="D110" s="200" t="s">
        <v>253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254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255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256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1" t="s">
        <v>257</v>
      </c>
      <c r="E114" s="37"/>
      <c r="F114" s="37"/>
      <c r="G114" s="37"/>
      <c r="H114" s="37"/>
      <c r="I114" s="37"/>
      <c r="J114" s="202">
        <f>ROUND(J32*T114,2)</f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258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209" t="s">
        <v>259</v>
      </c>
      <c r="D116" s="184"/>
      <c r="E116" s="184"/>
      <c r="F116" s="184"/>
      <c r="G116" s="184"/>
      <c r="H116" s="184"/>
      <c r="I116" s="184"/>
      <c r="J116" s="210">
        <f>ROUND(J98+J108,2)</f>
        <v>0</v>
      </c>
      <c r="K116" s="18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260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6.25" customHeight="1">
      <c r="A125" s="35"/>
      <c r="B125" s="36"/>
      <c r="C125" s="37"/>
      <c r="D125" s="37"/>
      <c r="E125" s="182" t="str">
        <f>E7</f>
        <v>Rekonstrukce silno a slaboproudé instalace, dobudování WC pro imobilní aj., ZŠ Ivanovice na Hané, ul. Tyršova 218/4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" customFormat="1" ht="12" customHeight="1">
      <c r="B126" s="18"/>
      <c r="C126" s="29" t="s">
        <v>225</v>
      </c>
      <c r="D126" s="19"/>
      <c r="E126" s="19"/>
      <c r="F126" s="19"/>
      <c r="G126" s="19"/>
      <c r="H126" s="19"/>
      <c r="I126" s="19"/>
      <c r="J126" s="19"/>
      <c r="K126" s="19"/>
      <c r="L126" s="17"/>
    </row>
    <row r="127" s="2" customFormat="1" ht="16.5" customHeight="1">
      <c r="A127" s="35"/>
      <c r="B127" s="36"/>
      <c r="C127" s="37"/>
      <c r="D127" s="37"/>
      <c r="E127" s="182" t="s">
        <v>2122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227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E11</f>
        <v>61.15.2 - chodba 2. NP - elektro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F14</f>
        <v>ZŠ Ivanovice na Hané, okres Vyškov p. o.</v>
      </c>
      <c r="G131" s="37"/>
      <c r="H131" s="37"/>
      <c r="I131" s="29" t="s">
        <v>22</v>
      </c>
      <c r="J131" s="76" t="str">
        <f>IF(J14="","",J14)</f>
        <v>4. 2. 2025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E17</f>
        <v xml:space="preserve"> </v>
      </c>
      <c r="G133" s="37"/>
      <c r="H133" s="37"/>
      <c r="I133" s="29" t="s">
        <v>30</v>
      </c>
      <c r="J133" s="33" t="str">
        <f>E23</f>
        <v xml:space="preserve"> 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28</v>
      </c>
      <c r="D134" s="37"/>
      <c r="E134" s="37"/>
      <c r="F134" s="24" t="str">
        <f>IF(E20="","",E20)</f>
        <v>Vyplň údaj</v>
      </c>
      <c r="G134" s="37"/>
      <c r="H134" s="37"/>
      <c r="I134" s="29" t="s">
        <v>32</v>
      </c>
      <c r="J134" s="33" t="str">
        <f>E26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211"/>
      <c r="B136" s="212"/>
      <c r="C136" s="213" t="s">
        <v>261</v>
      </c>
      <c r="D136" s="214" t="s">
        <v>59</v>
      </c>
      <c r="E136" s="214" t="s">
        <v>55</v>
      </c>
      <c r="F136" s="214" t="s">
        <v>56</v>
      </c>
      <c r="G136" s="214" t="s">
        <v>262</v>
      </c>
      <c r="H136" s="214" t="s">
        <v>263</v>
      </c>
      <c r="I136" s="214" t="s">
        <v>264</v>
      </c>
      <c r="J136" s="215" t="s">
        <v>233</v>
      </c>
      <c r="K136" s="216" t="s">
        <v>265</v>
      </c>
      <c r="L136" s="217"/>
      <c r="M136" s="97" t="s">
        <v>1</v>
      </c>
      <c r="N136" s="98" t="s">
        <v>38</v>
      </c>
      <c r="O136" s="98" t="s">
        <v>266</v>
      </c>
      <c r="P136" s="98" t="s">
        <v>267</v>
      </c>
      <c r="Q136" s="98" t="s">
        <v>268</v>
      </c>
      <c r="R136" s="98" t="s">
        <v>269</v>
      </c>
      <c r="S136" s="98" t="s">
        <v>270</v>
      </c>
      <c r="T136" s="99" t="s">
        <v>271</v>
      </c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</row>
    <row r="137" s="2" customFormat="1" ht="22.8" customHeight="1">
      <c r="A137" s="35"/>
      <c r="B137" s="36"/>
      <c r="C137" s="104" t="s">
        <v>272</v>
      </c>
      <c r="D137" s="37"/>
      <c r="E137" s="37"/>
      <c r="F137" s="37"/>
      <c r="G137" s="37"/>
      <c r="H137" s="37"/>
      <c r="I137" s="37"/>
      <c r="J137" s="218">
        <f>BK137</f>
        <v>0</v>
      </c>
      <c r="K137" s="37"/>
      <c r="L137" s="41"/>
      <c r="M137" s="100"/>
      <c r="N137" s="219"/>
      <c r="O137" s="101"/>
      <c r="P137" s="220">
        <f>P138+P160</f>
        <v>0</v>
      </c>
      <c r="Q137" s="101"/>
      <c r="R137" s="220">
        <f>R138+R160</f>
        <v>0.029739999999999999</v>
      </c>
      <c r="S137" s="101"/>
      <c r="T137" s="221">
        <f>T138+T160</f>
        <v>0.024050000000000002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73</v>
      </c>
      <c r="AU137" s="14" t="s">
        <v>235</v>
      </c>
      <c r="BK137" s="222">
        <f>BK138+BK160</f>
        <v>0</v>
      </c>
    </row>
    <row r="138" s="12" customFormat="1" ht="25.92" customHeight="1">
      <c r="A138" s="12"/>
      <c r="B138" s="223"/>
      <c r="C138" s="224"/>
      <c r="D138" s="225" t="s">
        <v>73</v>
      </c>
      <c r="E138" s="226" t="s">
        <v>273</v>
      </c>
      <c r="F138" s="226" t="s">
        <v>274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P139+P144+P151</f>
        <v>0</v>
      </c>
      <c r="Q138" s="231"/>
      <c r="R138" s="232">
        <f>R139+R144+R151</f>
        <v>0</v>
      </c>
      <c r="S138" s="231"/>
      <c r="T138" s="233">
        <f>T139+T144+T151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4" t="s">
        <v>81</v>
      </c>
      <c r="AT138" s="235" t="s">
        <v>73</v>
      </c>
      <c r="AU138" s="235" t="s">
        <v>74</v>
      </c>
      <c r="AY138" s="234" t="s">
        <v>275</v>
      </c>
      <c r="BK138" s="236">
        <f>BK139+BK144+BK151</f>
        <v>0</v>
      </c>
    </row>
    <row r="139" s="12" customFormat="1" ht="22.8" customHeight="1">
      <c r="A139" s="12"/>
      <c r="B139" s="223"/>
      <c r="C139" s="224"/>
      <c r="D139" s="225" t="s">
        <v>73</v>
      </c>
      <c r="E139" s="237" t="s">
        <v>276</v>
      </c>
      <c r="F139" s="237" t="s">
        <v>277</v>
      </c>
      <c r="G139" s="224"/>
      <c r="H139" s="224"/>
      <c r="I139" s="227"/>
      <c r="J139" s="238">
        <f>BK139</f>
        <v>0</v>
      </c>
      <c r="K139" s="224"/>
      <c r="L139" s="229"/>
      <c r="M139" s="230"/>
      <c r="N139" s="231"/>
      <c r="O139" s="231"/>
      <c r="P139" s="232">
        <f>SUM(P140:P143)</f>
        <v>0</v>
      </c>
      <c r="Q139" s="231"/>
      <c r="R139" s="232">
        <f>SUM(R140:R143)</f>
        <v>0</v>
      </c>
      <c r="S139" s="231"/>
      <c r="T139" s="23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81</v>
      </c>
      <c r="AY139" s="234" t="s">
        <v>275</v>
      </c>
      <c r="BK139" s="236">
        <f>SUM(BK140:BK143)</f>
        <v>0</v>
      </c>
    </row>
    <row r="140" s="2" customFormat="1" ht="24.15" customHeight="1">
      <c r="A140" s="35"/>
      <c r="B140" s="36"/>
      <c r="C140" s="239" t="s">
        <v>81</v>
      </c>
      <c r="D140" s="239" t="s">
        <v>278</v>
      </c>
      <c r="E140" s="240" t="s">
        <v>641</v>
      </c>
      <c r="F140" s="241" t="s">
        <v>642</v>
      </c>
      <c r="G140" s="242" t="s">
        <v>643</v>
      </c>
      <c r="H140" s="243">
        <v>10</v>
      </c>
      <c r="I140" s="244"/>
      <c r="J140" s="245">
        <f>ROUND(I140*H140,2)</f>
        <v>0</v>
      </c>
      <c r="K140" s="246"/>
      <c r="L140" s="41"/>
      <c r="M140" s="247" t="s">
        <v>1</v>
      </c>
      <c r="N140" s="248" t="s">
        <v>39</v>
      </c>
      <c r="O140" s="8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1" t="s">
        <v>282</v>
      </c>
      <c r="AT140" s="251" t="s">
        <v>278</v>
      </c>
      <c r="AU140" s="251" t="s">
        <v>83</v>
      </c>
      <c r="AY140" s="14" t="s">
        <v>275</v>
      </c>
      <c r="BE140" s="252">
        <f>IF(N140="základní",J140,0)</f>
        <v>0</v>
      </c>
      <c r="BF140" s="252">
        <f>IF(N140="snížená",J140,0)</f>
        <v>0</v>
      </c>
      <c r="BG140" s="252">
        <f>IF(N140="zákl. přenesená",J140,0)</f>
        <v>0</v>
      </c>
      <c r="BH140" s="252">
        <f>IF(N140="sníž. přenesená",J140,0)</f>
        <v>0</v>
      </c>
      <c r="BI140" s="252">
        <f>IF(N140="nulová",J140,0)</f>
        <v>0</v>
      </c>
      <c r="BJ140" s="14" t="s">
        <v>81</v>
      </c>
      <c r="BK140" s="252">
        <f>ROUND(I140*H140,2)</f>
        <v>0</v>
      </c>
      <c r="BL140" s="14" t="s">
        <v>282</v>
      </c>
      <c r="BM140" s="251" t="s">
        <v>644</v>
      </c>
    </row>
    <row r="141" s="2" customFormat="1">
      <c r="A141" s="35"/>
      <c r="B141" s="36"/>
      <c r="C141" s="37"/>
      <c r="D141" s="253" t="s">
        <v>284</v>
      </c>
      <c r="E141" s="37"/>
      <c r="F141" s="254" t="s">
        <v>645</v>
      </c>
      <c r="G141" s="37"/>
      <c r="H141" s="37"/>
      <c r="I141" s="206"/>
      <c r="J141" s="37"/>
      <c r="K141" s="37"/>
      <c r="L141" s="41"/>
      <c r="M141" s="255"/>
      <c r="N141" s="25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284</v>
      </c>
      <c r="AU141" s="14" t="s">
        <v>83</v>
      </c>
    </row>
    <row r="142" s="2" customFormat="1" ht="24.15" customHeight="1">
      <c r="A142" s="35"/>
      <c r="B142" s="36"/>
      <c r="C142" s="239" t="s">
        <v>83</v>
      </c>
      <c r="D142" s="239" t="s">
        <v>278</v>
      </c>
      <c r="E142" s="240" t="s">
        <v>646</v>
      </c>
      <c r="F142" s="241" t="s">
        <v>647</v>
      </c>
      <c r="G142" s="242" t="s">
        <v>643</v>
      </c>
      <c r="H142" s="243">
        <v>40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648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649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296</v>
      </c>
      <c r="F144" s="237" t="s">
        <v>297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SUM(P145:P150)</f>
        <v>0</v>
      </c>
      <c r="Q144" s="231"/>
      <c r="R144" s="232">
        <f>SUM(R145:R150)</f>
        <v>0</v>
      </c>
      <c r="S144" s="231"/>
      <c r="T144" s="23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SUM(BK145:BK150)</f>
        <v>0</v>
      </c>
    </row>
    <row r="145" s="2" customFormat="1" ht="33" customHeight="1">
      <c r="A145" s="35"/>
      <c r="B145" s="36"/>
      <c r="C145" s="239" t="s">
        <v>276</v>
      </c>
      <c r="D145" s="239" t="s">
        <v>278</v>
      </c>
      <c r="E145" s="240" t="s">
        <v>650</v>
      </c>
      <c r="F145" s="241" t="s">
        <v>651</v>
      </c>
      <c r="G145" s="242" t="s">
        <v>342</v>
      </c>
      <c r="H145" s="243">
        <v>1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652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653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33" customHeight="1">
      <c r="A147" s="35"/>
      <c r="B147" s="36"/>
      <c r="C147" s="239" t="s">
        <v>282</v>
      </c>
      <c r="D147" s="239" t="s">
        <v>278</v>
      </c>
      <c r="E147" s="240" t="s">
        <v>658</v>
      </c>
      <c r="F147" s="241" t="s">
        <v>659</v>
      </c>
      <c r="G147" s="242" t="s">
        <v>342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660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661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33" customHeight="1">
      <c r="A149" s="35"/>
      <c r="B149" s="36"/>
      <c r="C149" s="239" t="s">
        <v>302</v>
      </c>
      <c r="D149" s="239" t="s">
        <v>278</v>
      </c>
      <c r="E149" s="240" t="s">
        <v>694</v>
      </c>
      <c r="F149" s="241" t="s">
        <v>695</v>
      </c>
      <c r="G149" s="242" t="s">
        <v>696</v>
      </c>
      <c r="H149" s="243">
        <v>20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697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695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322</v>
      </c>
      <c r="F151" s="237" t="s">
        <v>323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SUM(P152:P159)</f>
        <v>0</v>
      </c>
      <c r="Q151" s="231"/>
      <c r="R151" s="232">
        <f>SUM(R152:R159)</f>
        <v>0</v>
      </c>
      <c r="S151" s="231"/>
      <c r="T151" s="23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SUM(BK152:BK159)</f>
        <v>0</v>
      </c>
    </row>
    <row r="152" s="2" customFormat="1" ht="24.15" customHeight="1">
      <c r="A152" s="35"/>
      <c r="B152" s="36"/>
      <c r="C152" s="239" t="s">
        <v>286</v>
      </c>
      <c r="D152" s="239" t="s">
        <v>278</v>
      </c>
      <c r="E152" s="240" t="s">
        <v>324</v>
      </c>
      <c r="F152" s="241" t="s">
        <v>325</v>
      </c>
      <c r="G152" s="242" t="s">
        <v>326</v>
      </c>
      <c r="H152" s="243">
        <v>0.024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698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328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24.15" customHeight="1">
      <c r="A154" s="35"/>
      <c r="B154" s="36"/>
      <c r="C154" s="239" t="s">
        <v>312</v>
      </c>
      <c r="D154" s="239" t="s">
        <v>278</v>
      </c>
      <c r="E154" s="240" t="s">
        <v>330</v>
      </c>
      <c r="F154" s="241" t="s">
        <v>331</v>
      </c>
      <c r="G154" s="242" t="s">
        <v>326</v>
      </c>
      <c r="H154" s="243">
        <v>0.024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699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333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24.15" customHeight="1">
      <c r="A156" s="35"/>
      <c r="B156" s="36"/>
      <c r="C156" s="239" t="s">
        <v>318</v>
      </c>
      <c r="D156" s="239" t="s">
        <v>278</v>
      </c>
      <c r="E156" s="240" t="s">
        <v>700</v>
      </c>
      <c r="F156" s="241" t="s">
        <v>701</v>
      </c>
      <c r="G156" s="242" t="s">
        <v>326</v>
      </c>
      <c r="H156" s="243">
        <v>40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702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703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49.05" customHeight="1">
      <c r="A158" s="35"/>
      <c r="B158" s="36"/>
      <c r="C158" s="239" t="s">
        <v>296</v>
      </c>
      <c r="D158" s="239" t="s">
        <v>278</v>
      </c>
      <c r="E158" s="240" t="s">
        <v>704</v>
      </c>
      <c r="F158" s="241" t="s">
        <v>705</v>
      </c>
      <c r="G158" s="242" t="s">
        <v>326</v>
      </c>
      <c r="H158" s="243">
        <v>0.024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706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707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12" customFormat="1" ht="25.92" customHeight="1">
      <c r="A160" s="12"/>
      <c r="B160" s="223"/>
      <c r="C160" s="224"/>
      <c r="D160" s="225" t="s">
        <v>73</v>
      </c>
      <c r="E160" s="226" t="s">
        <v>345</v>
      </c>
      <c r="F160" s="226" t="s">
        <v>346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P161</f>
        <v>0</v>
      </c>
      <c r="Q160" s="231"/>
      <c r="R160" s="232">
        <f>R161</f>
        <v>0.029739999999999999</v>
      </c>
      <c r="S160" s="231"/>
      <c r="T160" s="233">
        <f>T161</f>
        <v>0.024050000000000002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74</v>
      </c>
      <c r="AY160" s="234" t="s">
        <v>275</v>
      </c>
      <c r="BK160" s="236">
        <f>BK161</f>
        <v>0</v>
      </c>
    </row>
    <row r="161" s="12" customFormat="1" ht="22.8" customHeight="1">
      <c r="A161" s="12"/>
      <c r="B161" s="223"/>
      <c r="C161" s="224"/>
      <c r="D161" s="225" t="s">
        <v>73</v>
      </c>
      <c r="E161" s="237" t="s">
        <v>708</v>
      </c>
      <c r="F161" s="237" t="s">
        <v>709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P162</f>
        <v>0</v>
      </c>
      <c r="Q161" s="231"/>
      <c r="R161" s="232">
        <f>R162</f>
        <v>0.029739999999999999</v>
      </c>
      <c r="S161" s="231"/>
      <c r="T161" s="233">
        <f>T162</f>
        <v>0.024050000000000002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81</v>
      </c>
      <c r="AY161" s="234" t="s">
        <v>275</v>
      </c>
      <c r="BK161" s="236">
        <f>BK162</f>
        <v>0</v>
      </c>
    </row>
    <row r="162" s="12" customFormat="1" ht="20.88" customHeight="1">
      <c r="A162" s="12"/>
      <c r="B162" s="223"/>
      <c r="C162" s="224"/>
      <c r="D162" s="225" t="s">
        <v>73</v>
      </c>
      <c r="E162" s="237" t="s">
        <v>1067</v>
      </c>
      <c r="F162" s="237" t="s">
        <v>1068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SUM(P163:P196)</f>
        <v>0</v>
      </c>
      <c r="Q162" s="231"/>
      <c r="R162" s="232">
        <f>SUM(R163:R196)</f>
        <v>0.029739999999999999</v>
      </c>
      <c r="S162" s="231"/>
      <c r="T162" s="233">
        <f>SUM(T163:T196)</f>
        <v>0.024050000000000002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83</v>
      </c>
      <c r="AT162" s="235" t="s">
        <v>73</v>
      </c>
      <c r="AU162" s="235" t="s">
        <v>83</v>
      </c>
      <c r="AY162" s="234" t="s">
        <v>275</v>
      </c>
      <c r="BK162" s="236">
        <f>SUM(BK163:BK196)</f>
        <v>0</v>
      </c>
    </row>
    <row r="163" s="2" customFormat="1" ht="33" customHeight="1">
      <c r="A163" s="35"/>
      <c r="B163" s="36"/>
      <c r="C163" s="239" t="s">
        <v>329</v>
      </c>
      <c r="D163" s="239" t="s">
        <v>278</v>
      </c>
      <c r="E163" s="240" t="s">
        <v>1076</v>
      </c>
      <c r="F163" s="241" t="s">
        <v>1077</v>
      </c>
      <c r="G163" s="242" t="s">
        <v>342</v>
      </c>
      <c r="H163" s="243">
        <v>8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276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1078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1079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276</v>
      </c>
    </row>
    <row r="165" s="2" customFormat="1" ht="76.35" customHeight="1">
      <c r="A165" s="35"/>
      <c r="B165" s="36"/>
      <c r="C165" s="257" t="s">
        <v>334</v>
      </c>
      <c r="D165" s="257" t="s">
        <v>339</v>
      </c>
      <c r="E165" s="258" t="s">
        <v>1543</v>
      </c>
      <c r="F165" s="259" t="s">
        <v>1544</v>
      </c>
      <c r="G165" s="260" t="s">
        <v>342</v>
      </c>
      <c r="H165" s="261">
        <v>8</v>
      </c>
      <c r="I165" s="262"/>
      <c r="J165" s="263">
        <f>ROUND(I165*H165,2)</f>
        <v>0</v>
      </c>
      <c r="K165" s="264"/>
      <c r="L165" s="265"/>
      <c r="M165" s="266" t="s">
        <v>1</v>
      </c>
      <c r="N165" s="267" t="s">
        <v>39</v>
      </c>
      <c r="O165" s="88"/>
      <c r="P165" s="249">
        <f>O165*H165</f>
        <v>0</v>
      </c>
      <c r="Q165" s="249">
        <v>0.0025500000000000002</v>
      </c>
      <c r="R165" s="249">
        <f>Q165*H165</f>
        <v>0.020400000000000001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377</v>
      </c>
      <c r="AT165" s="251" t="s">
        <v>339</v>
      </c>
      <c r="AU165" s="251" t="s">
        <v>276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1545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1546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276</v>
      </c>
    </row>
    <row r="167" s="2" customFormat="1" ht="24.15" customHeight="1">
      <c r="A167" s="35"/>
      <c r="B167" s="36"/>
      <c r="C167" s="239" t="s">
        <v>8</v>
      </c>
      <c r="D167" s="239" t="s">
        <v>278</v>
      </c>
      <c r="E167" s="240" t="s">
        <v>1086</v>
      </c>
      <c r="F167" s="241" t="s">
        <v>1087</v>
      </c>
      <c r="G167" s="242" t="s">
        <v>342</v>
      </c>
      <c r="H167" s="243">
        <v>8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276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1088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1089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276</v>
      </c>
    </row>
    <row r="169" s="2" customFormat="1" ht="24.15" customHeight="1">
      <c r="A169" s="35"/>
      <c r="B169" s="36"/>
      <c r="C169" s="257" t="s">
        <v>349</v>
      </c>
      <c r="D169" s="257" t="s">
        <v>339</v>
      </c>
      <c r="E169" s="258" t="s">
        <v>1091</v>
      </c>
      <c r="F169" s="259" t="s">
        <v>1092</v>
      </c>
      <c r="G169" s="260" t="s">
        <v>342</v>
      </c>
      <c r="H169" s="261">
        <v>8</v>
      </c>
      <c r="I169" s="262"/>
      <c r="J169" s="263">
        <f>ROUND(I169*H169,2)</f>
        <v>0</v>
      </c>
      <c r="K169" s="264"/>
      <c r="L169" s="265"/>
      <c r="M169" s="266" t="s">
        <v>1</v>
      </c>
      <c r="N169" s="267" t="s">
        <v>39</v>
      </c>
      <c r="O169" s="88"/>
      <c r="P169" s="249">
        <f>O169*H169</f>
        <v>0</v>
      </c>
      <c r="Q169" s="249">
        <v>0.00014999999999999999</v>
      </c>
      <c r="R169" s="249">
        <f>Q169*H169</f>
        <v>0.0011999999999999999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377</v>
      </c>
      <c r="AT169" s="251" t="s">
        <v>339</v>
      </c>
      <c r="AU169" s="251" t="s">
        <v>276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1093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1092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276</v>
      </c>
    </row>
    <row r="171" s="2" customFormat="1" ht="37.8" customHeight="1">
      <c r="A171" s="35"/>
      <c r="B171" s="36"/>
      <c r="C171" s="239" t="s">
        <v>355</v>
      </c>
      <c r="D171" s="239" t="s">
        <v>278</v>
      </c>
      <c r="E171" s="240" t="s">
        <v>2151</v>
      </c>
      <c r="F171" s="241" t="s">
        <v>2152</v>
      </c>
      <c r="G171" s="242" t="s">
        <v>342</v>
      </c>
      <c r="H171" s="243">
        <v>4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352</v>
      </c>
      <c r="AT171" s="251" t="s">
        <v>278</v>
      </c>
      <c r="AU171" s="251" t="s">
        <v>276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2153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2154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276</v>
      </c>
    </row>
    <row r="173" s="2" customFormat="1" ht="24.15" customHeight="1">
      <c r="A173" s="35"/>
      <c r="B173" s="36"/>
      <c r="C173" s="239" t="s">
        <v>360</v>
      </c>
      <c r="D173" s="239" t="s">
        <v>278</v>
      </c>
      <c r="E173" s="240" t="s">
        <v>1710</v>
      </c>
      <c r="F173" s="241" t="s">
        <v>1711</v>
      </c>
      <c r="G173" s="242" t="s">
        <v>342</v>
      </c>
      <c r="H173" s="243">
        <v>2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1712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1713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24.15" customHeight="1">
      <c r="A175" s="35"/>
      <c r="B175" s="36"/>
      <c r="C175" s="257" t="s">
        <v>352</v>
      </c>
      <c r="D175" s="257" t="s">
        <v>339</v>
      </c>
      <c r="E175" s="258" t="s">
        <v>1714</v>
      </c>
      <c r="F175" s="259" t="s">
        <v>1715</v>
      </c>
      <c r="G175" s="260" t="s">
        <v>342</v>
      </c>
      <c r="H175" s="261">
        <v>2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4.0000000000000003E-05</v>
      </c>
      <c r="R175" s="249">
        <f>Q175*H175</f>
        <v>8.0000000000000007E-05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1716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1715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24.15" customHeight="1">
      <c r="A177" s="35"/>
      <c r="B177" s="36"/>
      <c r="C177" s="239" t="s">
        <v>369</v>
      </c>
      <c r="D177" s="239" t="s">
        <v>278</v>
      </c>
      <c r="E177" s="240" t="s">
        <v>2155</v>
      </c>
      <c r="F177" s="241" t="s">
        <v>2156</v>
      </c>
      <c r="G177" s="242" t="s">
        <v>342</v>
      </c>
      <c r="H177" s="243">
        <v>2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2157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2158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24.15" customHeight="1">
      <c r="A179" s="35"/>
      <c r="B179" s="36"/>
      <c r="C179" s="257" t="s">
        <v>374</v>
      </c>
      <c r="D179" s="257" t="s">
        <v>339</v>
      </c>
      <c r="E179" s="258" t="s">
        <v>2159</v>
      </c>
      <c r="F179" s="259" t="s">
        <v>2160</v>
      </c>
      <c r="G179" s="260" t="s">
        <v>342</v>
      </c>
      <c r="H179" s="261">
        <v>2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39</v>
      </c>
      <c r="O179" s="88"/>
      <c r="P179" s="249">
        <f>O179*H179</f>
        <v>0</v>
      </c>
      <c r="Q179" s="249">
        <v>6.0000000000000002E-05</v>
      </c>
      <c r="R179" s="249">
        <f>Q179*H179</f>
        <v>0.00012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377</v>
      </c>
      <c r="AT179" s="251" t="s">
        <v>339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2161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2160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2" customFormat="1" ht="24.15" customHeight="1">
      <c r="A181" s="35"/>
      <c r="B181" s="36"/>
      <c r="C181" s="257" t="s">
        <v>380</v>
      </c>
      <c r="D181" s="257" t="s">
        <v>339</v>
      </c>
      <c r="E181" s="258" t="s">
        <v>1315</v>
      </c>
      <c r="F181" s="259" t="s">
        <v>1316</v>
      </c>
      <c r="G181" s="260" t="s">
        <v>342</v>
      </c>
      <c r="H181" s="261">
        <v>4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1.0000000000000001E-05</v>
      </c>
      <c r="R181" s="249">
        <f>Q181*H181</f>
        <v>4.0000000000000003E-05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276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1554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1316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276</v>
      </c>
    </row>
    <row r="183" s="2" customFormat="1" ht="24.15" customHeight="1">
      <c r="A183" s="35"/>
      <c r="B183" s="36"/>
      <c r="C183" s="239" t="s">
        <v>385</v>
      </c>
      <c r="D183" s="239" t="s">
        <v>278</v>
      </c>
      <c r="E183" s="240" t="s">
        <v>1108</v>
      </c>
      <c r="F183" s="241" t="s">
        <v>1109</v>
      </c>
      <c r="G183" s="242" t="s">
        <v>416</v>
      </c>
      <c r="H183" s="243">
        <v>40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1110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1111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24.15" customHeight="1">
      <c r="A185" s="35"/>
      <c r="B185" s="36"/>
      <c r="C185" s="257" t="s">
        <v>7</v>
      </c>
      <c r="D185" s="257" t="s">
        <v>339</v>
      </c>
      <c r="E185" s="258" t="s">
        <v>1113</v>
      </c>
      <c r="F185" s="259" t="s">
        <v>1114</v>
      </c>
      <c r="G185" s="260" t="s">
        <v>416</v>
      </c>
      <c r="H185" s="261">
        <v>40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0.00012</v>
      </c>
      <c r="R185" s="249">
        <f>Q185*H185</f>
        <v>0.0048000000000000004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1115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1114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24.15" customHeight="1">
      <c r="A187" s="35"/>
      <c r="B187" s="36"/>
      <c r="C187" s="239" t="s">
        <v>394</v>
      </c>
      <c r="D187" s="239" t="s">
        <v>278</v>
      </c>
      <c r="E187" s="240" t="s">
        <v>957</v>
      </c>
      <c r="F187" s="241" t="s">
        <v>958</v>
      </c>
      <c r="G187" s="242" t="s">
        <v>342</v>
      </c>
      <c r="H187" s="243">
        <v>20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1117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960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16.5" customHeight="1">
      <c r="A189" s="35"/>
      <c r="B189" s="36"/>
      <c r="C189" s="257" t="s">
        <v>399</v>
      </c>
      <c r="D189" s="257" t="s">
        <v>339</v>
      </c>
      <c r="E189" s="258" t="s">
        <v>962</v>
      </c>
      <c r="F189" s="259" t="s">
        <v>963</v>
      </c>
      <c r="G189" s="260" t="s">
        <v>342</v>
      </c>
      <c r="H189" s="261">
        <v>20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9.0000000000000006E-05</v>
      </c>
      <c r="R189" s="249">
        <f>Q189*H189</f>
        <v>0.0018000000000000002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1119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963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2" customFormat="1" ht="24.15" customHeight="1">
      <c r="A191" s="35"/>
      <c r="B191" s="36"/>
      <c r="C191" s="239" t="s">
        <v>403</v>
      </c>
      <c r="D191" s="239" t="s">
        <v>278</v>
      </c>
      <c r="E191" s="240" t="s">
        <v>1121</v>
      </c>
      <c r="F191" s="241" t="s">
        <v>1122</v>
      </c>
      <c r="G191" s="242" t="s">
        <v>342</v>
      </c>
      <c r="H191" s="243">
        <v>8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0.0030000000000000001</v>
      </c>
      <c r="T191" s="250">
        <f>S191*H191</f>
        <v>0.024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276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1123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1124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276</v>
      </c>
    </row>
    <row r="193" s="2" customFormat="1" ht="44.25" customHeight="1">
      <c r="A193" s="35"/>
      <c r="B193" s="36"/>
      <c r="C193" s="239" t="s">
        <v>408</v>
      </c>
      <c r="D193" s="239" t="s">
        <v>278</v>
      </c>
      <c r="E193" s="240" t="s">
        <v>2162</v>
      </c>
      <c r="F193" s="241" t="s">
        <v>2163</v>
      </c>
      <c r="G193" s="242" t="s">
        <v>342</v>
      </c>
      <c r="H193" s="243">
        <v>1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5.0000000000000002E-05</v>
      </c>
      <c r="T193" s="250">
        <f>S193*H193</f>
        <v>5.0000000000000002E-05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276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2164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2165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276</v>
      </c>
    </row>
    <row r="195" s="2" customFormat="1" ht="24.15" customHeight="1">
      <c r="A195" s="35"/>
      <c r="B195" s="36"/>
      <c r="C195" s="257" t="s">
        <v>413</v>
      </c>
      <c r="D195" s="257" t="s">
        <v>339</v>
      </c>
      <c r="E195" s="258" t="s">
        <v>2166</v>
      </c>
      <c r="F195" s="259" t="s">
        <v>2167</v>
      </c>
      <c r="G195" s="260" t="s">
        <v>342</v>
      </c>
      <c r="H195" s="261">
        <v>1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0.0012999999999999999</v>
      </c>
      <c r="R195" s="249">
        <f>Q195*H195</f>
        <v>0.0012999999999999999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276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2168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2169</v>
      </c>
      <c r="G196" s="37"/>
      <c r="H196" s="37"/>
      <c r="I196" s="206"/>
      <c r="J196" s="37"/>
      <c r="K196" s="37"/>
      <c r="L196" s="41"/>
      <c r="M196" s="268"/>
      <c r="N196" s="269"/>
      <c r="O196" s="270"/>
      <c r="P196" s="270"/>
      <c r="Q196" s="270"/>
      <c r="R196" s="270"/>
      <c r="S196" s="270"/>
      <c r="T196" s="27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276</v>
      </c>
    </row>
    <row r="197" s="2" customFormat="1" ht="6.96" customHeight="1">
      <c r="A197" s="35"/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Vo/5ESbM0FN/gd6IC0pzVM3Lo0q7w/m3RlxmEAxu3v0BXvwwvwW0rPatXv1YEh/YLIoByg0dZmfbHrpXt/NKBA==" hashValue="Mf53uJDCnByK+63n19sc8Akqw5f5sC/9yjh8ToksxcKAMquwOQ6+NJIFmH1gibwjQKi7CvGi+SMXNyk4VgXRvg==" algorithmName="SHA-512" password="C741"/>
  <autoFilter ref="C136:K19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2202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SUM(BE141:BE256)),  2)</f>
        <v>0</v>
      </c>
      <c r="G37" s="35"/>
      <c r="H37" s="35"/>
      <c r="I37" s="163">
        <v>0.20999999999999999</v>
      </c>
      <c r="J37" s="162">
        <f>ROUND(((SUM(BE112:BE119) + SUM(BE141:BE256))*I37),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SUM(BF141:BF256)),  2)</f>
        <v>0</v>
      </c>
      <c r="G38" s="35"/>
      <c r="H38" s="35"/>
      <c r="I38" s="163">
        <v>0.12</v>
      </c>
      <c r="J38" s="162">
        <f>ROUND(((SUM(BF112:BF119) + SUM(BF141:BF256))*I38),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SUM(BG141:BG256)),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SUM(BH141:BH256)),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SUM(BI141:BI256)),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61.16.1 - chodba 3. 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J152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J161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1500</v>
      </c>
      <c r="E103" s="195"/>
      <c r="F103" s="195"/>
      <c r="G103" s="195"/>
      <c r="H103" s="195"/>
      <c r="I103" s="195"/>
      <c r="J103" s="196">
        <f>J162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243</v>
      </c>
      <c r="E104" s="195"/>
      <c r="F104" s="195"/>
      <c r="G104" s="195"/>
      <c r="H104" s="195"/>
      <c r="I104" s="195"/>
      <c r="J104" s="196">
        <f>J169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244</v>
      </c>
      <c r="E105" s="195"/>
      <c r="F105" s="195"/>
      <c r="G105" s="195"/>
      <c r="H105" s="195"/>
      <c r="I105" s="195"/>
      <c r="J105" s="196">
        <f>J190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246</v>
      </c>
      <c r="E106" s="195"/>
      <c r="F106" s="195"/>
      <c r="G106" s="195"/>
      <c r="H106" s="195"/>
      <c r="I106" s="195"/>
      <c r="J106" s="196">
        <f>J217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J228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248</v>
      </c>
      <c r="E108" s="190"/>
      <c r="F108" s="190"/>
      <c r="G108" s="190"/>
      <c r="H108" s="190"/>
      <c r="I108" s="190"/>
      <c r="J108" s="191">
        <f>J247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0"/>
      <c r="D109" s="194" t="s">
        <v>249</v>
      </c>
      <c r="E109" s="195"/>
      <c r="F109" s="195"/>
      <c r="G109" s="195"/>
      <c r="H109" s="195"/>
      <c r="I109" s="195"/>
      <c r="J109" s="196">
        <f>J248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16.5" customHeight="1">
      <c r="A131" s="35"/>
      <c r="B131" s="36"/>
      <c r="C131" s="37"/>
      <c r="D131" s="37"/>
      <c r="E131" s="182" t="s">
        <v>2122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61.16.1 - chodba 3. NP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P142+P161+P247</f>
        <v>0</v>
      </c>
      <c r="Q141" s="101"/>
      <c r="R141" s="220">
        <f>R142+R161+R247</f>
        <v>2.4945392800000001</v>
      </c>
      <c r="S141" s="101"/>
      <c r="T141" s="221">
        <f>T142+T161+T247</f>
        <v>0.04335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BK142+BK161+BK247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P143+P152</f>
        <v>0</v>
      </c>
      <c r="Q142" s="231"/>
      <c r="R142" s="232">
        <f>R143+R152</f>
        <v>0.010204999999999999</v>
      </c>
      <c r="S142" s="231"/>
      <c r="T142" s="233">
        <f>T143+T152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BK143+BK152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296</v>
      </c>
      <c r="F143" s="237" t="s">
        <v>297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SUM(P144:P151)</f>
        <v>0</v>
      </c>
      <c r="Q143" s="231"/>
      <c r="R143" s="232">
        <f>SUM(R144:R151)</f>
        <v>0.010204999999999999</v>
      </c>
      <c r="S143" s="231"/>
      <c r="T143" s="23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SUM(BK144:BK151)</f>
        <v>0</v>
      </c>
    </row>
    <row r="144" s="2" customFormat="1" ht="33" customHeight="1">
      <c r="A144" s="35"/>
      <c r="B144" s="36"/>
      <c r="C144" s="239" t="s">
        <v>81</v>
      </c>
      <c r="D144" s="239" t="s">
        <v>278</v>
      </c>
      <c r="E144" s="240" t="s">
        <v>298</v>
      </c>
      <c r="F144" s="241" t="s">
        <v>299</v>
      </c>
      <c r="G144" s="242" t="s">
        <v>281</v>
      </c>
      <c r="H144" s="243">
        <v>78.5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0.00012999999999999999</v>
      </c>
      <c r="R144" s="249">
        <f>Q144*H144</f>
        <v>0.010204999999999999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2171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301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83</v>
      </c>
      <c r="D146" s="239" t="s">
        <v>278</v>
      </c>
      <c r="E146" s="240" t="s">
        <v>303</v>
      </c>
      <c r="F146" s="241" t="s">
        <v>304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2172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2203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276</v>
      </c>
      <c r="D148" s="239" t="s">
        <v>278</v>
      </c>
      <c r="E148" s="240" t="s">
        <v>308</v>
      </c>
      <c r="F148" s="241" t="s">
        <v>309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310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310</v>
      </c>
      <c r="BM148" s="251" t="s">
        <v>311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309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16.5" customHeight="1">
      <c r="A150" s="35"/>
      <c r="B150" s="36"/>
      <c r="C150" s="239" t="s">
        <v>282</v>
      </c>
      <c r="D150" s="239" t="s">
        <v>278</v>
      </c>
      <c r="E150" s="240" t="s">
        <v>319</v>
      </c>
      <c r="F150" s="241" t="s">
        <v>320</v>
      </c>
      <c r="G150" s="242" t="s">
        <v>305</v>
      </c>
      <c r="H150" s="243">
        <v>1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310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310</v>
      </c>
      <c r="BM150" s="251" t="s">
        <v>321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320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12" customFormat="1" ht="22.8" customHeight="1">
      <c r="A152" s="12"/>
      <c r="B152" s="223"/>
      <c r="C152" s="224"/>
      <c r="D152" s="225" t="s">
        <v>73</v>
      </c>
      <c r="E152" s="237" t="s">
        <v>322</v>
      </c>
      <c r="F152" s="237" t="s">
        <v>323</v>
      </c>
      <c r="G152" s="224"/>
      <c r="H152" s="224"/>
      <c r="I152" s="227"/>
      <c r="J152" s="238">
        <f>BK152</f>
        <v>0</v>
      </c>
      <c r="K152" s="224"/>
      <c r="L152" s="229"/>
      <c r="M152" s="230"/>
      <c r="N152" s="231"/>
      <c r="O152" s="231"/>
      <c r="P152" s="232">
        <f>SUM(P153:P160)</f>
        <v>0</v>
      </c>
      <c r="Q152" s="231"/>
      <c r="R152" s="232">
        <f>SUM(R153:R160)</f>
        <v>0</v>
      </c>
      <c r="S152" s="231"/>
      <c r="T152" s="23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4" t="s">
        <v>81</v>
      </c>
      <c r="AT152" s="235" t="s">
        <v>73</v>
      </c>
      <c r="AU152" s="235" t="s">
        <v>81</v>
      </c>
      <c r="AY152" s="234" t="s">
        <v>275</v>
      </c>
      <c r="BK152" s="236">
        <f>SUM(BK153:BK160)</f>
        <v>0</v>
      </c>
    </row>
    <row r="153" s="2" customFormat="1" ht="24.15" customHeight="1">
      <c r="A153" s="35"/>
      <c r="B153" s="36"/>
      <c r="C153" s="239" t="s">
        <v>302</v>
      </c>
      <c r="D153" s="239" t="s">
        <v>278</v>
      </c>
      <c r="E153" s="240" t="s">
        <v>324</v>
      </c>
      <c r="F153" s="241" t="s">
        <v>325</v>
      </c>
      <c r="G153" s="242" t="s">
        <v>326</v>
      </c>
      <c r="H153" s="243">
        <v>0.5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327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328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39" t="s">
        <v>286</v>
      </c>
      <c r="D155" s="239" t="s">
        <v>278</v>
      </c>
      <c r="E155" s="240" t="s">
        <v>330</v>
      </c>
      <c r="F155" s="241" t="s">
        <v>331</v>
      </c>
      <c r="G155" s="242" t="s">
        <v>326</v>
      </c>
      <c r="H155" s="243">
        <v>0.5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332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333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16.5" customHeight="1">
      <c r="A157" s="35"/>
      <c r="B157" s="36"/>
      <c r="C157" s="239" t="s">
        <v>312</v>
      </c>
      <c r="D157" s="239" t="s">
        <v>278</v>
      </c>
      <c r="E157" s="240" t="s">
        <v>335</v>
      </c>
      <c r="F157" s="241" t="s">
        <v>336</v>
      </c>
      <c r="G157" s="242" t="s">
        <v>326</v>
      </c>
      <c r="H157" s="243">
        <v>0.5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337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338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57" t="s">
        <v>318</v>
      </c>
      <c r="D159" s="257" t="s">
        <v>339</v>
      </c>
      <c r="E159" s="258" t="s">
        <v>340</v>
      </c>
      <c r="F159" s="259" t="s">
        <v>341</v>
      </c>
      <c r="G159" s="260" t="s">
        <v>342</v>
      </c>
      <c r="H159" s="261">
        <v>1</v>
      </c>
      <c r="I159" s="262"/>
      <c r="J159" s="263">
        <f>ROUND(I159*H159,2)</f>
        <v>0</v>
      </c>
      <c r="K159" s="264"/>
      <c r="L159" s="265"/>
      <c r="M159" s="266" t="s">
        <v>1</v>
      </c>
      <c r="N159" s="267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318</v>
      </c>
      <c r="AT159" s="251" t="s">
        <v>339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343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344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12" customFormat="1" ht="25.92" customHeight="1">
      <c r="A161" s="12"/>
      <c r="B161" s="223"/>
      <c r="C161" s="224"/>
      <c r="D161" s="225" t="s">
        <v>73</v>
      </c>
      <c r="E161" s="226" t="s">
        <v>345</v>
      </c>
      <c r="F161" s="226" t="s">
        <v>346</v>
      </c>
      <c r="G161" s="224"/>
      <c r="H161" s="224"/>
      <c r="I161" s="227"/>
      <c r="J161" s="228">
        <f>BK161</f>
        <v>0</v>
      </c>
      <c r="K161" s="224"/>
      <c r="L161" s="229"/>
      <c r="M161" s="230"/>
      <c r="N161" s="231"/>
      <c r="O161" s="231"/>
      <c r="P161" s="232">
        <f>P162+P169+P190+P217+P228</f>
        <v>0</v>
      </c>
      <c r="Q161" s="231"/>
      <c r="R161" s="232">
        <f>R162+R169+R190+R217+R228</f>
        <v>2.4843342800000001</v>
      </c>
      <c r="S161" s="231"/>
      <c r="T161" s="233">
        <f>T162+T169+T190+T217+T228</f>
        <v>0.041849999999999998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74</v>
      </c>
      <c r="AY161" s="234" t="s">
        <v>275</v>
      </c>
      <c r="BK161" s="236">
        <f>BK162+BK169+BK190+BK217+BK228</f>
        <v>0</v>
      </c>
    </row>
    <row r="162" s="12" customFormat="1" ht="22.8" customHeight="1">
      <c r="A162" s="12"/>
      <c r="B162" s="223"/>
      <c r="C162" s="224"/>
      <c r="D162" s="225" t="s">
        <v>73</v>
      </c>
      <c r="E162" s="237" t="s">
        <v>1503</v>
      </c>
      <c r="F162" s="237" t="s">
        <v>1504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SUM(P163:P168)</f>
        <v>0</v>
      </c>
      <c r="Q162" s="231"/>
      <c r="R162" s="232">
        <f>SUM(R163:R168)</f>
        <v>0</v>
      </c>
      <c r="S162" s="231"/>
      <c r="T162" s="233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83</v>
      </c>
      <c r="AT162" s="235" t="s">
        <v>73</v>
      </c>
      <c r="AU162" s="235" t="s">
        <v>81</v>
      </c>
      <c r="AY162" s="234" t="s">
        <v>275</v>
      </c>
      <c r="BK162" s="236">
        <f>SUM(BK163:BK168)</f>
        <v>0</v>
      </c>
    </row>
    <row r="163" s="2" customFormat="1" ht="16.5" customHeight="1">
      <c r="A163" s="35"/>
      <c r="B163" s="36"/>
      <c r="C163" s="239" t="s">
        <v>296</v>
      </c>
      <c r="D163" s="239" t="s">
        <v>278</v>
      </c>
      <c r="E163" s="240" t="s">
        <v>1505</v>
      </c>
      <c r="F163" s="241" t="s">
        <v>1506</v>
      </c>
      <c r="G163" s="242" t="s">
        <v>281</v>
      </c>
      <c r="H163" s="243">
        <v>8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2174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1506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16.5" customHeight="1">
      <c r="A165" s="35"/>
      <c r="B165" s="36"/>
      <c r="C165" s="239" t="s">
        <v>329</v>
      </c>
      <c r="D165" s="239" t="s">
        <v>278</v>
      </c>
      <c r="E165" s="240" t="s">
        <v>1508</v>
      </c>
      <c r="F165" s="241" t="s">
        <v>2175</v>
      </c>
      <c r="G165" s="242" t="s">
        <v>696</v>
      </c>
      <c r="H165" s="243">
        <v>4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310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310</v>
      </c>
      <c r="BM165" s="251" t="s">
        <v>2176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1511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16.5" customHeight="1">
      <c r="A167" s="35"/>
      <c r="B167" s="36"/>
      <c r="C167" s="239" t="s">
        <v>334</v>
      </c>
      <c r="D167" s="239" t="s">
        <v>278</v>
      </c>
      <c r="E167" s="240" t="s">
        <v>1512</v>
      </c>
      <c r="F167" s="241" t="s">
        <v>1513</v>
      </c>
      <c r="G167" s="242" t="s">
        <v>696</v>
      </c>
      <c r="H167" s="243">
        <v>4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2177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1513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12" customFormat="1" ht="22.8" customHeight="1">
      <c r="A169" s="12"/>
      <c r="B169" s="223"/>
      <c r="C169" s="224"/>
      <c r="D169" s="225" t="s">
        <v>73</v>
      </c>
      <c r="E169" s="237" t="s">
        <v>367</v>
      </c>
      <c r="F169" s="237" t="s">
        <v>368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SUM(P170:P189)</f>
        <v>0</v>
      </c>
      <c r="Q169" s="231"/>
      <c r="R169" s="232">
        <f>SUM(R170:R189)</f>
        <v>0.64947636000000009</v>
      </c>
      <c r="S169" s="231"/>
      <c r="T169" s="233">
        <f>SUM(T170:T189)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83</v>
      </c>
      <c r="AT169" s="235" t="s">
        <v>73</v>
      </c>
      <c r="AU169" s="235" t="s">
        <v>81</v>
      </c>
      <c r="AY169" s="234" t="s">
        <v>275</v>
      </c>
      <c r="BK169" s="236">
        <f>SUM(BK170:BK189)</f>
        <v>0</v>
      </c>
    </row>
    <row r="170" s="2" customFormat="1" ht="33" customHeight="1">
      <c r="A170" s="35"/>
      <c r="B170" s="36"/>
      <c r="C170" s="239" t="s">
        <v>8</v>
      </c>
      <c r="D170" s="239" t="s">
        <v>278</v>
      </c>
      <c r="E170" s="240" t="s">
        <v>390</v>
      </c>
      <c r="F170" s="241" t="s">
        <v>391</v>
      </c>
      <c r="G170" s="242" t="s">
        <v>281</v>
      </c>
      <c r="H170" s="243">
        <v>78.5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0.00117</v>
      </c>
      <c r="R170" s="249">
        <f>Q170*H170</f>
        <v>0.091844999999999996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352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2178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393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16.5" customHeight="1">
      <c r="A172" s="35"/>
      <c r="B172" s="36"/>
      <c r="C172" s="257" t="s">
        <v>349</v>
      </c>
      <c r="D172" s="257" t="s">
        <v>339</v>
      </c>
      <c r="E172" s="258" t="s">
        <v>395</v>
      </c>
      <c r="F172" s="259" t="s">
        <v>396</v>
      </c>
      <c r="G172" s="260" t="s">
        <v>397</v>
      </c>
      <c r="H172" s="261">
        <v>0.748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2.0000000000000002E-05</v>
      </c>
      <c r="R172" s="249">
        <f>Q172*H172</f>
        <v>1.4960000000000001E-05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310</v>
      </c>
      <c r="AT172" s="251" t="s">
        <v>339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310</v>
      </c>
      <c r="BM172" s="251" t="s">
        <v>2179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396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57" t="s">
        <v>355</v>
      </c>
      <c r="D174" s="257" t="s">
        <v>339</v>
      </c>
      <c r="E174" s="258" t="s">
        <v>400</v>
      </c>
      <c r="F174" s="259" t="s">
        <v>401</v>
      </c>
      <c r="G174" s="260" t="s">
        <v>397</v>
      </c>
      <c r="H174" s="261">
        <v>2.0569999999999999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39</v>
      </c>
      <c r="O174" s="88"/>
      <c r="P174" s="249">
        <f>O174*H174</f>
        <v>0</v>
      </c>
      <c r="Q174" s="249">
        <v>0.00020000000000000001</v>
      </c>
      <c r="R174" s="249">
        <f>Q174*H174</f>
        <v>0.00041140000000000003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377</v>
      </c>
      <c r="AT174" s="251" t="s">
        <v>339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2180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401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24.15" customHeight="1">
      <c r="A176" s="35"/>
      <c r="B176" s="36"/>
      <c r="C176" s="257" t="s">
        <v>360</v>
      </c>
      <c r="D176" s="257" t="s">
        <v>339</v>
      </c>
      <c r="E176" s="258" t="s">
        <v>1518</v>
      </c>
      <c r="F176" s="259" t="s">
        <v>1519</v>
      </c>
      <c r="G176" s="260" t="s">
        <v>281</v>
      </c>
      <c r="H176" s="261">
        <v>95.700000000000003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0.0040000000000000001</v>
      </c>
      <c r="R176" s="249">
        <f>Q176*H176</f>
        <v>0.38280000000000003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377</v>
      </c>
      <c r="AT176" s="251" t="s">
        <v>339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2181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1519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57" t="s">
        <v>352</v>
      </c>
      <c r="D178" s="257" t="s">
        <v>339</v>
      </c>
      <c r="E178" s="258" t="s">
        <v>414</v>
      </c>
      <c r="F178" s="259" t="s">
        <v>415</v>
      </c>
      <c r="G178" s="260" t="s">
        <v>416</v>
      </c>
      <c r="H178" s="261">
        <v>86.900000000000006</v>
      </c>
      <c r="I178" s="262"/>
      <c r="J178" s="263">
        <f>ROUND(I178*H178,2)</f>
        <v>0</v>
      </c>
      <c r="K178" s="264"/>
      <c r="L178" s="265"/>
      <c r="M178" s="266" t="s">
        <v>1</v>
      </c>
      <c r="N178" s="267" t="s">
        <v>39</v>
      </c>
      <c r="O178" s="88"/>
      <c r="P178" s="249">
        <f>O178*H178</f>
        <v>0</v>
      </c>
      <c r="Q178" s="249">
        <v>0.00038000000000000002</v>
      </c>
      <c r="R178" s="249">
        <f>Q178*H178</f>
        <v>0.033022000000000003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377</v>
      </c>
      <c r="AT178" s="251" t="s">
        <v>339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2182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418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57" t="s">
        <v>369</v>
      </c>
      <c r="D180" s="257" t="s">
        <v>339</v>
      </c>
      <c r="E180" s="258" t="s">
        <v>420</v>
      </c>
      <c r="F180" s="259" t="s">
        <v>421</v>
      </c>
      <c r="G180" s="260" t="s">
        <v>416</v>
      </c>
      <c r="H180" s="261">
        <v>170.5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0.00035</v>
      </c>
      <c r="R180" s="249">
        <f>Q180*H180</f>
        <v>0.059674999999999999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2183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421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57" t="s">
        <v>374</v>
      </c>
      <c r="D182" s="257" t="s">
        <v>339</v>
      </c>
      <c r="E182" s="258" t="s">
        <v>424</v>
      </c>
      <c r="F182" s="259" t="s">
        <v>425</v>
      </c>
      <c r="G182" s="260" t="s">
        <v>416</v>
      </c>
      <c r="H182" s="261">
        <v>90.200000000000003</v>
      </c>
      <c r="I182" s="262"/>
      <c r="J182" s="263">
        <f>ROUND(I182*H182,2)</f>
        <v>0</v>
      </c>
      <c r="K182" s="264"/>
      <c r="L182" s="265"/>
      <c r="M182" s="266" t="s">
        <v>1</v>
      </c>
      <c r="N182" s="267" t="s">
        <v>39</v>
      </c>
      <c r="O182" s="88"/>
      <c r="P182" s="249">
        <f>O182*H182</f>
        <v>0</v>
      </c>
      <c r="Q182" s="249">
        <v>0.00035</v>
      </c>
      <c r="R182" s="249">
        <f>Q182*H182</f>
        <v>0.031570000000000001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377</v>
      </c>
      <c r="AT182" s="251" t="s">
        <v>339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2184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425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57" t="s">
        <v>380</v>
      </c>
      <c r="D184" s="257" t="s">
        <v>339</v>
      </c>
      <c r="E184" s="258" t="s">
        <v>428</v>
      </c>
      <c r="F184" s="259" t="s">
        <v>429</v>
      </c>
      <c r="G184" s="260" t="s">
        <v>416</v>
      </c>
      <c r="H184" s="261">
        <v>91.299999999999997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0.00050000000000000001</v>
      </c>
      <c r="R184" s="249">
        <f>Q184*H184</f>
        <v>0.045649999999999996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2185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431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2" customFormat="1" ht="16.5" customHeight="1">
      <c r="A186" s="35"/>
      <c r="B186" s="36"/>
      <c r="C186" s="257" t="s">
        <v>385</v>
      </c>
      <c r="D186" s="257" t="s">
        <v>339</v>
      </c>
      <c r="E186" s="258" t="s">
        <v>433</v>
      </c>
      <c r="F186" s="259" t="s">
        <v>434</v>
      </c>
      <c r="G186" s="260" t="s">
        <v>342</v>
      </c>
      <c r="H186" s="261">
        <v>74.799999999999997</v>
      </c>
      <c r="I186" s="262"/>
      <c r="J186" s="263">
        <f>ROUND(I186*H186,2)</f>
        <v>0</v>
      </c>
      <c r="K186" s="264"/>
      <c r="L186" s="265"/>
      <c r="M186" s="266" t="s">
        <v>1</v>
      </c>
      <c r="N186" s="267" t="s">
        <v>39</v>
      </c>
      <c r="O186" s="88"/>
      <c r="P186" s="249">
        <f>O186*H186</f>
        <v>0</v>
      </c>
      <c r="Q186" s="249">
        <v>4.0000000000000003E-05</v>
      </c>
      <c r="R186" s="249">
        <f>Q186*H186</f>
        <v>0.0029920000000000003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377</v>
      </c>
      <c r="AT186" s="251" t="s">
        <v>339</v>
      </c>
      <c r="AU186" s="251" t="s">
        <v>83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2186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434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83</v>
      </c>
    </row>
    <row r="188" s="2" customFormat="1" ht="16.5" customHeight="1">
      <c r="A188" s="35"/>
      <c r="B188" s="36"/>
      <c r="C188" s="257" t="s">
        <v>7</v>
      </c>
      <c r="D188" s="257" t="s">
        <v>339</v>
      </c>
      <c r="E188" s="258" t="s">
        <v>437</v>
      </c>
      <c r="F188" s="259" t="s">
        <v>438</v>
      </c>
      <c r="G188" s="260" t="s">
        <v>342</v>
      </c>
      <c r="H188" s="261">
        <v>74.799999999999997</v>
      </c>
      <c r="I188" s="262"/>
      <c r="J188" s="263">
        <f>ROUND(I188*H188,2)</f>
        <v>0</v>
      </c>
      <c r="K188" s="264"/>
      <c r="L188" s="265"/>
      <c r="M188" s="266" t="s">
        <v>1</v>
      </c>
      <c r="N188" s="267" t="s">
        <v>39</v>
      </c>
      <c r="O188" s="88"/>
      <c r="P188" s="249">
        <f>O188*H188</f>
        <v>0</v>
      </c>
      <c r="Q188" s="249">
        <v>2.0000000000000002E-05</v>
      </c>
      <c r="R188" s="249">
        <f>Q188*H188</f>
        <v>0.0014960000000000002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377</v>
      </c>
      <c r="AT188" s="251" t="s">
        <v>339</v>
      </c>
      <c r="AU188" s="251" t="s">
        <v>83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2187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438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83</v>
      </c>
    </row>
    <row r="190" s="12" customFormat="1" ht="22.8" customHeight="1">
      <c r="A190" s="12"/>
      <c r="B190" s="223"/>
      <c r="C190" s="224"/>
      <c r="D190" s="225" t="s">
        <v>73</v>
      </c>
      <c r="E190" s="237" t="s">
        <v>440</v>
      </c>
      <c r="F190" s="237" t="s">
        <v>441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SUM(P191:P216)</f>
        <v>0</v>
      </c>
      <c r="Q190" s="231"/>
      <c r="R190" s="232">
        <f>SUM(R191:R216)</f>
        <v>1.6444179199999998</v>
      </c>
      <c r="S190" s="231"/>
      <c r="T190" s="233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83</v>
      </c>
      <c r="AT190" s="235" t="s">
        <v>73</v>
      </c>
      <c r="AU190" s="235" t="s">
        <v>81</v>
      </c>
      <c r="AY190" s="234" t="s">
        <v>275</v>
      </c>
      <c r="BK190" s="236">
        <f>SUM(BK191:BK216)</f>
        <v>0</v>
      </c>
    </row>
    <row r="191" s="2" customFormat="1" ht="21.75" customHeight="1">
      <c r="A191" s="35"/>
      <c r="B191" s="36"/>
      <c r="C191" s="239" t="s">
        <v>394</v>
      </c>
      <c r="D191" s="239" t="s">
        <v>278</v>
      </c>
      <c r="E191" s="240" t="s">
        <v>442</v>
      </c>
      <c r="F191" s="241" t="s">
        <v>443</v>
      </c>
      <c r="G191" s="242" t="s">
        <v>281</v>
      </c>
      <c r="H191" s="243">
        <v>104.59999999999999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2135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445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16.5" customHeight="1">
      <c r="A193" s="35"/>
      <c r="B193" s="36"/>
      <c r="C193" s="239" t="s">
        <v>399</v>
      </c>
      <c r="D193" s="239" t="s">
        <v>278</v>
      </c>
      <c r="E193" s="240" t="s">
        <v>452</v>
      </c>
      <c r="F193" s="241" t="s">
        <v>453</v>
      </c>
      <c r="G193" s="242" t="s">
        <v>281</v>
      </c>
      <c r="H193" s="243">
        <v>104.59999999999999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454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455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39" t="s">
        <v>403</v>
      </c>
      <c r="D195" s="239" t="s">
        <v>278</v>
      </c>
      <c r="E195" s="240" t="s">
        <v>457</v>
      </c>
      <c r="F195" s="241" t="s">
        <v>458</v>
      </c>
      <c r="G195" s="242" t="s">
        <v>416</v>
      </c>
      <c r="H195" s="243">
        <v>104.59999999999999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352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2136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460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57" t="s">
        <v>408</v>
      </c>
      <c r="D197" s="257" t="s">
        <v>339</v>
      </c>
      <c r="E197" s="258" t="s">
        <v>462</v>
      </c>
      <c r="F197" s="259" t="s">
        <v>463</v>
      </c>
      <c r="G197" s="260" t="s">
        <v>416</v>
      </c>
      <c r="H197" s="261">
        <v>106.69199999999999</v>
      </c>
      <c r="I197" s="262"/>
      <c r="J197" s="263">
        <f>ROUND(I197*H197,2)</f>
        <v>0</v>
      </c>
      <c r="K197" s="264"/>
      <c r="L197" s="265"/>
      <c r="M197" s="266" t="s">
        <v>1</v>
      </c>
      <c r="N197" s="267" t="s">
        <v>39</v>
      </c>
      <c r="O197" s="88"/>
      <c r="P197" s="249">
        <f>O197*H197</f>
        <v>0</v>
      </c>
      <c r="Q197" s="249">
        <v>5.0000000000000002E-05</v>
      </c>
      <c r="R197" s="249">
        <f>Q197*H197</f>
        <v>0.0053346000000000001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377</v>
      </c>
      <c r="AT197" s="251" t="s">
        <v>339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352</v>
      </c>
      <c r="BM197" s="251" t="s">
        <v>2137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463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24.15" customHeight="1">
      <c r="A199" s="35"/>
      <c r="B199" s="36"/>
      <c r="C199" s="239" t="s">
        <v>413</v>
      </c>
      <c r="D199" s="239" t="s">
        <v>278</v>
      </c>
      <c r="E199" s="240" t="s">
        <v>466</v>
      </c>
      <c r="F199" s="241" t="s">
        <v>467</v>
      </c>
      <c r="G199" s="242" t="s">
        <v>281</v>
      </c>
      <c r="H199" s="243">
        <v>104.59999999999999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0.00020000000000000001</v>
      </c>
      <c r="R199" s="249">
        <f>Q199*H199</f>
        <v>0.020920000000000001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2138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469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37.8" customHeight="1">
      <c r="A201" s="35"/>
      <c r="B201" s="36"/>
      <c r="C201" s="239" t="s">
        <v>419</v>
      </c>
      <c r="D201" s="239" t="s">
        <v>278</v>
      </c>
      <c r="E201" s="240" t="s">
        <v>471</v>
      </c>
      <c r="F201" s="241" t="s">
        <v>472</v>
      </c>
      <c r="G201" s="242" t="s">
        <v>281</v>
      </c>
      <c r="H201" s="243">
        <v>104.59999999999999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0.014999999999999999</v>
      </c>
      <c r="R201" s="249">
        <f>Q201*H201</f>
        <v>1.569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352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352</v>
      </c>
      <c r="BM201" s="251" t="s">
        <v>473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474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2" customFormat="1" ht="66.75" customHeight="1">
      <c r="A203" s="35"/>
      <c r="B203" s="36"/>
      <c r="C203" s="257" t="s">
        <v>423</v>
      </c>
      <c r="D203" s="257" t="s">
        <v>339</v>
      </c>
      <c r="E203" s="258" t="s">
        <v>481</v>
      </c>
      <c r="F203" s="259" t="s">
        <v>482</v>
      </c>
      <c r="G203" s="260" t="s">
        <v>281</v>
      </c>
      <c r="H203" s="261">
        <v>116</v>
      </c>
      <c r="I203" s="262"/>
      <c r="J203" s="263">
        <f>ROUND(I203*H203,2)</f>
        <v>0</v>
      </c>
      <c r="K203" s="264"/>
      <c r="L203" s="265"/>
      <c r="M203" s="266" t="s">
        <v>1</v>
      </c>
      <c r="N203" s="267" t="s">
        <v>39</v>
      </c>
      <c r="O203" s="8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51" t="s">
        <v>310</v>
      </c>
      <c r="AT203" s="251" t="s">
        <v>339</v>
      </c>
      <c r="AU203" s="251" t="s">
        <v>83</v>
      </c>
      <c r="AY203" s="14" t="s">
        <v>275</v>
      </c>
      <c r="BE203" s="252">
        <f>IF(N203="základní",J203,0)</f>
        <v>0</v>
      </c>
      <c r="BF203" s="252">
        <f>IF(N203="snížená",J203,0)</f>
        <v>0</v>
      </c>
      <c r="BG203" s="252">
        <f>IF(N203="zákl. přenesená",J203,0)</f>
        <v>0</v>
      </c>
      <c r="BH203" s="252">
        <f>IF(N203="sníž. přenesená",J203,0)</f>
        <v>0</v>
      </c>
      <c r="BI203" s="252">
        <f>IF(N203="nulová",J203,0)</f>
        <v>0</v>
      </c>
      <c r="BJ203" s="14" t="s">
        <v>81</v>
      </c>
      <c r="BK203" s="252">
        <f>ROUND(I203*H203,2)</f>
        <v>0</v>
      </c>
      <c r="BL203" s="14" t="s">
        <v>310</v>
      </c>
      <c r="BM203" s="251" t="s">
        <v>483</v>
      </c>
    </row>
    <row r="204" s="2" customFormat="1">
      <c r="A204" s="35"/>
      <c r="B204" s="36"/>
      <c r="C204" s="37"/>
      <c r="D204" s="253" t="s">
        <v>284</v>
      </c>
      <c r="E204" s="37"/>
      <c r="F204" s="254" t="s">
        <v>482</v>
      </c>
      <c r="G204" s="37"/>
      <c r="H204" s="37"/>
      <c r="I204" s="206"/>
      <c r="J204" s="37"/>
      <c r="K204" s="37"/>
      <c r="L204" s="41"/>
      <c r="M204" s="255"/>
      <c r="N204" s="256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284</v>
      </c>
      <c r="AU204" s="14" t="s">
        <v>83</v>
      </c>
    </row>
    <row r="205" s="2" customFormat="1" ht="16.5" customHeight="1">
      <c r="A205" s="35"/>
      <c r="B205" s="36"/>
      <c r="C205" s="239" t="s">
        <v>427</v>
      </c>
      <c r="D205" s="239" t="s">
        <v>278</v>
      </c>
      <c r="E205" s="240" t="s">
        <v>490</v>
      </c>
      <c r="F205" s="241" t="s">
        <v>491</v>
      </c>
      <c r="G205" s="242" t="s">
        <v>281</v>
      </c>
      <c r="H205" s="243">
        <v>104.59999999999999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0.00029999999999999997</v>
      </c>
      <c r="R205" s="249">
        <f>Q205*H205</f>
        <v>0.031379999999999998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492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493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57" t="s">
        <v>432</v>
      </c>
      <c r="D207" s="257" t="s">
        <v>339</v>
      </c>
      <c r="E207" s="258" t="s">
        <v>495</v>
      </c>
      <c r="F207" s="259" t="s">
        <v>496</v>
      </c>
      <c r="G207" s="260" t="s">
        <v>416</v>
      </c>
      <c r="H207" s="261">
        <v>77.605999999999995</v>
      </c>
      <c r="I207" s="262"/>
      <c r="J207" s="263">
        <f>ROUND(I207*H207,2)</f>
        <v>0</v>
      </c>
      <c r="K207" s="264"/>
      <c r="L207" s="265"/>
      <c r="M207" s="266" t="s">
        <v>1</v>
      </c>
      <c r="N207" s="267" t="s">
        <v>39</v>
      </c>
      <c r="O207" s="88"/>
      <c r="P207" s="249">
        <f>O207*H207</f>
        <v>0</v>
      </c>
      <c r="Q207" s="249">
        <v>0.00022000000000000001</v>
      </c>
      <c r="R207" s="249">
        <f>Q207*H207</f>
        <v>0.017073319999999999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377</v>
      </c>
      <c r="AT207" s="251" t="s">
        <v>339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497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496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24.15" customHeight="1">
      <c r="A209" s="35"/>
      <c r="B209" s="36"/>
      <c r="C209" s="239" t="s">
        <v>436</v>
      </c>
      <c r="D209" s="239" t="s">
        <v>278</v>
      </c>
      <c r="E209" s="240" t="s">
        <v>499</v>
      </c>
      <c r="F209" s="241" t="s">
        <v>500</v>
      </c>
      <c r="G209" s="242" t="s">
        <v>416</v>
      </c>
      <c r="H209" s="243">
        <v>45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501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502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16.5" customHeight="1">
      <c r="A211" s="35"/>
      <c r="B211" s="36"/>
      <c r="C211" s="239" t="s">
        <v>377</v>
      </c>
      <c r="D211" s="239" t="s">
        <v>278</v>
      </c>
      <c r="E211" s="240" t="s">
        <v>504</v>
      </c>
      <c r="F211" s="241" t="s">
        <v>505</v>
      </c>
      <c r="G211" s="242" t="s">
        <v>416</v>
      </c>
      <c r="H211" s="243">
        <v>71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1.0000000000000001E-05</v>
      </c>
      <c r="R211" s="249">
        <f>Q211*H211</f>
        <v>0.00071000000000000002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506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507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24.15" customHeight="1">
      <c r="A213" s="35"/>
      <c r="B213" s="36"/>
      <c r="C213" s="239" t="s">
        <v>446</v>
      </c>
      <c r="D213" s="239" t="s">
        <v>278</v>
      </c>
      <c r="E213" s="240" t="s">
        <v>509</v>
      </c>
      <c r="F213" s="241" t="s">
        <v>510</v>
      </c>
      <c r="G213" s="242" t="s">
        <v>281</v>
      </c>
      <c r="H213" s="243">
        <v>104.59999999999999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352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511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512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451</v>
      </c>
      <c r="D215" s="239" t="s">
        <v>278</v>
      </c>
      <c r="E215" s="240" t="s">
        <v>2139</v>
      </c>
      <c r="F215" s="241" t="s">
        <v>2140</v>
      </c>
      <c r="G215" s="242" t="s">
        <v>281</v>
      </c>
      <c r="H215" s="243">
        <v>104.59999999999999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310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310</v>
      </c>
      <c r="BM215" s="251" t="s">
        <v>2141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2140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12" customFormat="1" ht="22.8" customHeight="1">
      <c r="A217" s="12"/>
      <c r="B217" s="223"/>
      <c r="C217" s="224"/>
      <c r="D217" s="225" t="s">
        <v>73</v>
      </c>
      <c r="E217" s="237" t="s">
        <v>543</v>
      </c>
      <c r="F217" s="237" t="s">
        <v>544</v>
      </c>
      <c r="G217" s="224"/>
      <c r="H217" s="224"/>
      <c r="I217" s="227"/>
      <c r="J217" s="238">
        <f>BK217</f>
        <v>0</v>
      </c>
      <c r="K217" s="224"/>
      <c r="L217" s="229"/>
      <c r="M217" s="230"/>
      <c r="N217" s="231"/>
      <c r="O217" s="231"/>
      <c r="P217" s="232">
        <f>SUM(P218:P227)</f>
        <v>0</v>
      </c>
      <c r="Q217" s="231"/>
      <c r="R217" s="232">
        <f>SUM(R218:R227)</f>
        <v>0.0014400000000000003</v>
      </c>
      <c r="S217" s="231"/>
      <c r="T217" s="233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4" t="s">
        <v>83</v>
      </c>
      <c r="AT217" s="235" t="s">
        <v>73</v>
      </c>
      <c r="AU217" s="235" t="s">
        <v>81</v>
      </c>
      <c r="AY217" s="234" t="s">
        <v>275</v>
      </c>
      <c r="BK217" s="236">
        <f>SUM(BK218:BK227)</f>
        <v>0</v>
      </c>
    </row>
    <row r="218" s="2" customFormat="1" ht="24.15" customHeight="1">
      <c r="A218" s="35"/>
      <c r="B218" s="36"/>
      <c r="C218" s="239" t="s">
        <v>456</v>
      </c>
      <c r="D218" s="239" t="s">
        <v>278</v>
      </c>
      <c r="E218" s="240" t="s">
        <v>556</v>
      </c>
      <c r="F218" s="241" t="s">
        <v>557</v>
      </c>
      <c r="G218" s="242" t="s">
        <v>416</v>
      </c>
      <c r="H218" s="243">
        <v>12</v>
      </c>
      <c r="I218" s="244"/>
      <c r="J218" s="245">
        <f>ROUND(I218*H218,2)</f>
        <v>0</v>
      </c>
      <c r="K218" s="246"/>
      <c r="L218" s="41"/>
      <c r="M218" s="247" t="s">
        <v>1</v>
      </c>
      <c r="N218" s="248" t="s">
        <v>39</v>
      </c>
      <c r="O218" s="88"/>
      <c r="P218" s="249">
        <f>O218*H218</f>
        <v>0</v>
      </c>
      <c r="Q218" s="249">
        <v>2.0000000000000002E-05</v>
      </c>
      <c r="R218" s="249">
        <f>Q218*H218</f>
        <v>0.00024000000000000003</v>
      </c>
      <c r="S218" s="249">
        <v>0</v>
      </c>
      <c r="T218" s="25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51" t="s">
        <v>352</v>
      </c>
      <c r="AT218" s="251" t="s">
        <v>278</v>
      </c>
      <c r="AU218" s="251" t="s">
        <v>83</v>
      </c>
      <c r="AY218" s="14" t="s">
        <v>275</v>
      </c>
      <c r="BE218" s="252">
        <f>IF(N218="základní",J218,0)</f>
        <v>0</v>
      </c>
      <c r="BF218" s="252">
        <f>IF(N218="snížená",J218,0)</f>
        <v>0</v>
      </c>
      <c r="BG218" s="252">
        <f>IF(N218="zákl. přenesená",J218,0)</f>
        <v>0</v>
      </c>
      <c r="BH218" s="252">
        <f>IF(N218="sníž. přenesená",J218,0)</f>
        <v>0</v>
      </c>
      <c r="BI218" s="252">
        <f>IF(N218="nulová",J218,0)</f>
        <v>0</v>
      </c>
      <c r="BJ218" s="14" t="s">
        <v>81</v>
      </c>
      <c r="BK218" s="252">
        <f>ROUND(I218*H218,2)</f>
        <v>0</v>
      </c>
      <c r="BL218" s="14" t="s">
        <v>352</v>
      </c>
      <c r="BM218" s="251" t="s">
        <v>2142</v>
      </c>
    </row>
    <row r="219" s="2" customFormat="1">
      <c r="A219" s="35"/>
      <c r="B219" s="36"/>
      <c r="C219" s="37"/>
      <c r="D219" s="253" t="s">
        <v>284</v>
      </c>
      <c r="E219" s="37"/>
      <c r="F219" s="254" t="s">
        <v>559</v>
      </c>
      <c r="G219" s="37"/>
      <c r="H219" s="37"/>
      <c r="I219" s="206"/>
      <c r="J219" s="37"/>
      <c r="K219" s="37"/>
      <c r="L219" s="41"/>
      <c r="M219" s="255"/>
      <c r="N219" s="256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284</v>
      </c>
      <c r="AU219" s="14" t="s">
        <v>83</v>
      </c>
    </row>
    <row r="220" s="2" customFormat="1" ht="24.15" customHeight="1">
      <c r="A220" s="35"/>
      <c r="B220" s="36"/>
      <c r="C220" s="239" t="s">
        <v>461</v>
      </c>
      <c r="D220" s="239" t="s">
        <v>278</v>
      </c>
      <c r="E220" s="240" t="s">
        <v>571</v>
      </c>
      <c r="F220" s="241" t="s">
        <v>572</v>
      </c>
      <c r="G220" s="242" t="s">
        <v>416</v>
      </c>
      <c r="H220" s="243">
        <v>12</v>
      </c>
      <c r="I220" s="244"/>
      <c r="J220" s="245">
        <f>ROUND(I220*H220,2)</f>
        <v>0</v>
      </c>
      <c r="K220" s="246"/>
      <c r="L220" s="41"/>
      <c r="M220" s="247" t="s">
        <v>1</v>
      </c>
      <c r="N220" s="248" t="s">
        <v>39</v>
      </c>
      <c r="O220" s="88"/>
      <c r="P220" s="249">
        <f>O220*H220</f>
        <v>0</v>
      </c>
      <c r="Q220" s="249">
        <v>4.0000000000000003E-05</v>
      </c>
      <c r="R220" s="249">
        <f>Q220*H220</f>
        <v>0.00048000000000000007</v>
      </c>
      <c r="S220" s="249">
        <v>0</v>
      </c>
      <c r="T220" s="25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51" t="s">
        <v>352</v>
      </c>
      <c r="AT220" s="251" t="s">
        <v>278</v>
      </c>
      <c r="AU220" s="251" t="s">
        <v>83</v>
      </c>
      <c r="AY220" s="14" t="s">
        <v>275</v>
      </c>
      <c r="BE220" s="252">
        <f>IF(N220="základní",J220,0)</f>
        <v>0</v>
      </c>
      <c r="BF220" s="252">
        <f>IF(N220="snížená",J220,0)</f>
        <v>0</v>
      </c>
      <c r="BG220" s="252">
        <f>IF(N220="zákl. přenesená",J220,0)</f>
        <v>0</v>
      </c>
      <c r="BH220" s="252">
        <f>IF(N220="sníž. přenesená",J220,0)</f>
        <v>0</v>
      </c>
      <c r="BI220" s="252">
        <f>IF(N220="nulová",J220,0)</f>
        <v>0</v>
      </c>
      <c r="BJ220" s="14" t="s">
        <v>81</v>
      </c>
      <c r="BK220" s="252">
        <f>ROUND(I220*H220,2)</f>
        <v>0</v>
      </c>
      <c r="BL220" s="14" t="s">
        <v>352</v>
      </c>
      <c r="BM220" s="251" t="s">
        <v>2143</v>
      </c>
    </row>
    <row r="221" s="2" customFormat="1">
      <c r="A221" s="35"/>
      <c r="B221" s="36"/>
      <c r="C221" s="37"/>
      <c r="D221" s="253" t="s">
        <v>284</v>
      </c>
      <c r="E221" s="37"/>
      <c r="F221" s="254" t="s">
        <v>574</v>
      </c>
      <c r="G221" s="37"/>
      <c r="H221" s="37"/>
      <c r="I221" s="206"/>
      <c r="J221" s="37"/>
      <c r="K221" s="37"/>
      <c r="L221" s="41"/>
      <c r="M221" s="255"/>
      <c r="N221" s="256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284</v>
      </c>
      <c r="AU221" s="14" t="s">
        <v>83</v>
      </c>
    </row>
    <row r="222" s="2" customFormat="1" ht="21.75" customHeight="1">
      <c r="A222" s="35"/>
      <c r="B222" s="36"/>
      <c r="C222" s="239" t="s">
        <v>465</v>
      </c>
      <c r="D222" s="239" t="s">
        <v>278</v>
      </c>
      <c r="E222" s="240" t="s">
        <v>576</v>
      </c>
      <c r="F222" s="241" t="s">
        <v>577</v>
      </c>
      <c r="G222" s="242" t="s">
        <v>416</v>
      </c>
      <c r="H222" s="243">
        <v>12</v>
      </c>
      <c r="I222" s="244"/>
      <c r="J222" s="245">
        <f>ROUND(I222*H222,2)</f>
        <v>0</v>
      </c>
      <c r="K222" s="246"/>
      <c r="L222" s="41"/>
      <c r="M222" s="247" t="s">
        <v>1</v>
      </c>
      <c r="N222" s="248" t="s">
        <v>39</v>
      </c>
      <c r="O222" s="88"/>
      <c r="P222" s="249">
        <f>O222*H222</f>
        <v>0</v>
      </c>
      <c r="Q222" s="249">
        <v>6.0000000000000002E-05</v>
      </c>
      <c r="R222" s="249">
        <f>Q222*H222</f>
        <v>0.00072000000000000005</v>
      </c>
      <c r="S222" s="249">
        <v>0</v>
      </c>
      <c r="T222" s="25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51" t="s">
        <v>352</v>
      </c>
      <c r="AT222" s="251" t="s">
        <v>278</v>
      </c>
      <c r="AU222" s="251" t="s">
        <v>83</v>
      </c>
      <c r="AY222" s="14" t="s">
        <v>275</v>
      </c>
      <c r="BE222" s="252">
        <f>IF(N222="základní",J222,0)</f>
        <v>0</v>
      </c>
      <c r="BF222" s="252">
        <f>IF(N222="snížená",J222,0)</f>
        <v>0</v>
      </c>
      <c r="BG222" s="252">
        <f>IF(N222="zákl. přenesená",J222,0)</f>
        <v>0</v>
      </c>
      <c r="BH222" s="252">
        <f>IF(N222="sníž. přenesená",J222,0)</f>
        <v>0</v>
      </c>
      <c r="BI222" s="252">
        <f>IF(N222="nulová",J222,0)</f>
        <v>0</v>
      </c>
      <c r="BJ222" s="14" t="s">
        <v>81</v>
      </c>
      <c r="BK222" s="252">
        <f>ROUND(I222*H222,2)</f>
        <v>0</v>
      </c>
      <c r="BL222" s="14" t="s">
        <v>352</v>
      </c>
      <c r="BM222" s="251" t="s">
        <v>2144</v>
      </c>
    </row>
    <row r="223" s="2" customFormat="1">
      <c r="A223" s="35"/>
      <c r="B223" s="36"/>
      <c r="C223" s="37"/>
      <c r="D223" s="253" t="s">
        <v>284</v>
      </c>
      <c r="E223" s="37"/>
      <c r="F223" s="254" t="s">
        <v>579</v>
      </c>
      <c r="G223" s="37"/>
      <c r="H223" s="37"/>
      <c r="I223" s="206"/>
      <c r="J223" s="37"/>
      <c r="K223" s="37"/>
      <c r="L223" s="41"/>
      <c r="M223" s="255"/>
      <c r="N223" s="256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284</v>
      </c>
      <c r="AU223" s="14" t="s">
        <v>83</v>
      </c>
    </row>
    <row r="224" s="2" customFormat="1" ht="24.15" customHeight="1">
      <c r="A224" s="35"/>
      <c r="B224" s="36"/>
      <c r="C224" s="239" t="s">
        <v>470</v>
      </c>
      <c r="D224" s="239" t="s">
        <v>278</v>
      </c>
      <c r="E224" s="240" t="s">
        <v>2145</v>
      </c>
      <c r="F224" s="241" t="s">
        <v>2146</v>
      </c>
      <c r="G224" s="242" t="s">
        <v>281</v>
      </c>
      <c r="H224" s="243">
        <v>52</v>
      </c>
      <c r="I224" s="244"/>
      <c r="J224" s="245">
        <f>ROUND(I224*H224,2)</f>
        <v>0</v>
      </c>
      <c r="K224" s="246"/>
      <c r="L224" s="41"/>
      <c r="M224" s="247" t="s">
        <v>1</v>
      </c>
      <c r="N224" s="248" t="s">
        <v>39</v>
      </c>
      <c r="O224" s="88"/>
      <c r="P224" s="249">
        <f>O224*H224</f>
        <v>0</v>
      </c>
      <c r="Q224" s="249">
        <v>0</v>
      </c>
      <c r="R224" s="249">
        <f>Q224*H224</f>
        <v>0</v>
      </c>
      <c r="S224" s="249">
        <v>0</v>
      </c>
      <c r="T224" s="25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51" t="s">
        <v>310</v>
      </c>
      <c r="AT224" s="251" t="s">
        <v>278</v>
      </c>
      <c r="AU224" s="251" t="s">
        <v>83</v>
      </c>
      <c r="AY224" s="14" t="s">
        <v>275</v>
      </c>
      <c r="BE224" s="252">
        <f>IF(N224="základní",J224,0)</f>
        <v>0</v>
      </c>
      <c r="BF224" s="252">
        <f>IF(N224="snížená",J224,0)</f>
        <v>0</v>
      </c>
      <c r="BG224" s="252">
        <f>IF(N224="zákl. přenesená",J224,0)</f>
        <v>0</v>
      </c>
      <c r="BH224" s="252">
        <f>IF(N224="sníž. přenesená",J224,0)</f>
        <v>0</v>
      </c>
      <c r="BI224" s="252">
        <f>IF(N224="nulová",J224,0)</f>
        <v>0</v>
      </c>
      <c r="BJ224" s="14" t="s">
        <v>81</v>
      </c>
      <c r="BK224" s="252">
        <f>ROUND(I224*H224,2)</f>
        <v>0</v>
      </c>
      <c r="BL224" s="14" t="s">
        <v>310</v>
      </c>
      <c r="BM224" s="251" t="s">
        <v>2147</v>
      </c>
    </row>
    <row r="225" s="2" customFormat="1">
      <c r="A225" s="35"/>
      <c r="B225" s="36"/>
      <c r="C225" s="37"/>
      <c r="D225" s="253" t="s">
        <v>284</v>
      </c>
      <c r="E225" s="37"/>
      <c r="F225" s="254" t="s">
        <v>2146</v>
      </c>
      <c r="G225" s="37"/>
      <c r="H225" s="37"/>
      <c r="I225" s="206"/>
      <c r="J225" s="37"/>
      <c r="K225" s="37"/>
      <c r="L225" s="41"/>
      <c r="M225" s="255"/>
      <c r="N225" s="256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284</v>
      </c>
      <c r="AU225" s="14" t="s">
        <v>83</v>
      </c>
    </row>
    <row r="226" s="2" customFormat="1" ht="16.5" customHeight="1">
      <c r="A226" s="35"/>
      <c r="B226" s="36"/>
      <c r="C226" s="239" t="s">
        <v>475</v>
      </c>
      <c r="D226" s="239" t="s">
        <v>278</v>
      </c>
      <c r="E226" s="240" t="s">
        <v>581</v>
      </c>
      <c r="F226" s="241" t="s">
        <v>582</v>
      </c>
      <c r="G226" s="242" t="s">
        <v>696</v>
      </c>
      <c r="H226" s="243">
        <v>6</v>
      </c>
      <c r="I226" s="244"/>
      <c r="J226" s="245">
        <f>ROUND(I226*H226,2)</f>
        <v>0</v>
      </c>
      <c r="K226" s="246"/>
      <c r="L226" s="41"/>
      <c r="M226" s="247" t="s">
        <v>1</v>
      </c>
      <c r="N226" s="248" t="s">
        <v>39</v>
      </c>
      <c r="O226" s="8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51" t="s">
        <v>310</v>
      </c>
      <c r="AT226" s="251" t="s">
        <v>278</v>
      </c>
      <c r="AU226" s="251" t="s">
        <v>83</v>
      </c>
      <c r="AY226" s="14" t="s">
        <v>275</v>
      </c>
      <c r="BE226" s="252">
        <f>IF(N226="základní",J226,0)</f>
        <v>0</v>
      </c>
      <c r="BF226" s="252">
        <f>IF(N226="snížená",J226,0)</f>
        <v>0</v>
      </c>
      <c r="BG226" s="252">
        <f>IF(N226="zákl. přenesená",J226,0)</f>
        <v>0</v>
      </c>
      <c r="BH226" s="252">
        <f>IF(N226="sníž. přenesená",J226,0)</f>
        <v>0</v>
      </c>
      <c r="BI226" s="252">
        <f>IF(N226="nulová",J226,0)</f>
        <v>0</v>
      </c>
      <c r="BJ226" s="14" t="s">
        <v>81</v>
      </c>
      <c r="BK226" s="252">
        <f>ROUND(I226*H226,2)</f>
        <v>0</v>
      </c>
      <c r="BL226" s="14" t="s">
        <v>310</v>
      </c>
      <c r="BM226" s="251" t="s">
        <v>2148</v>
      </c>
    </row>
    <row r="227" s="2" customFormat="1">
      <c r="A227" s="35"/>
      <c r="B227" s="36"/>
      <c r="C227" s="37"/>
      <c r="D227" s="253" t="s">
        <v>284</v>
      </c>
      <c r="E227" s="37"/>
      <c r="F227" s="254" t="s">
        <v>2204</v>
      </c>
      <c r="G227" s="37"/>
      <c r="H227" s="37"/>
      <c r="I227" s="206"/>
      <c r="J227" s="37"/>
      <c r="K227" s="37"/>
      <c r="L227" s="41"/>
      <c r="M227" s="255"/>
      <c r="N227" s="256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284</v>
      </c>
      <c r="AU227" s="14" t="s">
        <v>83</v>
      </c>
    </row>
    <row r="228" s="12" customFormat="1" ht="22.8" customHeight="1">
      <c r="A228" s="12"/>
      <c r="B228" s="223"/>
      <c r="C228" s="224"/>
      <c r="D228" s="225" t="s">
        <v>73</v>
      </c>
      <c r="E228" s="237" t="s">
        <v>584</v>
      </c>
      <c r="F228" s="237" t="s">
        <v>585</v>
      </c>
      <c r="G228" s="224"/>
      <c r="H228" s="224"/>
      <c r="I228" s="227"/>
      <c r="J228" s="238">
        <f>BK228</f>
        <v>0</v>
      </c>
      <c r="K228" s="224"/>
      <c r="L228" s="229"/>
      <c r="M228" s="230"/>
      <c r="N228" s="231"/>
      <c r="O228" s="231"/>
      <c r="P228" s="232">
        <f>SUM(P229:P246)</f>
        <v>0</v>
      </c>
      <c r="Q228" s="231"/>
      <c r="R228" s="232">
        <f>SUM(R229:R246)</f>
        <v>0.189</v>
      </c>
      <c r="S228" s="231"/>
      <c r="T228" s="233">
        <f>SUM(T229:T246)</f>
        <v>0.041849999999999998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34" t="s">
        <v>83</v>
      </c>
      <c r="AT228" s="235" t="s">
        <v>73</v>
      </c>
      <c r="AU228" s="235" t="s">
        <v>81</v>
      </c>
      <c r="AY228" s="234" t="s">
        <v>275</v>
      </c>
      <c r="BK228" s="236">
        <f>SUM(BK229:BK246)</f>
        <v>0</v>
      </c>
    </row>
    <row r="229" s="2" customFormat="1" ht="24.15" customHeight="1">
      <c r="A229" s="35"/>
      <c r="B229" s="36"/>
      <c r="C229" s="239" t="s">
        <v>480</v>
      </c>
      <c r="D229" s="239" t="s">
        <v>278</v>
      </c>
      <c r="E229" s="240" t="s">
        <v>586</v>
      </c>
      <c r="F229" s="241" t="s">
        <v>587</v>
      </c>
      <c r="G229" s="242" t="s">
        <v>281</v>
      </c>
      <c r="H229" s="243">
        <v>187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352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588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589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484</v>
      </c>
      <c r="D231" s="239" t="s">
        <v>278</v>
      </c>
      <c r="E231" s="240" t="s">
        <v>591</v>
      </c>
      <c r="F231" s="241" t="s">
        <v>592</v>
      </c>
      <c r="G231" s="242" t="s">
        <v>281</v>
      </c>
      <c r="H231" s="243">
        <v>135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593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594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39" t="s">
        <v>489</v>
      </c>
      <c r="D233" s="239" t="s">
        <v>278</v>
      </c>
      <c r="E233" s="240" t="s">
        <v>596</v>
      </c>
      <c r="F233" s="241" t="s">
        <v>597</v>
      </c>
      <c r="G233" s="242" t="s">
        <v>281</v>
      </c>
      <c r="H233" s="243">
        <v>135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0.001</v>
      </c>
      <c r="R233" s="249">
        <f>Q233*H233</f>
        <v>0.13500000000000001</v>
      </c>
      <c r="S233" s="249">
        <v>0.00031</v>
      </c>
      <c r="T233" s="250">
        <f>S233*H233</f>
        <v>0.041849999999999998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352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598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599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24.15" customHeight="1">
      <c r="A235" s="35"/>
      <c r="B235" s="36"/>
      <c r="C235" s="239" t="s">
        <v>494</v>
      </c>
      <c r="D235" s="239" t="s">
        <v>278</v>
      </c>
      <c r="E235" s="240" t="s">
        <v>601</v>
      </c>
      <c r="F235" s="241" t="s">
        <v>602</v>
      </c>
      <c r="G235" s="242" t="s">
        <v>281</v>
      </c>
      <c r="H235" s="243">
        <v>135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0.00020000000000000001</v>
      </c>
      <c r="R235" s="249">
        <f>Q235*H235</f>
        <v>0.027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352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352</v>
      </c>
      <c r="BM235" s="251" t="s">
        <v>603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604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39" t="s">
        <v>498</v>
      </c>
      <c r="D237" s="239" t="s">
        <v>278</v>
      </c>
      <c r="E237" s="240" t="s">
        <v>606</v>
      </c>
      <c r="F237" s="241" t="s">
        <v>607</v>
      </c>
      <c r="G237" s="242" t="s">
        <v>281</v>
      </c>
      <c r="H237" s="243">
        <v>135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608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607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503</v>
      </c>
      <c r="D239" s="239" t="s">
        <v>278</v>
      </c>
      <c r="E239" s="240" t="s">
        <v>601</v>
      </c>
      <c r="F239" s="241" t="s">
        <v>602</v>
      </c>
      <c r="G239" s="242" t="s">
        <v>281</v>
      </c>
      <c r="H239" s="243">
        <v>135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0.00020000000000000001</v>
      </c>
      <c r="R239" s="249">
        <f>Q239*H239</f>
        <v>0.027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352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352</v>
      </c>
      <c r="BM239" s="251" t="s">
        <v>610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604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24.15" customHeight="1">
      <c r="A241" s="35"/>
      <c r="B241" s="36"/>
      <c r="C241" s="239" t="s">
        <v>508</v>
      </c>
      <c r="D241" s="239" t="s">
        <v>278</v>
      </c>
      <c r="E241" s="240" t="s">
        <v>612</v>
      </c>
      <c r="F241" s="241" t="s">
        <v>613</v>
      </c>
      <c r="G241" s="242" t="s">
        <v>281</v>
      </c>
      <c r="H241" s="243">
        <v>135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310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310</v>
      </c>
      <c r="BM241" s="251" t="s">
        <v>2149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613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16.5" customHeight="1">
      <c r="A243" s="35"/>
      <c r="B243" s="36"/>
      <c r="C243" s="239" t="s">
        <v>515</v>
      </c>
      <c r="D243" s="239" t="s">
        <v>278</v>
      </c>
      <c r="E243" s="240" t="s">
        <v>616</v>
      </c>
      <c r="F243" s="241" t="s">
        <v>617</v>
      </c>
      <c r="G243" s="242" t="s">
        <v>305</v>
      </c>
      <c r="H243" s="243">
        <v>1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310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310</v>
      </c>
      <c r="BM243" s="251" t="s">
        <v>618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617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520</v>
      </c>
      <c r="D245" s="239" t="s">
        <v>278</v>
      </c>
      <c r="E245" s="240" t="s">
        <v>620</v>
      </c>
      <c r="F245" s="241" t="s">
        <v>621</v>
      </c>
      <c r="G245" s="242" t="s">
        <v>305</v>
      </c>
      <c r="H245" s="243">
        <v>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310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310</v>
      </c>
      <c r="BM245" s="251" t="s">
        <v>622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621</v>
      </c>
      <c r="G246" s="37"/>
      <c r="H246" s="37"/>
      <c r="I246" s="206"/>
      <c r="J246" s="37"/>
      <c r="K246" s="37"/>
      <c r="L246" s="41"/>
      <c r="M246" s="255"/>
      <c r="N246" s="256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12" customFormat="1" ht="25.92" customHeight="1">
      <c r="A247" s="12"/>
      <c r="B247" s="223"/>
      <c r="C247" s="224"/>
      <c r="D247" s="225" t="s">
        <v>73</v>
      </c>
      <c r="E247" s="226" t="s">
        <v>623</v>
      </c>
      <c r="F247" s="226" t="s">
        <v>624</v>
      </c>
      <c r="G247" s="224"/>
      <c r="H247" s="224"/>
      <c r="I247" s="227"/>
      <c r="J247" s="228">
        <f>BK247</f>
        <v>0</v>
      </c>
      <c r="K247" s="224"/>
      <c r="L247" s="229"/>
      <c r="M247" s="230"/>
      <c r="N247" s="231"/>
      <c r="O247" s="231"/>
      <c r="P247" s="232">
        <f>P248</f>
        <v>0</v>
      </c>
      <c r="Q247" s="231"/>
      <c r="R247" s="232">
        <f>R248</f>
        <v>0</v>
      </c>
      <c r="S247" s="231"/>
      <c r="T247" s="233">
        <f>T248</f>
        <v>0.0015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4" t="s">
        <v>282</v>
      </c>
      <c r="AT247" s="235" t="s">
        <v>73</v>
      </c>
      <c r="AU247" s="235" t="s">
        <v>74</v>
      </c>
      <c r="AY247" s="234" t="s">
        <v>275</v>
      </c>
      <c r="BK247" s="236">
        <f>BK248</f>
        <v>0</v>
      </c>
    </row>
    <row r="248" s="12" customFormat="1" ht="22.8" customHeight="1">
      <c r="A248" s="12"/>
      <c r="B248" s="223"/>
      <c r="C248" s="224"/>
      <c r="D248" s="225" t="s">
        <v>73</v>
      </c>
      <c r="E248" s="237" t="s">
        <v>625</v>
      </c>
      <c r="F248" s="237" t="s">
        <v>624</v>
      </c>
      <c r="G248" s="224"/>
      <c r="H248" s="224"/>
      <c r="I248" s="227"/>
      <c r="J248" s="238">
        <f>BK248</f>
        <v>0</v>
      </c>
      <c r="K248" s="224"/>
      <c r="L248" s="229"/>
      <c r="M248" s="230"/>
      <c r="N248" s="231"/>
      <c r="O248" s="231"/>
      <c r="P248" s="232">
        <f>SUM(P249:P256)</f>
        <v>0</v>
      </c>
      <c r="Q248" s="231"/>
      <c r="R248" s="232">
        <f>SUM(R249:R256)</f>
        <v>0</v>
      </c>
      <c r="S248" s="231"/>
      <c r="T248" s="233">
        <f>SUM(T249:T256)</f>
        <v>0.0015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4" t="s">
        <v>282</v>
      </c>
      <c r="AT248" s="235" t="s">
        <v>73</v>
      </c>
      <c r="AU248" s="235" t="s">
        <v>81</v>
      </c>
      <c r="AY248" s="234" t="s">
        <v>275</v>
      </c>
      <c r="BK248" s="236">
        <f>SUM(BK249:BK256)</f>
        <v>0</v>
      </c>
    </row>
    <row r="249" s="2" customFormat="1" ht="24.15" customHeight="1">
      <c r="A249" s="35"/>
      <c r="B249" s="36"/>
      <c r="C249" s="239" t="s">
        <v>525</v>
      </c>
      <c r="D249" s="239" t="s">
        <v>278</v>
      </c>
      <c r="E249" s="240" t="s">
        <v>2205</v>
      </c>
      <c r="F249" s="241" t="s">
        <v>2206</v>
      </c>
      <c r="G249" s="242" t="s">
        <v>696</v>
      </c>
      <c r="H249" s="243">
        <v>2</v>
      </c>
      <c r="I249" s="244"/>
      <c r="J249" s="245">
        <f>ROUND(I249*H249,2)</f>
        <v>0</v>
      </c>
      <c r="K249" s="246"/>
      <c r="L249" s="41"/>
      <c r="M249" s="247" t="s">
        <v>1</v>
      </c>
      <c r="N249" s="248" t="s">
        <v>39</v>
      </c>
      <c r="O249" s="8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51" t="s">
        <v>310</v>
      </c>
      <c r="AT249" s="251" t="s">
        <v>278</v>
      </c>
      <c r="AU249" s="251" t="s">
        <v>83</v>
      </c>
      <c r="AY249" s="14" t="s">
        <v>275</v>
      </c>
      <c r="BE249" s="252">
        <f>IF(N249="základní",J249,0)</f>
        <v>0</v>
      </c>
      <c r="BF249" s="252">
        <f>IF(N249="snížená",J249,0)</f>
        <v>0</v>
      </c>
      <c r="BG249" s="252">
        <f>IF(N249="zákl. přenesená",J249,0)</f>
        <v>0</v>
      </c>
      <c r="BH249" s="252">
        <f>IF(N249="sníž. přenesená",J249,0)</f>
        <v>0</v>
      </c>
      <c r="BI249" s="252">
        <f>IF(N249="nulová",J249,0)</f>
        <v>0</v>
      </c>
      <c r="BJ249" s="14" t="s">
        <v>81</v>
      </c>
      <c r="BK249" s="252">
        <f>ROUND(I249*H249,2)</f>
        <v>0</v>
      </c>
      <c r="BL249" s="14" t="s">
        <v>310</v>
      </c>
      <c r="BM249" s="251" t="s">
        <v>2207</v>
      </c>
    </row>
    <row r="250" s="2" customFormat="1">
      <c r="A250" s="35"/>
      <c r="B250" s="36"/>
      <c r="C250" s="37"/>
      <c r="D250" s="253" t="s">
        <v>284</v>
      </c>
      <c r="E250" s="37"/>
      <c r="F250" s="254" t="s">
        <v>2208</v>
      </c>
      <c r="G250" s="37"/>
      <c r="H250" s="37"/>
      <c r="I250" s="206"/>
      <c r="J250" s="37"/>
      <c r="K250" s="37"/>
      <c r="L250" s="41"/>
      <c r="M250" s="255"/>
      <c r="N250" s="256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284</v>
      </c>
      <c r="AU250" s="14" t="s">
        <v>83</v>
      </c>
    </row>
    <row r="251" s="2" customFormat="1" ht="16.5" customHeight="1">
      <c r="A251" s="35"/>
      <c r="B251" s="36"/>
      <c r="C251" s="239" t="s">
        <v>530</v>
      </c>
      <c r="D251" s="239" t="s">
        <v>278</v>
      </c>
      <c r="E251" s="240" t="s">
        <v>1615</v>
      </c>
      <c r="F251" s="241" t="s">
        <v>1616</v>
      </c>
      <c r="G251" s="242" t="s">
        <v>305</v>
      </c>
      <c r="H251" s="243">
        <v>1</v>
      </c>
      <c r="I251" s="244"/>
      <c r="J251" s="245">
        <f>ROUND(I251*H251,2)</f>
        <v>0</v>
      </c>
      <c r="K251" s="246"/>
      <c r="L251" s="41"/>
      <c r="M251" s="247" t="s">
        <v>1</v>
      </c>
      <c r="N251" s="248" t="s">
        <v>39</v>
      </c>
      <c r="O251" s="8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51" t="s">
        <v>310</v>
      </c>
      <c r="AT251" s="251" t="s">
        <v>278</v>
      </c>
      <c r="AU251" s="251" t="s">
        <v>83</v>
      </c>
      <c r="AY251" s="14" t="s">
        <v>275</v>
      </c>
      <c r="BE251" s="252">
        <f>IF(N251="základní",J251,0)</f>
        <v>0</v>
      </c>
      <c r="BF251" s="252">
        <f>IF(N251="snížená",J251,0)</f>
        <v>0</v>
      </c>
      <c r="BG251" s="252">
        <f>IF(N251="zákl. přenesená",J251,0)</f>
        <v>0</v>
      </c>
      <c r="BH251" s="252">
        <f>IF(N251="sníž. přenesená",J251,0)</f>
        <v>0</v>
      </c>
      <c r="BI251" s="252">
        <f>IF(N251="nulová",J251,0)</f>
        <v>0</v>
      </c>
      <c r="BJ251" s="14" t="s">
        <v>81</v>
      </c>
      <c r="BK251" s="252">
        <f>ROUND(I251*H251,2)</f>
        <v>0</v>
      </c>
      <c r="BL251" s="14" t="s">
        <v>310</v>
      </c>
      <c r="BM251" s="251" t="s">
        <v>2193</v>
      </c>
    </row>
    <row r="252" s="2" customFormat="1">
      <c r="A252" s="35"/>
      <c r="B252" s="36"/>
      <c r="C252" s="37"/>
      <c r="D252" s="253" t="s">
        <v>284</v>
      </c>
      <c r="E252" s="37"/>
      <c r="F252" s="254" t="s">
        <v>1616</v>
      </c>
      <c r="G252" s="37"/>
      <c r="H252" s="37"/>
      <c r="I252" s="206"/>
      <c r="J252" s="37"/>
      <c r="K252" s="37"/>
      <c r="L252" s="41"/>
      <c r="M252" s="255"/>
      <c r="N252" s="256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284</v>
      </c>
      <c r="AU252" s="14" t="s">
        <v>83</v>
      </c>
    </row>
    <row r="253" s="2" customFormat="1" ht="24.15" customHeight="1">
      <c r="A253" s="35"/>
      <c r="B253" s="36"/>
      <c r="C253" s="239" t="s">
        <v>534</v>
      </c>
      <c r="D253" s="239" t="s">
        <v>278</v>
      </c>
      <c r="E253" s="240" t="s">
        <v>1611</v>
      </c>
      <c r="F253" s="241" t="s">
        <v>1612</v>
      </c>
      <c r="G253" s="242" t="s">
        <v>696</v>
      </c>
      <c r="H253" s="243">
        <v>1</v>
      </c>
      <c r="I253" s="244"/>
      <c r="J253" s="245">
        <f>ROUND(I253*H253,2)</f>
        <v>0</v>
      </c>
      <c r="K253" s="246"/>
      <c r="L253" s="41"/>
      <c r="M253" s="247" t="s">
        <v>1</v>
      </c>
      <c r="N253" s="248" t="s">
        <v>39</v>
      </c>
      <c r="O253" s="88"/>
      <c r="P253" s="249">
        <f>O253*H253</f>
        <v>0</v>
      </c>
      <c r="Q253" s="249">
        <v>0</v>
      </c>
      <c r="R253" s="249">
        <f>Q253*H253</f>
        <v>0</v>
      </c>
      <c r="S253" s="249">
        <v>0</v>
      </c>
      <c r="T253" s="25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51" t="s">
        <v>310</v>
      </c>
      <c r="AT253" s="251" t="s">
        <v>278</v>
      </c>
      <c r="AU253" s="251" t="s">
        <v>83</v>
      </c>
      <c r="AY253" s="14" t="s">
        <v>275</v>
      </c>
      <c r="BE253" s="252">
        <f>IF(N253="základní",J253,0)</f>
        <v>0</v>
      </c>
      <c r="BF253" s="252">
        <f>IF(N253="snížená",J253,0)</f>
        <v>0</v>
      </c>
      <c r="BG253" s="252">
        <f>IF(N253="zákl. přenesená",J253,0)</f>
        <v>0</v>
      </c>
      <c r="BH253" s="252">
        <f>IF(N253="sníž. přenesená",J253,0)</f>
        <v>0</v>
      </c>
      <c r="BI253" s="252">
        <f>IF(N253="nulová",J253,0)</f>
        <v>0</v>
      </c>
      <c r="BJ253" s="14" t="s">
        <v>81</v>
      </c>
      <c r="BK253" s="252">
        <f>ROUND(I253*H253,2)</f>
        <v>0</v>
      </c>
      <c r="BL253" s="14" t="s">
        <v>310</v>
      </c>
      <c r="BM253" s="251" t="s">
        <v>2195</v>
      </c>
    </row>
    <row r="254" s="2" customFormat="1">
      <c r="A254" s="35"/>
      <c r="B254" s="36"/>
      <c r="C254" s="37"/>
      <c r="D254" s="253" t="s">
        <v>284</v>
      </c>
      <c r="E254" s="37"/>
      <c r="F254" s="254" t="s">
        <v>1614</v>
      </c>
      <c r="G254" s="37"/>
      <c r="H254" s="37"/>
      <c r="I254" s="206"/>
      <c r="J254" s="37"/>
      <c r="K254" s="37"/>
      <c r="L254" s="41"/>
      <c r="M254" s="255"/>
      <c r="N254" s="256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284</v>
      </c>
      <c r="AU254" s="14" t="s">
        <v>83</v>
      </c>
    </row>
    <row r="255" s="2" customFormat="1" ht="21.75" customHeight="1">
      <c r="A255" s="35"/>
      <c r="B255" s="36"/>
      <c r="C255" s="239" t="s">
        <v>539</v>
      </c>
      <c r="D255" s="239" t="s">
        <v>278</v>
      </c>
      <c r="E255" s="240" t="s">
        <v>2197</v>
      </c>
      <c r="F255" s="241" t="s">
        <v>2198</v>
      </c>
      <c r="G255" s="242" t="s">
        <v>342</v>
      </c>
      <c r="H255" s="243">
        <v>2</v>
      </c>
      <c r="I255" s="244"/>
      <c r="J255" s="245">
        <f>ROUND(I255*H255,2)</f>
        <v>0</v>
      </c>
      <c r="K255" s="246"/>
      <c r="L255" s="41"/>
      <c r="M255" s="247" t="s">
        <v>1</v>
      </c>
      <c r="N255" s="248" t="s">
        <v>39</v>
      </c>
      <c r="O255" s="88"/>
      <c r="P255" s="249">
        <f>O255*H255</f>
        <v>0</v>
      </c>
      <c r="Q255" s="249">
        <v>0</v>
      </c>
      <c r="R255" s="249">
        <f>Q255*H255</f>
        <v>0</v>
      </c>
      <c r="S255" s="249">
        <v>0.00075000000000000002</v>
      </c>
      <c r="T255" s="250">
        <f>S255*H255</f>
        <v>0.0015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51" t="s">
        <v>310</v>
      </c>
      <c r="AT255" s="251" t="s">
        <v>278</v>
      </c>
      <c r="AU255" s="251" t="s">
        <v>83</v>
      </c>
      <c r="AY255" s="14" t="s">
        <v>275</v>
      </c>
      <c r="BE255" s="252">
        <f>IF(N255="základní",J255,0)</f>
        <v>0</v>
      </c>
      <c r="BF255" s="252">
        <f>IF(N255="snížená",J255,0)</f>
        <v>0</v>
      </c>
      <c r="BG255" s="252">
        <f>IF(N255="zákl. přenesená",J255,0)</f>
        <v>0</v>
      </c>
      <c r="BH255" s="252">
        <f>IF(N255="sníž. přenesená",J255,0)</f>
        <v>0</v>
      </c>
      <c r="BI255" s="252">
        <f>IF(N255="nulová",J255,0)</f>
        <v>0</v>
      </c>
      <c r="BJ255" s="14" t="s">
        <v>81</v>
      </c>
      <c r="BK255" s="252">
        <f>ROUND(I255*H255,2)</f>
        <v>0</v>
      </c>
      <c r="BL255" s="14" t="s">
        <v>310</v>
      </c>
      <c r="BM255" s="251" t="s">
        <v>2209</v>
      </c>
    </row>
    <row r="256" s="2" customFormat="1">
      <c r="A256" s="35"/>
      <c r="B256" s="36"/>
      <c r="C256" s="37"/>
      <c r="D256" s="253" t="s">
        <v>284</v>
      </c>
      <c r="E256" s="37"/>
      <c r="F256" s="254" t="s">
        <v>2200</v>
      </c>
      <c r="G256" s="37"/>
      <c r="H256" s="37"/>
      <c r="I256" s="206"/>
      <c r="J256" s="37"/>
      <c r="K256" s="37"/>
      <c r="L256" s="41"/>
      <c r="M256" s="268"/>
      <c r="N256" s="269"/>
      <c r="O256" s="270"/>
      <c r="P256" s="270"/>
      <c r="Q256" s="270"/>
      <c r="R256" s="270"/>
      <c r="S256" s="270"/>
      <c r="T256" s="271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284</v>
      </c>
      <c r="AU256" s="14" t="s">
        <v>83</v>
      </c>
    </row>
    <row r="257" s="2" customFormat="1" ht="6.96" customHeight="1">
      <c r="A257" s="35"/>
      <c r="B257" s="63"/>
      <c r="C257" s="64"/>
      <c r="D257" s="64"/>
      <c r="E257" s="64"/>
      <c r="F257" s="64"/>
      <c r="G257" s="64"/>
      <c r="H257" s="64"/>
      <c r="I257" s="64"/>
      <c r="J257" s="64"/>
      <c r="K257" s="64"/>
      <c r="L257" s="41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sheet="1" autoFilter="0" formatColumns="0" formatRows="0" objects="1" scenarios="1" spinCount="100000" saltValue="zv+4PfwUNsPbfiCYVG3yfFpgQoXtGgdlwgm4hJ7l6kn/1TFRX7ig0IkGKeqIGHHynUAgUI+/4/AtfE98qYlAYg==" hashValue="G0UsRTvZjyRzFimO30PK3EMSgqYD4TZ7cS/7wq2yv5H7NsGYrHMkbEp3WfeTtjUQ7/qRLNN/LlvXhKeCWbn7YA==" algorithmName="SHA-512" password="C741"/>
  <autoFilter ref="C140:K25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2122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2210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J108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ROUND((SUM(BE108:BE115) + SUM(BE137:BE196)),  2)</f>
        <v>0</v>
      </c>
      <c r="G37" s="35"/>
      <c r="H37" s="35"/>
      <c r="I37" s="163">
        <v>0.20999999999999999</v>
      </c>
      <c r="J37" s="162">
        <f>ROUND(((SUM(BE108:BE115) + SUM(BE137:BE196))*I37),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ROUND((SUM(BF108:BF115) + SUM(BF137:BF196)),  2)</f>
        <v>0</v>
      </c>
      <c r="G38" s="35"/>
      <c r="H38" s="35"/>
      <c r="I38" s="163">
        <v>0.12</v>
      </c>
      <c r="J38" s="162">
        <f>ROUND(((SUM(BF108:BF115) + SUM(BF137:BF196))*I38),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ROUND((SUM(BG108:BG115) + SUM(BG137:BG196)),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ROUND((SUM(BH108:BH115) + SUM(BH137:BH196)),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ROUND((SUM(BI108:BI115) + SUM(BI137:BI196)),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2122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61.16.2 - chodba 3. 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J137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J139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J144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J151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J160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J161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635</v>
      </c>
      <c r="E105" s="195"/>
      <c r="F105" s="195"/>
      <c r="G105" s="195"/>
      <c r="H105" s="195"/>
      <c r="I105" s="195"/>
      <c r="J105" s="196">
        <f>J162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9.28" customHeight="1">
      <c r="A108" s="35"/>
      <c r="B108" s="36"/>
      <c r="C108" s="186" t="s">
        <v>250</v>
      </c>
      <c r="D108" s="37"/>
      <c r="E108" s="37"/>
      <c r="F108" s="37"/>
      <c r="G108" s="37"/>
      <c r="H108" s="37"/>
      <c r="I108" s="37"/>
      <c r="J108" s="198">
        <f>ROUND(J109 + J110 + J111 + J112 + J113 + J114,2)</f>
        <v>0</v>
      </c>
      <c r="K108" s="37"/>
      <c r="L108" s="60"/>
      <c r="N108" s="199" t="s">
        <v>38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8" customHeight="1">
      <c r="A109" s="35"/>
      <c r="B109" s="36"/>
      <c r="C109" s="37"/>
      <c r="D109" s="200" t="s">
        <v>251</v>
      </c>
      <c r="E109" s="201"/>
      <c r="F109" s="201"/>
      <c r="G109" s="37"/>
      <c r="H109" s="37"/>
      <c r="I109" s="37"/>
      <c r="J109" s="202">
        <v>0</v>
      </c>
      <c r="K109" s="37"/>
      <c r="L109" s="203"/>
      <c r="M109" s="204"/>
      <c r="N109" s="205" t="s">
        <v>39</v>
      </c>
      <c r="O109" s="204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7" t="s">
        <v>252</v>
      </c>
      <c r="AZ109" s="204"/>
      <c r="BA109" s="204"/>
      <c r="BB109" s="204"/>
      <c r="BC109" s="204"/>
      <c r="BD109" s="204"/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07" t="s">
        <v>81</v>
      </c>
      <c r="BK109" s="204"/>
      <c r="BL109" s="204"/>
      <c r="BM109" s="204"/>
    </row>
    <row r="110" s="2" customFormat="1" ht="18" customHeight="1">
      <c r="A110" s="35"/>
      <c r="B110" s="36"/>
      <c r="C110" s="37"/>
      <c r="D110" s="200" t="s">
        <v>253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254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255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256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1" t="s">
        <v>257</v>
      </c>
      <c r="E114" s="37"/>
      <c r="F114" s="37"/>
      <c r="G114" s="37"/>
      <c r="H114" s="37"/>
      <c r="I114" s="37"/>
      <c r="J114" s="202">
        <f>ROUND(J32*T114,2)</f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258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209" t="s">
        <v>259</v>
      </c>
      <c r="D116" s="184"/>
      <c r="E116" s="184"/>
      <c r="F116" s="184"/>
      <c r="G116" s="184"/>
      <c r="H116" s="184"/>
      <c r="I116" s="184"/>
      <c r="J116" s="210">
        <f>ROUND(J98+J108,2)</f>
        <v>0</v>
      </c>
      <c r="K116" s="18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260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6.25" customHeight="1">
      <c r="A125" s="35"/>
      <c r="B125" s="36"/>
      <c r="C125" s="37"/>
      <c r="D125" s="37"/>
      <c r="E125" s="182" t="str">
        <f>E7</f>
        <v>Rekonstrukce silno a slaboproudé instalace, dobudování WC pro imobilní aj., ZŠ Ivanovice na Hané, ul. Tyršova 218/4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" customFormat="1" ht="12" customHeight="1">
      <c r="B126" s="18"/>
      <c r="C126" s="29" t="s">
        <v>225</v>
      </c>
      <c r="D126" s="19"/>
      <c r="E126" s="19"/>
      <c r="F126" s="19"/>
      <c r="G126" s="19"/>
      <c r="H126" s="19"/>
      <c r="I126" s="19"/>
      <c r="J126" s="19"/>
      <c r="K126" s="19"/>
      <c r="L126" s="17"/>
    </row>
    <row r="127" s="2" customFormat="1" ht="16.5" customHeight="1">
      <c r="A127" s="35"/>
      <c r="B127" s="36"/>
      <c r="C127" s="37"/>
      <c r="D127" s="37"/>
      <c r="E127" s="182" t="s">
        <v>2122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227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6.5" customHeight="1">
      <c r="A129" s="35"/>
      <c r="B129" s="36"/>
      <c r="C129" s="37"/>
      <c r="D129" s="37"/>
      <c r="E129" s="73" t="str">
        <f>E11</f>
        <v>61.16.2 - chodba 3. NP - elektro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20</v>
      </c>
      <c r="D131" s="37"/>
      <c r="E131" s="37"/>
      <c r="F131" s="24" t="str">
        <f>F14</f>
        <v>ZŠ Ivanovice na Hané, okres Vyškov p. o.</v>
      </c>
      <c r="G131" s="37"/>
      <c r="H131" s="37"/>
      <c r="I131" s="29" t="s">
        <v>22</v>
      </c>
      <c r="J131" s="76" t="str">
        <f>IF(J14="","",J14)</f>
        <v>4. 2. 2025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24</v>
      </c>
      <c r="D133" s="37"/>
      <c r="E133" s="37"/>
      <c r="F133" s="24" t="str">
        <f>E17</f>
        <v xml:space="preserve"> </v>
      </c>
      <c r="G133" s="37"/>
      <c r="H133" s="37"/>
      <c r="I133" s="29" t="s">
        <v>30</v>
      </c>
      <c r="J133" s="33" t="str">
        <f>E23</f>
        <v xml:space="preserve"> 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28</v>
      </c>
      <c r="D134" s="37"/>
      <c r="E134" s="37"/>
      <c r="F134" s="24" t="str">
        <f>IF(E20="","",E20)</f>
        <v>Vyplň údaj</v>
      </c>
      <c r="G134" s="37"/>
      <c r="H134" s="37"/>
      <c r="I134" s="29" t="s">
        <v>32</v>
      </c>
      <c r="J134" s="33" t="str">
        <f>E26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0.32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11" customFormat="1" ht="29.28" customHeight="1">
      <c r="A136" s="211"/>
      <c r="B136" s="212"/>
      <c r="C136" s="213" t="s">
        <v>261</v>
      </c>
      <c r="D136" s="214" t="s">
        <v>59</v>
      </c>
      <c r="E136" s="214" t="s">
        <v>55</v>
      </c>
      <c r="F136" s="214" t="s">
        <v>56</v>
      </c>
      <c r="G136" s="214" t="s">
        <v>262</v>
      </c>
      <c r="H136" s="214" t="s">
        <v>263</v>
      </c>
      <c r="I136" s="214" t="s">
        <v>264</v>
      </c>
      <c r="J136" s="215" t="s">
        <v>233</v>
      </c>
      <c r="K136" s="216" t="s">
        <v>265</v>
      </c>
      <c r="L136" s="217"/>
      <c r="M136" s="97" t="s">
        <v>1</v>
      </c>
      <c r="N136" s="98" t="s">
        <v>38</v>
      </c>
      <c r="O136" s="98" t="s">
        <v>266</v>
      </c>
      <c r="P136" s="98" t="s">
        <v>267</v>
      </c>
      <c r="Q136" s="98" t="s">
        <v>268</v>
      </c>
      <c r="R136" s="98" t="s">
        <v>269</v>
      </c>
      <c r="S136" s="98" t="s">
        <v>270</v>
      </c>
      <c r="T136" s="99" t="s">
        <v>271</v>
      </c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</row>
    <row r="137" s="2" customFormat="1" ht="22.8" customHeight="1">
      <c r="A137" s="35"/>
      <c r="B137" s="36"/>
      <c r="C137" s="104" t="s">
        <v>272</v>
      </c>
      <c r="D137" s="37"/>
      <c r="E137" s="37"/>
      <c r="F137" s="37"/>
      <c r="G137" s="37"/>
      <c r="H137" s="37"/>
      <c r="I137" s="37"/>
      <c r="J137" s="218">
        <f>BK137</f>
        <v>0</v>
      </c>
      <c r="K137" s="37"/>
      <c r="L137" s="41"/>
      <c r="M137" s="100"/>
      <c r="N137" s="219"/>
      <c r="O137" s="101"/>
      <c r="P137" s="220">
        <f>P138+P160</f>
        <v>0</v>
      </c>
      <c r="Q137" s="101"/>
      <c r="R137" s="220">
        <f>R138+R160</f>
        <v>0.029739999999999999</v>
      </c>
      <c r="S137" s="101"/>
      <c r="T137" s="221">
        <f>T138+T160</f>
        <v>0.024050000000000002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73</v>
      </c>
      <c r="AU137" s="14" t="s">
        <v>235</v>
      </c>
      <c r="BK137" s="222">
        <f>BK138+BK160</f>
        <v>0</v>
      </c>
    </row>
    <row r="138" s="12" customFormat="1" ht="25.92" customHeight="1">
      <c r="A138" s="12"/>
      <c r="B138" s="223"/>
      <c r="C138" s="224"/>
      <c r="D138" s="225" t="s">
        <v>73</v>
      </c>
      <c r="E138" s="226" t="s">
        <v>273</v>
      </c>
      <c r="F138" s="226" t="s">
        <v>274</v>
      </c>
      <c r="G138" s="224"/>
      <c r="H138" s="224"/>
      <c r="I138" s="227"/>
      <c r="J138" s="228">
        <f>BK138</f>
        <v>0</v>
      </c>
      <c r="K138" s="224"/>
      <c r="L138" s="229"/>
      <c r="M138" s="230"/>
      <c r="N138" s="231"/>
      <c r="O138" s="231"/>
      <c r="P138" s="232">
        <f>P139+P144+P151</f>
        <v>0</v>
      </c>
      <c r="Q138" s="231"/>
      <c r="R138" s="232">
        <f>R139+R144+R151</f>
        <v>0</v>
      </c>
      <c r="S138" s="231"/>
      <c r="T138" s="233">
        <f>T139+T144+T151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4" t="s">
        <v>81</v>
      </c>
      <c r="AT138" s="235" t="s">
        <v>73</v>
      </c>
      <c r="AU138" s="235" t="s">
        <v>74</v>
      </c>
      <c r="AY138" s="234" t="s">
        <v>275</v>
      </c>
      <c r="BK138" s="236">
        <f>BK139+BK144+BK151</f>
        <v>0</v>
      </c>
    </row>
    <row r="139" s="12" customFormat="1" ht="22.8" customHeight="1">
      <c r="A139" s="12"/>
      <c r="B139" s="223"/>
      <c r="C139" s="224"/>
      <c r="D139" s="225" t="s">
        <v>73</v>
      </c>
      <c r="E139" s="237" t="s">
        <v>276</v>
      </c>
      <c r="F139" s="237" t="s">
        <v>277</v>
      </c>
      <c r="G139" s="224"/>
      <c r="H139" s="224"/>
      <c r="I139" s="227"/>
      <c r="J139" s="238">
        <f>BK139</f>
        <v>0</v>
      </c>
      <c r="K139" s="224"/>
      <c r="L139" s="229"/>
      <c r="M139" s="230"/>
      <c r="N139" s="231"/>
      <c r="O139" s="231"/>
      <c r="P139" s="232">
        <f>SUM(P140:P143)</f>
        <v>0</v>
      </c>
      <c r="Q139" s="231"/>
      <c r="R139" s="232">
        <f>SUM(R140:R143)</f>
        <v>0</v>
      </c>
      <c r="S139" s="231"/>
      <c r="T139" s="233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81</v>
      </c>
      <c r="AY139" s="234" t="s">
        <v>275</v>
      </c>
      <c r="BK139" s="236">
        <f>SUM(BK140:BK143)</f>
        <v>0</v>
      </c>
    </row>
    <row r="140" s="2" customFormat="1" ht="24.15" customHeight="1">
      <c r="A140" s="35"/>
      <c r="B140" s="36"/>
      <c r="C140" s="239" t="s">
        <v>81</v>
      </c>
      <c r="D140" s="239" t="s">
        <v>278</v>
      </c>
      <c r="E140" s="240" t="s">
        <v>641</v>
      </c>
      <c r="F140" s="241" t="s">
        <v>642</v>
      </c>
      <c r="G140" s="242" t="s">
        <v>643</v>
      </c>
      <c r="H140" s="243">
        <v>10</v>
      </c>
      <c r="I140" s="244"/>
      <c r="J140" s="245">
        <f>ROUND(I140*H140,2)</f>
        <v>0</v>
      </c>
      <c r="K140" s="246"/>
      <c r="L140" s="41"/>
      <c r="M140" s="247" t="s">
        <v>1</v>
      </c>
      <c r="N140" s="248" t="s">
        <v>39</v>
      </c>
      <c r="O140" s="8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1" t="s">
        <v>282</v>
      </c>
      <c r="AT140" s="251" t="s">
        <v>278</v>
      </c>
      <c r="AU140" s="251" t="s">
        <v>83</v>
      </c>
      <c r="AY140" s="14" t="s">
        <v>275</v>
      </c>
      <c r="BE140" s="252">
        <f>IF(N140="základní",J140,0)</f>
        <v>0</v>
      </c>
      <c r="BF140" s="252">
        <f>IF(N140="snížená",J140,0)</f>
        <v>0</v>
      </c>
      <c r="BG140" s="252">
        <f>IF(N140="zákl. přenesená",J140,0)</f>
        <v>0</v>
      </c>
      <c r="BH140" s="252">
        <f>IF(N140="sníž. přenesená",J140,0)</f>
        <v>0</v>
      </c>
      <c r="BI140" s="252">
        <f>IF(N140="nulová",J140,0)</f>
        <v>0</v>
      </c>
      <c r="BJ140" s="14" t="s">
        <v>81</v>
      </c>
      <c r="BK140" s="252">
        <f>ROUND(I140*H140,2)</f>
        <v>0</v>
      </c>
      <c r="BL140" s="14" t="s">
        <v>282</v>
      </c>
      <c r="BM140" s="251" t="s">
        <v>644</v>
      </c>
    </row>
    <row r="141" s="2" customFormat="1">
      <c r="A141" s="35"/>
      <c r="B141" s="36"/>
      <c r="C141" s="37"/>
      <c r="D141" s="253" t="s">
        <v>284</v>
      </c>
      <c r="E141" s="37"/>
      <c r="F141" s="254" t="s">
        <v>645</v>
      </c>
      <c r="G141" s="37"/>
      <c r="H141" s="37"/>
      <c r="I141" s="206"/>
      <c r="J141" s="37"/>
      <c r="K141" s="37"/>
      <c r="L141" s="41"/>
      <c r="M141" s="255"/>
      <c r="N141" s="25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284</v>
      </c>
      <c r="AU141" s="14" t="s">
        <v>83</v>
      </c>
    </row>
    <row r="142" s="2" customFormat="1" ht="24.15" customHeight="1">
      <c r="A142" s="35"/>
      <c r="B142" s="36"/>
      <c r="C142" s="239" t="s">
        <v>83</v>
      </c>
      <c r="D142" s="239" t="s">
        <v>278</v>
      </c>
      <c r="E142" s="240" t="s">
        <v>646</v>
      </c>
      <c r="F142" s="241" t="s">
        <v>647</v>
      </c>
      <c r="G142" s="242" t="s">
        <v>643</v>
      </c>
      <c r="H142" s="243">
        <v>40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648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649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296</v>
      </c>
      <c r="F144" s="237" t="s">
        <v>297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SUM(P145:P150)</f>
        <v>0</v>
      </c>
      <c r="Q144" s="231"/>
      <c r="R144" s="232">
        <f>SUM(R145:R150)</f>
        <v>0</v>
      </c>
      <c r="S144" s="231"/>
      <c r="T144" s="23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SUM(BK145:BK150)</f>
        <v>0</v>
      </c>
    </row>
    <row r="145" s="2" customFormat="1" ht="33" customHeight="1">
      <c r="A145" s="35"/>
      <c r="B145" s="36"/>
      <c r="C145" s="239" t="s">
        <v>276</v>
      </c>
      <c r="D145" s="239" t="s">
        <v>278</v>
      </c>
      <c r="E145" s="240" t="s">
        <v>650</v>
      </c>
      <c r="F145" s="241" t="s">
        <v>651</v>
      </c>
      <c r="G145" s="242" t="s">
        <v>342</v>
      </c>
      <c r="H145" s="243">
        <v>1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652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653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33" customHeight="1">
      <c r="A147" s="35"/>
      <c r="B147" s="36"/>
      <c r="C147" s="239" t="s">
        <v>282</v>
      </c>
      <c r="D147" s="239" t="s">
        <v>278</v>
      </c>
      <c r="E147" s="240" t="s">
        <v>658</v>
      </c>
      <c r="F147" s="241" t="s">
        <v>659</v>
      </c>
      <c r="G147" s="242" t="s">
        <v>342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660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661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33" customHeight="1">
      <c r="A149" s="35"/>
      <c r="B149" s="36"/>
      <c r="C149" s="239" t="s">
        <v>302</v>
      </c>
      <c r="D149" s="239" t="s">
        <v>278</v>
      </c>
      <c r="E149" s="240" t="s">
        <v>694</v>
      </c>
      <c r="F149" s="241" t="s">
        <v>695</v>
      </c>
      <c r="G149" s="242" t="s">
        <v>696</v>
      </c>
      <c r="H149" s="243">
        <v>20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697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695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322</v>
      </c>
      <c r="F151" s="237" t="s">
        <v>323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SUM(P152:P159)</f>
        <v>0</v>
      </c>
      <c r="Q151" s="231"/>
      <c r="R151" s="232">
        <f>SUM(R152:R159)</f>
        <v>0</v>
      </c>
      <c r="S151" s="231"/>
      <c r="T151" s="233">
        <f>SUM(T152:T159)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SUM(BK152:BK159)</f>
        <v>0</v>
      </c>
    </row>
    <row r="152" s="2" customFormat="1" ht="24.15" customHeight="1">
      <c r="A152" s="35"/>
      <c r="B152" s="36"/>
      <c r="C152" s="239" t="s">
        <v>286</v>
      </c>
      <c r="D152" s="239" t="s">
        <v>278</v>
      </c>
      <c r="E152" s="240" t="s">
        <v>324</v>
      </c>
      <c r="F152" s="241" t="s">
        <v>325</v>
      </c>
      <c r="G152" s="242" t="s">
        <v>326</v>
      </c>
      <c r="H152" s="243">
        <v>0.024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698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328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24.15" customHeight="1">
      <c r="A154" s="35"/>
      <c r="B154" s="36"/>
      <c r="C154" s="239" t="s">
        <v>312</v>
      </c>
      <c r="D154" s="239" t="s">
        <v>278</v>
      </c>
      <c r="E154" s="240" t="s">
        <v>330</v>
      </c>
      <c r="F154" s="241" t="s">
        <v>331</v>
      </c>
      <c r="G154" s="242" t="s">
        <v>326</v>
      </c>
      <c r="H154" s="243">
        <v>0.024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699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333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24.15" customHeight="1">
      <c r="A156" s="35"/>
      <c r="B156" s="36"/>
      <c r="C156" s="239" t="s">
        <v>318</v>
      </c>
      <c r="D156" s="239" t="s">
        <v>278</v>
      </c>
      <c r="E156" s="240" t="s">
        <v>700</v>
      </c>
      <c r="F156" s="241" t="s">
        <v>701</v>
      </c>
      <c r="G156" s="242" t="s">
        <v>326</v>
      </c>
      <c r="H156" s="243">
        <v>40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282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282</v>
      </c>
      <c r="BM156" s="251" t="s">
        <v>702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703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49.05" customHeight="1">
      <c r="A158" s="35"/>
      <c r="B158" s="36"/>
      <c r="C158" s="239" t="s">
        <v>296</v>
      </c>
      <c r="D158" s="239" t="s">
        <v>278</v>
      </c>
      <c r="E158" s="240" t="s">
        <v>704</v>
      </c>
      <c r="F158" s="241" t="s">
        <v>705</v>
      </c>
      <c r="G158" s="242" t="s">
        <v>326</v>
      </c>
      <c r="H158" s="243">
        <v>0.024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706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707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12" customFormat="1" ht="25.92" customHeight="1">
      <c r="A160" s="12"/>
      <c r="B160" s="223"/>
      <c r="C160" s="224"/>
      <c r="D160" s="225" t="s">
        <v>73</v>
      </c>
      <c r="E160" s="226" t="s">
        <v>345</v>
      </c>
      <c r="F160" s="226" t="s">
        <v>346</v>
      </c>
      <c r="G160" s="224"/>
      <c r="H160" s="224"/>
      <c r="I160" s="227"/>
      <c r="J160" s="228">
        <f>BK160</f>
        <v>0</v>
      </c>
      <c r="K160" s="224"/>
      <c r="L160" s="229"/>
      <c r="M160" s="230"/>
      <c r="N160" s="231"/>
      <c r="O160" s="231"/>
      <c r="P160" s="232">
        <f>P161</f>
        <v>0</v>
      </c>
      <c r="Q160" s="231"/>
      <c r="R160" s="232">
        <f>R161</f>
        <v>0.029739999999999999</v>
      </c>
      <c r="S160" s="231"/>
      <c r="T160" s="233">
        <f>T161</f>
        <v>0.024050000000000002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74</v>
      </c>
      <c r="AY160" s="234" t="s">
        <v>275</v>
      </c>
      <c r="BK160" s="236">
        <f>BK161</f>
        <v>0</v>
      </c>
    </row>
    <row r="161" s="12" customFormat="1" ht="22.8" customHeight="1">
      <c r="A161" s="12"/>
      <c r="B161" s="223"/>
      <c r="C161" s="224"/>
      <c r="D161" s="225" t="s">
        <v>73</v>
      </c>
      <c r="E161" s="237" t="s">
        <v>708</v>
      </c>
      <c r="F161" s="237" t="s">
        <v>709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P162</f>
        <v>0</v>
      </c>
      <c r="Q161" s="231"/>
      <c r="R161" s="232">
        <f>R162</f>
        <v>0.029739999999999999</v>
      </c>
      <c r="S161" s="231"/>
      <c r="T161" s="233">
        <f>T162</f>
        <v>0.024050000000000002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81</v>
      </c>
      <c r="AY161" s="234" t="s">
        <v>275</v>
      </c>
      <c r="BK161" s="236">
        <f>BK162</f>
        <v>0</v>
      </c>
    </row>
    <row r="162" s="12" customFormat="1" ht="20.88" customHeight="1">
      <c r="A162" s="12"/>
      <c r="B162" s="223"/>
      <c r="C162" s="224"/>
      <c r="D162" s="225" t="s">
        <v>73</v>
      </c>
      <c r="E162" s="237" t="s">
        <v>1067</v>
      </c>
      <c r="F162" s="237" t="s">
        <v>1068</v>
      </c>
      <c r="G162" s="224"/>
      <c r="H162" s="224"/>
      <c r="I162" s="227"/>
      <c r="J162" s="238">
        <f>BK162</f>
        <v>0</v>
      </c>
      <c r="K162" s="224"/>
      <c r="L162" s="229"/>
      <c r="M162" s="230"/>
      <c r="N162" s="231"/>
      <c r="O162" s="231"/>
      <c r="P162" s="232">
        <f>SUM(P163:P196)</f>
        <v>0</v>
      </c>
      <c r="Q162" s="231"/>
      <c r="R162" s="232">
        <f>SUM(R163:R196)</f>
        <v>0.029739999999999999</v>
      </c>
      <c r="S162" s="231"/>
      <c r="T162" s="233">
        <f>SUM(T163:T196)</f>
        <v>0.024050000000000002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4" t="s">
        <v>83</v>
      </c>
      <c r="AT162" s="235" t="s">
        <v>73</v>
      </c>
      <c r="AU162" s="235" t="s">
        <v>83</v>
      </c>
      <c r="AY162" s="234" t="s">
        <v>275</v>
      </c>
      <c r="BK162" s="236">
        <f>SUM(BK163:BK196)</f>
        <v>0</v>
      </c>
    </row>
    <row r="163" s="2" customFormat="1" ht="33" customHeight="1">
      <c r="A163" s="35"/>
      <c r="B163" s="36"/>
      <c r="C163" s="239" t="s">
        <v>329</v>
      </c>
      <c r="D163" s="239" t="s">
        <v>278</v>
      </c>
      <c r="E163" s="240" t="s">
        <v>1076</v>
      </c>
      <c r="F163" s="241" t="s">
        <v>1077</v>
      </c>
      <c r="G163" s="242" t="s">
        <v>342</v>
      </c>
      <c r="H163" s="243">
        <v>8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276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1078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1079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276</v>
      </c>
    </row>
    <row r="165" s="2" customFormat="1" ht="76.35" customHeight="1">
      <c r="A165" s="35"/>
      <c r="B165" s="36"/>
      <c r="C165" s="257" t="s">
        <v>334</v>
      </c>
      <c r="D165" s="257" t="s">
        <v>339</v>
      </c>
      <c r="E165" s="258" t="s">
        <v>1543</v>
      </c>
      <c r="F165" s="259" t="s">
        <v>1544</v>
      </c>
      <c r="G165" s="260" t="s">
        <v>342</v>
      </c>
      <c r="H165" s="261">
        <v>8</v>
      </c>
      <c r="I165" s="262"/>
      <c r="J165" s="263">
        <f>ROUND(I165*H165,2)</f>
        <v>0</v>
      </c>
      <c r="K165" s="264"/>
      <c r="L165" s="265"/>
      <c r="M165" s="266" t="s">
        <v>1</v>
      </c>
      <c r="N165" s="267" t="s">
        <v>39</v>
      </c>
      <c r="O165" s="88"/>
      <c r="P165" s="249">
        <f>O165*H165</f>
        <v>0</v>
      </c>
      <c r="Q165" s="249">
        <v>0.0025500000000000002</v>
      </c>
      <c r="R165" s="249">
        <f>Q165*H165</f>
        <v>0.020400000000000001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377</v>
      </c>
      <c r="AT165" s="251" t="s">
        <v>339</v>
      </c>
      <c r="AU165" s="251" t="s">
        <v>276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1545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1546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276</v>
      </c>
    </row>
    <row r="167" s="2" customFormat="1" ht="24.15" customHeight="1">
      <c r="A167" s="35"/>
      <c r="B167" s="36"/>
      <c r="C167" s="239" t="s">
        <v>8</v>
      </c>
      <c r="D167" s="239" t="s">
        <v>278</v>
      </c>
      <c r="E167" s="240" t="s">
        <v>1086</v>
      </c>
      <c r="F167" s="241" t="s">
        <v>1087</v>
      </c>
      <c r="G167" s="242" t="s">
        <v>342</v>
      </c>
      <c r="H167" s="243">
        <v>8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276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1088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1089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276</v>
      </c>
    </row>
    <row r="169" s="2" customFormat="1" ht="24.15" customHeight="1">
      <c r="A169" s="35"/>
      <c r="B169" s="36"/>
      <c r="C169" s="257" t="s">
        <v>349</v>
      </c>
      <c r="D169" s="257" t="s">
        <v>339</v>
      </c>
      <c r="E169" s="258" t="s">
        <v>1091</v>
      </c>
      <c r="F169" s="259" t="s">
        <v>1092</v>
      </c>
      <c r="G169" s="260" t="s">
        <v>342</v>
      </c>
      <c r="H169" s="261">
        <v>8</v>
      </c>
      <c r="I169" s="262"/>
      <c r="J169" s="263">
        <f>ROUND(I169*H169,2)</f>
        <v>0</v>
      </c>
      <c r="K169" s="264"/>
      <c r="L169" s="265"/>
      <c r="M169" s="266" t="s">
        <v>1</v>
      </c>
      <c r="N169" s="267" t="s">
        <v>39</v>
      </c>
      <c r="O169" s="88"/>
      <c r="P169" s="249">
        <f>O169*H169</f>
        <v>0</v>
      </c>
      <c r="Q169" s="249">
        <v>0.00014999999999999999</v>
      </c>
      <c r="R169" s="249">
        <f>Q169*H169</f>
        <v>0.0011999999999999999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377</v>
      </c>
      <c r="AT169" s="251" t="s">
        <v>339</v>
      </c>
      <c r="AU169" s="251" t="s">
        <v>276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1093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1092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276</v>
      </c>
    </row>
    <row r="171" s="2" customFormat="1" ht="37.8" customHeight="1">
      <c r="A171" s="35"/>
      <c r="B171" s="36"/>
      <c r="C171" s="239" t="s">
        <v>355</v>
      </c>
      <c r="D171" s="239" t="s">
        <v>278</v>
      </c>
      <c r="E171" s="240" t="s">
        <v>2151</v>
      </c>
      <c r="F171" s="241" t="s">
        <v>2152</v>
      </c>
      <c r="G171" s="242" t="s">
        <v>342</v>
      </c>
      <c r="H171" s="243">
        <v>4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352</v>
      </c>
      <c r="AT171" s="251" t="s">
        <v>278</v>
      </c>
      <c r="AU171" s="251" t="s">
        <v>276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2153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2154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276</v>
      </c>
    </row>
    <row r="173" s="2" customFormat="1" ht="24.15" customHeight="1">
      <c r="A173" s="35"/>
      <c r="B173" s="36"/>
      <c r="C173" s="239" t="s">
        <v>360</v>
      </c>
      <c r="D173" s="239" t="s">
        <v>278</v>
      </c>
      <c r="E173" s="240" t="s">
        <v>1710</v>
      </c>
      <c r="F173" s="241" t="s">
        <v>1711</v>
      </c>
      <c r="G173" s="242" t="s">
        <v>342</v>
      </c>
      <c r="H173" s="243">
        <v>2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1712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1713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24.15" customHeight="1">
      <c r="A175" s="35"/>
      <c r="B175" s="36"/>
      <c r="C175" s="257" t="s">
        <v>352</v>
      </c>
      <c r="D175" s="257" t="s">
        <v>339</v>
      </c>
      <c r="E175" s="258" t="s">
        <v>1714</v>
      </c>
      <c r="F175" s="259" t="s">
        <v>1715</v>
      </c>
      <c r="G175" s="260" t="s">
        <v>342</v>
      </c>
      <c r="H175" s="261">
        <v>2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4.0000000000000003E-05</v>
      </c>
      <c r="R175" s="249">
        <f>Q175*H175</f>
        <v>8.0000000000000007E-05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1716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1715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24.15" customHeight="1">
      <c r="A177" s="35"/>
      <c r="B177" s="36"/>
      <c r="C177" s="239" t="s">
        <v>369</v>
      </c>
      <c r="D177" s="239" t="s">
        <v>278</v>
      </c>
      <c r="E177" s="240" t="s">
        <v>2155</v>
      </c>
      <c r="F177" s="241" t="s">
        <v>2156</v>
      </c>
      <c r="G177" s="242" t="s">
        <v>342</v>
      </c>
      <c r="H177" s="243">
        <v>2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2157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2158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24.15" customHeight="1">
      <c r="A179" s="35"/>
      <c r="B179" s="36"/>
      <c r="C179" s="257" t="s">
        <v>374</v>
      </c>
      <c r="D179" s="257" t="s">
        <v>339</v>
      </c>
      <c r="E179" s="258" t="s">
        <v>2159</v>
      </c>
      <c r="F179" s="259" t="s">
        <v>2160</v>
      </c>
      <c r="G179" s="260" t="s">
        <v>342</v>
      </c>
      <c r="H179" s="261">
        <v>2</v>
      </c>
      <c r="I179" s="262"/>
      <c r="J179" s="263">
        <f>ROUND(I179*H179,2)</f>
        <v>0</v>
      </c>
      <c r="K179" s="264"/>
      <c r="L179" s="265"/>
      <c r="M179" s="266" t="s">
        <v>1</v>
      </c>
      <c r="N179" s="267" t="s">
        <v>39</v>
      </c>
      <c r="O179" s="88"/>
      <c r="P179" s="249">
        <f>O179*H179</f>
        <v>0</v>
      </c>
      <c r="Q179" s="249">
        <v>6.0000000000000002E-05</v>
      </c>
      <c r="R179" s="249">
        <f>Q179*H179</f>
        <v>0.00012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377</v>
      </c>
      <c r="AT179" s="251" t="s">
        <v>339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2161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2160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2" customFormat="1" ht="24.15" customHeight="1">
      <c r="A181" s="35"/>
      <c r="B181" s="36"/>
      <c r="C181" s="257" t="s">
        <v>380</v>
      </c>
      <c r="D181" s="257" t="s">
        <v>339</v>
      </c>
      <c r="E181" s="258" t="s">
        <v>1315</v>
      </c>
      <c r="F181" s="259" t="s">
        <v>1316</v>
      </c>
      <c r="G181" s="260" t="s">
        <v>342</v>
      </c>
      <c r="H181" s="261">
        <v>4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1.0000000000000001E-05</v>
      </c>
      <c r="R181" s="249">
        <f>Q181*H181</f>
        <v>4.0000000000000003E-05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276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1554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1316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276</v>
      </c>
    </row>
    <row r="183" s="2" customFormat="1" ht="24.15" customHeight="1">
      <c r="A183" s="35"/>
      <c r="B183" s="36"/>
      <c r="C183" s="239" t="s">
        <v>385</v>
      </c>
      <c r="D183" s="239" t="s">
        <v>278</v>
      </c>
      <c r="E183" s="240" t="s">
        <v>1108</v>
      </c>
      <c r="F183" s="241" t="s">
        <v>1109</v>
      </c>
      <c r="G183" s="242" t="s">
        <v>416</v>
      </c>
      <c r="H183" s="243">
        <v>40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1110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1111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24.15" customHeight="1">
      <c r="A185" s="35"/>
      <c r="B185" s="36"/>
      <c r="C185" s="257" t="s">
        <v>7</v>
      </c>
      <c r="D185" s="257" t="s">
        <v>339</v>
      </c>
      <c r="E185" s="258" t="s">
        <v>1113</v>
      </c>
      <c r="F185" s="259" t="s">
        <v>1114</v>
      </c>
      <c r="G185" s="260" t="s">
        <v>416</v>
      </c>
      <c r="H185" s="261">
        <v>40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0.00012</v>
      </c>
      <c r="R185" s="249">
        <f>Q185*H185</f>
        <v>0.0048000000000000004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1115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1114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24.15" customHeight="1">
      <c r="A187" s="35"/>
      <c r="B187" s="36"/>
      <c r="C187" s="239" t="s">
        <v>394</v>
      </c>
      <c r="D187" s="239" t="s">
        <v>278</v>
      </c>
      <c r="E187" s="240" t="s">
        <v>957</v>
      </c>
      <c r="F187" s="241" t="s">
        <v>958</v>
      </c>
      <c r="G187" s="242" t="s">
        <v>342</v>
      </c>
      <c r="H187" s="243">
        <v>20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1117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960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16.5" customHeight="1">
      <c r="A189" s="35"/>
      <c r="B189" s="36"/>
      <c r="C189" s="257" t="s">
        <v>399</v>
      </c>
      <c r="D189" s="257" t="s">
        <v>339</v>
      </c>
      <c r="E189" s="258" t="s">
        <v>962</v>
      </c>
      <c r="F189" s="259" t="s">
        <v>963</v>
      </c>
      <c r="G189" s="260" t="s">
        <v>342</v>
      </c>
      <c r="H189" s="261">
        <v>20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9.0000000000000006E-05</v>
      </c>
      <c r="R189" s="249">
        <f>Q189*H189</f>
        <v>0.0018000000000000002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1119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963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2" customFormat="1" ht="24.15" customHeight="1">
      <c r="A191" s="35"/>
      <c r="B191" s="36"/>
      <c r="C191" s="239" t="s">
        <v>403</v>
      </c>
      <c r="D191" s="239" t="s">
        <v>278</v>
      </c>
      <c r="E191" s="240" t="s">
        <v>1121</v>
      </c>
      <c r="F191" s="241" t="s">
        <v>1122</v>
      </c>
      <c r="G191" s="242" t="s">
        <v>342</v>
      </c>
      <c r="H191" s="243">
        <v>8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0.0030000000000000001</v>
      </c>
      <c r="T191" s="250">
        <f>S191*H191</f>
        <v>0.024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276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1123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1124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276</v>
      </c>
    </row>
    <row r="193" s="2" customFormat="1" ht="44.25" customHeight="1">
      <c r="A193" s="35"/>
      <c r="B193" s="36"/>
      <c r="C193" s="239" t="s">
        <v>408</v>
      </c>
      <c r="D193" s="239" t="s">
        <v>278</v>
      </c>
      <c r="E193" s="240" t="s">
        <v>2162</v>
      </c>
      <c r="F193" s="241" t="s">
        <v>2163</v>
      </c>
      <c r="G193" s="242" t="s">
        <v>342</v>
      </c>
      <c r="H193" s="243">
        <v>1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5.0000000000000002E-05</v>
      </c>
      <c r="T193" s="250">
        <f>S193*H193</f>
        <v>5.0000000000000002E-05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276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2164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2165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276</v>
      </c>
    </row>
    <row r="195" s="2" customFormat="1" ht="24.15" customHeight="1">
      <c r="A195" s="35"/>
      <c r="B195" s="36"/>
      <c r="C195" s="257" t="s">
        <v>413</v>
      </c>
      <c r="D195" s="257" t="s">
        <v>339</v>
      </c>
      <c r="E195" s="258" t="s">
        <v>2166</v>
      </c>
      <c r="F195" s="259" t="s">
        <v>2167</v>
      </c>
      <c r="G195" s="260" t="s">
        <v>342</v>
      </c>
      <c r="H195" s="261">
        <v>1</v>
      </c>
      <c r="I195" s="262"/>
      <c r="J195" s="263">
        <f>ROUND(I195*H195,2)</f>
        <v>0</v>
      </c>
      <c r="K195" s="264"/>
      <c r="L195" s="265"/>
      <c r="M195" s="266" t="s">
        <v>1</v>
      </c>
      <c r="N195" s="267" t="s">
        <v>39</v>
      </c>
      <c r="O195" s="88"/>
      <c r="P195" s="249">
        <f>O195*H195</f>
        <v>0</v>
      </c>
      <c r="Q195" s="249">
        <v>0.0012999999999999999</v>
      </c>
      <c r="R195" s="249">
        <f>Q195*H195</f>
        <v>0.0012999999999999999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377</v>
      </c>
      <c r="AT195" s="251" t="s">
        <v>339</v>
      </c>
      <c r="AU195" s="251" t="s">
        <v>276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352</v>
      </c>
      <c r="BM195" s="251" t="s">
        <v>2168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2169</v>
      </c>
      <c r="G196" s="37"/>
      <c r="H196" s="37"/>
      <c r="I196" s="206"/>
      <c r="J196" s="37"/>
      <c r="K196" s="37"/>
      <c r="L196" s="41"/>
      <c r="M196" s="268"/>
      <c r="N196" s="269"/>
      <c r="O196" s="270"/>
      <c r="P196" s="270"/>
      <c r="Q196" s="270"/>
      <c r="R196" s="270"/>
      <c r="S196" s="270"/>
      <c r="T196" s="27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276</v>
      </c>
    </row>
    <row r="197" s="2" customFormat="1" ht="6.96" customHeight="1">
      <c r="A197" s="35"/>
      <c r="B197" s="63"/>
      <c r="C197" s="64"/>
      <c r="D197" s="64"/>
      <c r="E197" s="64"/>
      <c r="F197" s="64"/>
      <c r="G197" s="64"/>
      <c r="H197" s="64"/>
      <c r="I197" s="64"/>
      <c r="J197" s="64"/>
      <c r="K197" s="64"/>
      <c r="L197" s="41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sheet="1" autoFilter="0" formatColumns="0" formatRows="0" objects="1" scenarios="1" spinCount="100000" saltValue="WGLb/Jki62hZZ5atbpBQl3zYYshdrND0lIWMFgJuAw55IQam9521kSXz1ndOiDF9urNXwBqFasXOyLisCD+Olw==" hashValue="z0MAqGhGkAytyDCY++HoqpLPGsPMwB2zLTWzZSqV9E0tgdmsEZCMcvUiJCKk+BZO+qSMbTOnDnzk88xLGqKtig==" algorithmName="SHA-512" password="C741"/>
  <autoFilter ref="C136:K19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196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2211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2212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J113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ROUND((SUM(BE113:BE120) + SUM(BE142:BE242)),  2)</f>
        <v>0</v>
      </c>
      <c r="G37" s="35"/>
      <c r="H37" s="35"/>
      <c r="I37" s="163">
        <v>0.20999999999999999</v>
      </c>
      <c r="J37" s="162">
        <f>ROUND(((SUM(BE113:BE120) + SUM(BE142:BE242))*I37),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ROUND((SUM(BF113:BF120) + SUM(BF142:BF242)),  2)</f>
        <v>0</v>
      </c>
      <c r="G38" s="35"/>
      <c r="H38" s="35"/>
      <c r="I38" s="163">
        <v>0.12</v>
      </c>
      <c r="J38" s="162">
        <f>ROUND(((SUM(BF113:BF120) + SUM(BF142:BF242))*I38),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ROUND((SUM(BG113:BG120) + SUM(BG142:BG242)),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ROUND((SUM(BH113:BH120) + SUM(BH142:BH242)),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ROUND((SUM(BI113:BI120) + SUM(BI142:BI242)),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2211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61.17.1 - WC pro handicapované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J142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J143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238</v>
      </c>
      <c r="E100" s="195"/>
      <c r="F100" s="195"/>
      <c r="G100" s="195"/>
      <c r="H100" s="195"/>
      <c r="I100" s="195"/>
      <c r="J100" s="196">
        <f>J144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J151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J154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J163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242</v>
      </c>
      <c r="E104" s="195"/>
      <c r="F104" s="195"/>
      <c r="G104" s="195"/>
      <c r="H104" s="195"/>
      <c r="I104" s="195"/>
      <c r="J104" s="196">
        <f>J164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1500</v>
      </c>
      <c r="E105" s="195"/>
      <c r="F105" s="195"/>
      <c r="G105" s="195"/>
      <c r="H105" s="195"/>
      <c r="I105" s="195"/>
      <c r="J105" s="196">
        <f>J173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2213</v>
      </c>
      <c r="E106" s="195"/>
      <c r="F106" s="195"/>
      <c r="G106" s="195"/>
      <c r="H106" s="195"/>
      <c r="I106" s="195"/>
      <c r="J106" s="196">
        <f>J182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245</v>
      </c>
      <c r="E107" s="195"/>
      <c r="F107" s="195"/>
      <c r="G107" s="195"/>
      <c r="H107" s="195"/>
      <c r="I107" s="195"/>
      <c r="J107" s="196">
        <f>J197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247</v>
      </c>
      <c r="E108" s="195"/>
      <c r="F108" s="195"/>
      <c r="G108" s="195"/>
      <c r="H108" s="195"/>
      <c r="I108" s="195"/>
      <c r="J108" s="196">
        <f>J208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7"/>
      <c r="C109" s="188"/>
      <c r="D109" s="189" t="s">
        <v>248</v>
      </c>
      <c r="E109" s="190"/>
      <c r="F109" s="190"/>
      <c r="G109" s="190"/>
      <c r="H109" s="190"/>
      <c r="I109" s="190"/>
      <c r="J109" s="191">
        <f>J225</f>
        <v>0</v>
      </c>
      <c r="K109" s="188"/>
      <c r="L109" s="19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3"/>
      <c r="C110" s="130"/>
      <c r="D110" s="194" t="s">
        <v>249</v>
      </c>
      <c r="E110" s="195"/>
      <c r="F110" s="195"/>
      <c r="G110" s="195"/>
      <c r="H110" s="195"/>
      <c r="I110" s="195"/>
      <c r="J110" s="196">
        <f>J226</f>
        <v>0</v>
      </c>
      <c r="K110" s="130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9.28" customHeight="1">
      <c r="A113" s="35"/>
      <c r="B113" s="36"/>
      <c r="C113" s="186" t="s">
        <v>250</v>
      </c>
      <c r="D113" s="37"/>
      <c r="E113" s="37"/>
      <c r="F113" s="37"/>
      <c r="G113" s="37"/>
      <c r="H113" s="37"/>
      <c r="I113" s="37"/>
      <c r="J113" s="198">
        <f>ROUND(J114 + J115 + J116 + J117 + J118 + J119,2)</f>
        <v>0</v>
      </c>
      <c r="K113" s="37"/>
      <c r="L113" s="60"/>
      <c r="N113" s="199" t="s">
        <v>38</v>
      </c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8" customHeight="1">
      <c r="A114" s="35"/>
      <c r="B114" s="36"/>
      <c r="C114" s="37"/>
      <c r="D114" s="200" t="s">
        <v>251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253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254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255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256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1" t="s">
        <v>257</v>
      </c>
      <c r="E119" s="37"/>
      <c r="F119" s="37"/>
      <c r="G119" s="37"/>
      <c r="H119" s="37"/>
      <c r="I119" s="37"/>
      <c r="J119" s="202">
        <f>ROUND(J32*T119,2)</f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258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9.28" customHeight="1">
      <c r="A121" s="35"/>
      <c r="B121" s="36"/>
      <c r="C121" s="209" t="s">
        <v>259</v>
      </c>
      <c r="D121" s="184"/>
      <c r="E121" s="184"/>
      <c r="F121" s="184"/>
      <c r="G121" s="184"/>
      <c r="H121" s="184"/>
      <c r="I121" s="184"/>
      <c r="J121" s="210">
        <f>ROUND(J98+J113,2)</f>
        <v>0</v>
      </c>
      <c r="K121" s="18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260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6.25" customHeight="1">
      <c r="A130" s="35"/>
      <c r="B130" s="36"/>
      <c r="C130" s="37"/>
      <c r="D130" s="37"/>
      <c r="E130" s="182" t="str">
        <f>E7</f>
        <v>Rekonstrukce silno a slaboproudé instalace, dobudování WC pro imobilní aj., ZŠ Ivanovice na Hané, ul. Tyršova 218/4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" customFormat="1" ht="12" customHeight="1">
      <c r="B131" s="18"/>
      <c r="C131" s="29" t="s">
        <v>225</v>
      </c>
      <c r="D131" s="19"/>
      <c r="E131" s="19"/>
      <c r="F131" s="19"/>
      <c r="G131" s="19"/>
      <c r="H131" s="19"/>
      <c r="I131" s="19"/>
      <c r="J131" s="19"/>
      <c r="K131" s="19"/>
      <c r="L131" s="17"/>
    </row>
    <row r="132" s="2" customFormat="1" ht="16.5" customHeight="1">
      <c r="A132" s="35"/>
      <c r="B132" s="36"/>
      <c r="C132" s="37"/>
      <c r="D132" s="37"/>
      <c r="E132" s="182" t="s">
        <v>2211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227</v>
      </c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E11</f>
        <v>61.17.1 - WC pro handicapované - stavba</v>
      </c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F14</f>
        <v>ZŠ Ivanovice na Hané, okres Vyškov p. o.</v>
      </c>
      <c r="G136" s="37"/>
      <c r="H136" s="37"/>
      <c r="I136" s="29" t="s">
        <v>22</v>
      </c>
      <c r="J136" s="76" t="str">
        <f>IF(J14="","",J14)</f>
        <v>4. 2. 2025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E17</f>
        <v xml:space="preserve"> </v>
      </c>
      <c r="G138" s="37"/>
      <c r="H138" s="37"/>
      <c r="I138" s="29" t="s">
        <v>30</v>
      </c>
      <c r="J138" s="33" t="str">
        <f>E23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28</v>
      </c>
      <c r="D139" s="37"/>
      <c r="E139" s="37"/>
      <c r="F139" s="24" t="str">
        <f>IF(E20="","",E20)</f>
        <v>Vyplň údaj</v>
      </c>
      <c r="G139" s="37"/>
      <c r="H139" s="37"/>
      <c r="I139" s="29" t="s">
        <v>32</v>
      </c>
      <c r="J139" s="33" t="str">
        <f>E26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11"/>
      <c r="B141" s="212"/>
      <c r="C141" s="213" t="s">
        <v>261</v>
      </c>
      <c r="D141" s="214" t="s">
        <v>59</v>
      </c>
      <c r="E141" s="214" t="s">
        <v>55</v>
      </c>
      <c r="F141" s="214" t="s">
        <v>56</v>
      </c>
      <c r="G141" s="214" t="s">
        <v>262</v>
      </c>
      <c r="H141" s="214" t="s">
        <v>263</v>
      </c>
      <c r="I141" s="214" t="s">
        <v>264</v>
      </c>
      <c r="J141" s="215" t="s">
        <v>233</v>
      </c>
      <c r="K141" s="216" t="s">
        <v>265</v>
      </c>
      <c r="L141" s="217"/>
      <c r="M141" s="97" t="s">
        <v>1</v>
      </c>
      <c r="N141" s="98" t="s">
        <v>38</v>
      </c>
      <c r="O141" s="98" t="s">
        <v>266</v>
      </c>
      <c r="P141" s="98" t="s">
        <v>267</v>
      </c>
      <c r="Q141" s="98" t="s">
        <v>268</v>
      </c>
      <c r="R141" s="98" t="s">
        <v>269</v>
      </c>
      <c r="S141" s="98" t="s">
        <v>270</v>
      </c>
      <c r="T141" s="99" t="s">
        <v>271</v>
      </c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</row>
    <row r="142" s="2" customFormat="1" ht="22.8" customHeight="1">
      <c r="A142" s="35"/>
      <c r="B142" s="36"/>
      <c r="C142" s="104" t="s">
        <v>272</v>
      </c>
      <c r="D142" s="37"/>
      <c r="E142" s="37"/>
      <c r="F142" s="37"/>
      <c r="G142" s="37"/>
      <c r="H142" s="37"/>
      <c r="I142" s="37"/>
      <c r="J142" s="218">
        <f>BK142</f>
        <v>0</v>
      </c>
      <c r="K142" s="37"/>
      <c r="L142" s="41"/>
      <c r="M142" s="100"/>
      <c r="N142" s="219"/>
      <c r="O142" s="101"/>
      <c r="P142" s="220">
        <f>P143+P163+P225</f>
        <v>0</v>
      </c>
      <c r="Q142" s="101"/>
      <c r="R142" s="220">
        <f>R143+R163+R225</f>
        <v>0.40431900000000004</v>
      </c>
      <c r="S142" s="101"/>
      <c r="T142" s="221">
        <f>T143+T163+T225</f>
        <v>1.21722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73</v>
      </c>
      <c r="AU142" s="14" t="s">
        <v>235</v>
      </c>
      <c r="BK142" s="222">
        <f>BK143+BK163+BK225</f>
        <v>0</v>
      </c>
    </row>
    <row r="143" s="12" customFormat="1" ht="25.92" customHeight="1">
      <c r="A143" s="12"/>
      <c r="B143" s="223"/>
      <c r="C143" s="224"/>
      <c r="D143" s="225" t="s">
        <v>73</v>
      </c>
      <c r="E143" s="226" t="s">
        <v>273</v>
      </c>
      <c r="F143" s="226" t="s">
        <v>274</v>
      </c>
      <c r="G143" s="224"/>
      <c r="H143" s="224"/>
      <c r="I143" s="227"/>
      <c r="J143" s="228">
        <f>BK143</f>
        <v>0</v>
      </c>
      <c r="K143" s="224"/>
      <c r="L143" s="229"/>
      <c r="M143" s="230"/>
      <c r="N143" s="231"/>
      <c r="O143" s="231"/>
      <c r="P143" s="232">
        <f>P144+P151+P154</f>
        <v>0</v>
      </c>
      <c r="Q143" s="231"/>
      <c r="R143" s="232">
        <f>R144+R151+R154</f>
        <v>0.00050699999999999996</v>
      </c>
      <c r="S143" s="231"/>
      <c r="T143" s="233">
        <f>T144+T151+T154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74</v>
      </c>
      <c r="AY143" s="234" t="s">
        <v>275</v>
      </c>
      <c r="BK143" s="236">
        <f>BK144+BK151+BK154</f>
        <v>0</v>
      </c>
    </row>
    <row r="144" s="12" customFormat="1" ht="22.8" customHeight="1">
      <c r="A144" s="12"/>
      <c r="B144" s="223"/>
      <c r="C144" s="224"/>
      <c r="D144" s="225" t="s">
        <v>73</v>
      </c>
      <c r="E144" s="237" t="s">
        <v>286</v>
      </c>
      <c r="F144" s="237" t="s">
        <v>287</v>
      </c>
      <c r="G144" s="224"/>
      <c r="H144" s="224"/>
      <c r="I144" s="227"/>
      <c r="J144" s="238">
        <f>BK144</f>
        <v>0</v>
      </c>
      <c r="K144" s="224"/>
      <c r="L144" s="229"/>
      <c r="M144" s="230"/>
      <c r="N144" s="231"/>
      <c r="O144" s="231"/>
      <c r="P144" s="232">
        <f>SUM(P145:P150)</f>
        <v>0</v>
      </c>
      <c r="Q144" s="231"/>
      <c r="R144" s="232">
        <f>SUM(R145:R150)</f>
        <v>0</v>
      </c>
      <c r="S144" s="231"/>
      <c r="T144" s="233">
        <f>SUM(T145:T150)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81</v>
      </c>
      <c r="AY144" s="234" t="s">
        <v>275</v>
      </c>
      <c r="BK144" s="236">
        <f>SUM(BK145:BK150)</f>
        <v>0</v>
      </c>
    </row>
    <row r="145" s="2" customFormat="1" ht="16.5" customHeight="1">
      <c r="A145" s="35"/>
      <c r="B145" s="36"/>
      <c r="C145" s="239" t="s">
        <v>81</v>
      </c>
      <c r="D145" s="239" t="s">
        <v>278</v>
      </c>
      <c r="E145" s="240" t="s">
        <v>303</v>
      </c>
      <c r="F145" s="241" t="s">
        <v>304</v>
      </c>
      <c r="G145" s="242" t="s">
        <v>305</v>
      </c>
      <c r="H145" s="243">
        <v>1</v>
      </c>
      <c r="I145" s="244"/>
      <c r="J145" s="245">
        <f>ROUND(I145*H145,2)</f>
        <v>0</v>
      </c>
      <c r="K145" s="246"/>
      <c r="L145" s="41"/>
      <c r="M145" s="247" t="s">
        <v>1</v>
      </c>
      <c r="N145" s="248" t="s">
        <v>39</v>
      </c>
      <c r="O145" s="8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51" t="s">
        <v>282</v>
      </c>
      <c r="AT145" s="251" t="s">
        <v>278</v>
      </c>
      <c r="AU145" s="251" t="s">
        <v>83</v>
      </c>
      <c r="AY145" s="14" t="s">
        <v>275</v>
      </c>
      <c r="BE145" s="252">
        <f>IF(N145="základní",J145,0)</f>
        <v>0</v>
      </c>
      <c r="BF145" s="252">
        <f>IF(N145="snížená",J145,0)</f>
        <v>0</v>
      </c>
      <c r="BG145" s="252">
        <f>IF(N145="zákl. přenesená",J145,0)</f>
        <v>0</v>
      </c>
      <c r="BH145" s="252">
        <f>IF(N145="sníž. přenesená",J145,0)</f>
        <v>0</v>
      </c>
      <c r="BI145" s="252">
        <f>IF(N145="nulová",J145,0)</f>
        <v>0</v>
      </c>
      <c r="BJ145" s="14" t="s">
        <v>81</v>
      </c>
      <c r="BK145" s="252">
        <f>ROUND(I145*H145,2)</f>
        <v>0</v>
      </c>
      <c r="BL145" s="14" t="s">
        <v>282</v>
      </c>
      <c r="BM145" s="251" t="s">
        <v>2214</v>
      </c>
    </row>
    <row r="146" s="2" customFormat="1">
      <c r="A146" s="35"/>
      <c r="B146" s="36"/>
      <c r="C146" s="37"/>
      <c r="D146" s="253" t="s">
        <v>284</v>
      </c>
      <c r="E146" s="37"/>
      <c r="F146" s="254" t="s">
        <v>2215</v>
      </c>
      <c r="G146" s="37"/>
      <c r="H146" s="37"/>
      <c r="I146" s="206"/>
      <c r="J146" s="37"/>
      <c r="K146" s="37"/>
      <c r="L146" s="41"/>
      <c r="M146" s="255"/>
      <c r="N146" s="256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284</v>
      </c>
      <c r="AU146" s="14" t="s">
        <v>83</v>
      </c>
    </row>
    <row r="147" s="2" customFormat="1" ht="16.5" customHeight="1">
      <c r="A147" s="35"/>
      <c r="B147" s="36"/>
      <c r="C147" s="239" t="s">
        <v>83</v>
      </c>
      <c r="D147" s="239" t="s">
        <v>278</v>
      </c>
      <c r="E147" s="240" t="s">
        <v>308</v>
      </c>
      <c r="F147" s="241" t="s">
        <v>309</v>
      </c>
      <c r="G147" s="242" t="s">
        <v>305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310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310</v>
      </c>
      <c r="BM147" s="251" t="s">
        <v>2216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309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16.5" customHeight="1">
      <c r="A149" s="35"/>
      <c r="B149" s="36"/>
      <c r="C149" s="239" t="s">
        <v>276</v>
      </c>
      <c r="D149" s="239" t="s">
        <v>278</v>
      </c>
      <c r="E149" s="240" t="s">
        <v>620</v>
      </c>
      <c r="F149" s="241" t="s">
        <v>621</v>
      </c>
      <c r="G149" s="242" t="s">
        <v>305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310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310</v>
      </c>
      <c r="BM149" s="251" t="s">
        <v>2217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621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12" customFormat="1" ht="22.8" customHeight="1">
      <c r="A151" s="12"/>
      <c r="B151" s="223"/>
      <c r="C151" s="224"/>
      <c r="D151" s="225" t="s">
        <v>73</v>
      </c>
      <c r="E151" s="237" t="s">
        <v>296</v>
      </c>
      <c r="F151" s="237" t="s">
        <v>297</v>
      </c>
      <c r="G151" s="224"/>
      <c r="H151" s="224"/>
      <c r="I151" s="227"/>
      <c r="J151" s="238">
        <f>BK151</f>
        <v>0</v>
      </c>
      <c r="K151" s="224"/>
      <c r="L151" s="229"/>
      <c r="M151" s="230"/>
      <c r="N151" s="231"/>
      <c r="O151" s="231"/>
      <c r="P151" s="232">
        <f>SUM(P152:P153)</f>
        <v>0</v>
      </c>
      <c r="Q151" s="231"/>
      <c r="R151" s="232">
        <f>SUM(R152:R153)</f>
        <v>0.00050699999999999996</v>
      </c>
      <c r="S151" s="231"/>
      <c r="T151" s="233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4" t="s">
        <v>81</v>
      </c>
      <c r="AT151" s="235" t="s">
        <v>73</v>
      </c>
      <c r="AU151" s="235" t="s">
        <v>81</v>
      </c>
      <c r="AY151" s="234" t="s">
        <v>275</v>
      </c>
      <c r="BK151" s="236">
        <f>SUM(BK152:BK153)</f>
        <v>0</v>
      </c>
    </row>
    <row r="152" s="2" customFormat="1" ht="33" customHeight="1">
      <c r="A152" s="35"/>
      <c r="B152" s="36"/>
      <c r="C152" s="239" t="s">
        <v>282</v>
      </c>
      <c r="D152" s="239" t="s">
        <v>278</v>
      </c>
      <c r="E152" s="240" t="s">
        <v>298</v>
      </c>
      <c r="F152" s="241" t="s">
        <v>299</v>
      </c>
      <c r="G152" s="242" t="s">
        <v>281</v>
      </c>
      <c r="H152" s="243">
        <v>3.8999999999999999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0.00012999999999999999</v>
      </c>
      <c r="R152" s="249">
        <f>Q152*H152</f>
        <v>0.00050699999999999996</v>
      </c>
      <c r="S152" s="249">
        <v>0</v>
      </c>
      <c r="T152" s="25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2218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301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12" customFormat="1" ht="22.8" customHeight="1">
      <c r="A154" s="12"/>
      <c r="B154" s="223"/>
      <c r="C154" s="224"/>
      <c r="D154" s="225" t="s">
        <v>73</v>
      </c>
      <c r="E154" s="237" t="s">
        <v>322</v>
      </c>
      <c r="F154" s="237" t="s">
        <v>323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SUM(P155:P162)</f>
        <v>0</v>
      </c>
      <c r="Q154" s="231"/>
      <c r="R154" s="232">
        <f>SUM(R155:R162)</f>
        <v>0</v>
      </c>
      <c r="S154" s="231"/>
      <c r="T154" s="233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81</v>
      </c>
      <c r="AT154" s="235" t="s">
        <v>73</v>
      </c>
      <c r="AU154" s="235" t="s">
        <v>81</v>
      </c>
      <c r="AY154" s="234" t="s">
        <v>275</v>
      </c>
      <c r="BK154" s="236">
        <f>SUM(BK155:BK162)</f>
        <v>0</v>
      </c>
    </row>
    <row r="155" s="2" customFormat="1" ht="24.15" customHeight="1">
      <c r="A155" s="35"/>
      <c r="B155" s="36"/>
      <c r="C155" s="239" t="s">
        <v>302</v>
      </c>
      <c r="D155" s="239" t="s">
        <v>278</v>
      </c>
      <c r="E155" s="240" t="s">
        <v>324</v>
      </c>
      <c r="F155" s="241" t="s">
        <v>325</v>
      </c>
      <c r="G155" s="242" t="s">
        <v>326</v>
      </c>
      <c r="H155" s="243">
        <v>0.69999999999999996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2219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328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24.15" customHeight="1">
      <c r="A157" s="35"/>
      <c r="B157" s="36"/>
      <c r="C157" s="239" t="s">
        <v>286</v>
      </c>
      <c r="D157" s="239" t="s">
        <v>278</v>
      </c>
      <c r="E157" s="240" t="s">
        <v>330</v>
      </c>
      <c r="F157" s="241" t="s">
        <v>331</v>
      </c>
      <c r="G157" s="242" t="s">
        <v>326</v>
      </c>
      <c r="H157" s="243">
        <v>0.69999999999999996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2220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333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16.5" customHeight="1">
      <c r="A159" s="35"/>
      <c r="B159" s="36"/>
      <c r="C159" s="239" t="s">
        <v>312</v>
      </c>
      <c r="D159" s="239" t="s">
        <v>278</v>
      </c>
      <c r="E159" s="240" t="s">
        <v>2221</v>
      </c>
      <c r="F159" s="241" t="s">
        <v>2222</v>
      </c>
      <c r="G159" s="242" t="s">
        <v>326</v>
      </c>
      <c r="H159" s="243">
        <v>0.69999999999999996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2223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2224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24.15" customHeight="1">
      <c r="A161" s="35"/>
      <c r="B161" s="36"/>
      <c r="C161" s="239" t="s">
        <v>318</v>
      </c>
      <c r="D161" s="239" t="s">
        <v>278</v>
      </c>
      <c r="E161" s="240" t="s">
        <v>340</v>
      </c>
      <c r="F161" s="241" t="s">
        <v>2225</v>
      </c>
      <c r="G161" s="242" t="s">
        <v>342</v>
      </c>
      <c r="H161" s="243">
        <v>1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310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310</v>
      </c>
      <c r="BM161" s="251" t="s">
        <v>2226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2225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12" customFormat="1" ht="25.92" customHeight="1">
      <c r="A163" s="12"/>
      <c r="B163" s="223"/>
      <c r="C163" s="224"/>
      <c r="D163" s="225" t="s">
        <v>73</v>
      </c>
      <c r="E163" s="226" t="s">
        <v>345</v>
      </c>
      <c r="F163" s="226" t="s">
        <v>346</v>
      </c>
      <c r="G163" s="224"/>
      <c r="H163" s="224"/>
      <c r="I163" s="227"/>
      <c r="J163" s="228">
        <f>BK163</f>
        <v>0</v>
      </c>
      <c r="K163" s="224"/>
      <c r="L163" s="229"/>
      <c r="M163" s="230"/>
      <c r="N163" s="231"/>
      <c r="O163" s="231"/>
      <c r="P163" s="232">
        <f>P164+P173+P182+P197+P208</f>
        <v>0</v>
      </c>
      <c r="Q163" s="231"/>
      <c r="R163" s="232">
        <f>R164+R173+R182+R197+R208</f>
        <v>0.40381200000000006</v>
      </c>
      <c r="S163" s="231"/>
      <c r="T163" s="233">
        <f>T164+T173+T182+T197+T208</f>
        <v>1.21722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83</v>
      </c>
      <c r="AT163" s="235" t="s">
        <v>73</v>
      </c>
      <c r="AU163" s="235" t="s">
        <v>74</v>
      </c>
      <c r="AY163" s="234" t="s">
        <v>275</v>
      </c>
      <c r="BK163" s="236">
        <f>BK164+BK173+BK182+BK197+BK208</f>
        <v>0</v>
      </c>
    </row>
    <row r="164" s="12" customFormat="1" ht="22.8" customHeight="1">
      <c r="A164" s="12"/>
      <c r="B164" s="223"/>
      <c r="C164" s="224"/>
      <c r="D164" s="225" t="s">
        <v>73</v>
      </c>
      <c r="E164" s="237" t="s">
        <v>347</v>
      </c>
      <c r="F164" s="237" t="s">
        <v>348</v>
      </c>
      <c r="G164" s="224"/>
      <c r="H164" s="224"/>
      <c r="I164" s="227"/>
      <c r="J164" s="238">
        <f>BK164</f>
        <v>0</v>
      </c>
      <c r="K164" s="224"/>
      <c r="L164" s="229"/>
      <c r="M164" s="230"/>
      <c r="N164" s="231"/>
      <c r="O164" s="231"/>
      <c r="P164" s="232">
        <f>SUM(P165:P172)</f>
        <v>0</v>
      </c>
      <c r="Q164" s="231"/>
      <c r="R164" s="232">
        <f>SUM(R165:R172)</f>
        <v>0.0028600000000000001</v>
      </c>
      <c r="S164" s="231"/>
      <c r="T164" s="233">
        <f>SUM(T165:T172)</f>
        <v>0.03866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4" t="s">
        <v>83</v>
      </c>
      <c r="AT164" s="235" t="s">
        <v>73</v>
      </c>
      <c r="AU164" s="235" t="s">
        <v>81</v>
      </c>
      <c r="AY164" s="234" t="s">
        <v>275</v>
      </c>
      <c r="BK164" s="236">
        <f>SUM(BK165:BK172)</f>
        <v>0</v>
      </c>
    </row>
    <row r="165" s="2" customFormat="1" ht="16.5" customHeight="1">
      <c r="A165" s="35"/>
      <c r="B165" s="36"/>
      <c r="C165" s="239" t="s">
        <v>296</v>
      </c>
      <c r="D165" s="239" t="s">
        <v>278</v>
      </c>
      <c r="E165" s="240" t="s">
        <v>2227</v>
      </c>
      <c r="F165" s="241" t="s">
        <v>2228</v>
      </c>
      <c r="G165" s="242" t="s">
        <v>315</v>
      </c>
      <c r="H165" s="243">
        <v>2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</v>
      </c>
      <c r="R165" s="249">
        <f>Q165*H165</f>
        <v>0</v>
      </c>
      <c r="S165" s="249">
        <v>0.01933</v>
      </c>
      <c r="T165" s="250">
        <f>S165*H165</f>
        <v>0.03866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352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2229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2230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16.5" customHeight="1">
      <c r="A167" s="35"/>
      <c r="B167" s="36"/>
      <c r="C167" s="239" t="s">
        <v>329</v>
      </c>
      <c r="D167" s="239" t="s">
        <v>278</v>
      </c>
      <c r="E167" s="240" t="s">
        <v>2231</v>
      </c>
      <c r="F167" s="241" t="s">
        <v>2232</v>
      </c>
      <c r="G167" s="242" t="s">
        <v>696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0.00063000000000000003</v>
      </c>
      <c r="R167" s="249">
        <f>Q167*H167</f>
        <v>0.00063000000000000003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352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352</v>
      </c>
      <c r="BM167" s="251" t="s">
        <v>2233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2234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2" customFormat="1" ht="21.75" customHeight="1">
      <c r="A169" s="35"/>
      <c r="B169" s="36"/>
      <c r="C169" s="239" t="s">
        <v>334</v>
      </c>
      <c r="D169" s="239" t="s">
        <v>278</v>
      </c>
      <c r="E169" s="240" t="s">
        <v>2235</v>
      </c>
      <c r="F169" s="241" t="s">
        <v>2236</v>
      </c>
      <c r="G169" s="242" t="s">
        <v>315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0.0022300000000000002</v>
      </c>
      <c r="R169" s="249">
        <f>Q169*H169</f>
        <v>0.0022300000000000002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83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2237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2238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83</v>
      </c>
    </row>
    <row r="171" s="2" customFormat="1" ht="24.15" customHeight="1">
      <c r="A171" s="35"/>
      <c r="B171" s="36"/>
      <c r="C171" s="239" t="s">
        <v>8</v>
      </c>
      <c r="D171" s="239" t="s">
        <v>278</v>
      </c>
      <c r="E171" s="240" t="s">
        <v>2239</v>
      </c>
      <c r="F171" s="241" t="s">
        <v>2240</v>
      </c>
      <c r="G171" s="242" t="s">
        <v>305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310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310</v>
      </c>
      <c r="BM171" s="251" t="s">
        <v>2241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2242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12" customFormat="1" ht="22.8" customHeight="1">
      <c r="A173" s="12"/>
      <c r="B173" s="223"/>
      <c r="C173" s="224"/>
      <c r="D173" s="225" t="s">
        <v>73</v>
      </c>
      <c r="E173" s="237" t="s">
        <v>1503</v>
      </c>
      <c r="F173" s="237" t="s">
        <v>1504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SUM(P174:P181)</f>
        <v>0</v>
      </c>
      <c r="Q173" s="231"/>
      <c r="R173" s="232">
        <f>SUM(R174:R181)</f>
        <v>0</v>
      </c>
      <c r="S173" s="231"/>
      <c r="T173" s="233">
        <f>SUM(T174:T181)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83</v>
      </c>
      <c r="AT173" s="235" t="s">
        <v>73</v>
      </c>
      <c r="AU173" s="235" t="s">
        <v>81</v>
      </c>
      <c r="AY173" s="234" t="s">
        <v>275</v>
      </c>
      <c r="BK173" s="236">
        <f>SUM(BK174:BK181)</f>
        <v>0</v>
      </c>
    </row>
    <row r="174" s="2" customFormat="1" ht="16.5" customHeight="1">
      <c r="A174" s="35"/>
      <c r="B174" s="36"/>
      <c r="C174" s="257" t="s">
        <v>349</v>
      </c>
      <c r="D174" s="257" t="s">
        <v>339</v>
      </c>
      <c r="E174" s="258" t="s">
        <v>1508</v>
      </c>
      <c r="F174" s="259" t="s">
        <v>2175</v>
      </c>
      <c r="G174" s="260" t="s">
        <v>696</v>
      </c>
      <c r="H174" s="261">
        <v>1</v>
      </c>
      <c r="I174" s="262"/>
      <c r="J174" s="263">
        <f>ROUND(I174*H174,2)</f>
        <v>0</v>
      </c>
      <c r="K174" s="264"/>
      <c r="L174" s="265"/>
      <c r="M174" s="266" t="s">
        <v>1</v>
      </c>
      <c r="N174" s="267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310</v>
      </c>
      <c r="AT174" s="251" t="s">
        <v>339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310</v>
      </c>
      <c r="BM174" s="251" t="s">
        <v>2243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1511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39" t="s">
        <v>355</v>
      </c>
      <c r="D176" s="239" t="s">
        <v>278</v>
      </c>
      <c r="E176" s="240" t="s">
        <v>1505</v>
      </c>
      <c r="F176" s="241" t="s">
        <v>1506</v>
      </c>
      <c r="G176" s="242" t="s">
        <v>281</v>
      </c>
      <c r="H176" s="243">
        <v>2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352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2244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1506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2" customFormat="1" ht="16.5" customHeight="1">
      <c r="A178" s="35"/>
      <c r="B178" s="36"/>
      <c r="C178" s="239" t="s">
        <v>360</v>
      </c>
      <c r="D178" s="239" t="s">
        <v>278</v>
      </c>
      <c r="E178" s="240" t="s">
        <v>1512</v>
      </c>
      <c r="F178" s="241" t="s">
        <v>1513</v>
      </c>
      <c r="G178" s="242" t="s">
        <v>696</v>
      </c>
      <c r="H178" s="243">
        <v>1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310</v>
      </c>
      <c r="AT178" s="251" t="s">
        <v>278</v>
      </c>
      <c r="AU178" s="251" t="s">
        <v>83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310</v>
      </c>
      <c r="BM178" s="251" t="s">
        <v>2245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1513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83</v>
      </c>
    </row>
    <row r="180" s="2" customFormat="1" ht="16.5" customHeight="1">
      <c r="A180" s="35"/>
      <c r="B180" s="36"/>
      <c r="C180" s="239" t="s">
        <v>352</v>
      </c>
      <c r="D180" s="239" t="s">
        <v>278</v>
      </c>
      <c r="E180" s="240" t="s">
        <v>2246</v>
      </c>
      <c r="F180" s="241" t="s">
        <v>2247</v>
      </c>
      <c r="G180" s="242" t="s">
        <v>696</v>
      </c>
      <c r="H180" s="243">
        <v>1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2248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2249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12" customFormat="1" ht="22.8" customHeight="1">
      <c r="A182" s="12"/>
      <c r="B182" s="223"/>
      <c r="C182" s="224"/>
      <c r="D182" s="225" t="s">
        <v>73</v>
      </c>
      <c r="E182" s="237" t="s">
        <v>2250</v>
      </c>
      <c r="F182" s="237" t="s">
        <v>2251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SUM(P183:P196)</f>
        <v>0</v>
      </c>
      <c r="Q182" s="231"/>
      <c r="R182" s="232">
        <f>SUM(R183:R196)</f>
        <v>0.10140000000000002</v>
      </c>
      <c r="S182" s="231"/>
      <c r="T182" s="233">
        <f>SUM(T183:T196)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81</v>
      </c>
      <c r="AY182" s="234" t="s">
        <v>275</v>
      </c>
      <c r="BK182" s="236">
        <f>SUM(BK183:BK196)</f>
        <v>0</v>
      </c>
    </row>
    <row r="183" s="2" customFormat="1" ht="16.5" customHeight="1">
      <c r="A183" s="35"/>
      <c r="B183" s="36"/>
      <c r="C183" s="239" t="s">
        <v>369</v>
      </c>
      <c r="D183" s="239" t="s">
        <v>278</v>
      </c>
      <c r="E183" s="240" t="s">
        <v>2252</v>
      </c>
      <c r="F183" s="241" t="s">
        <v>2253</v>
      </c>
      <c r="G183" s="242" t="s">
        <v>281</v>
      </c>
      <c r="H183" s="243">
        <v>3.8999999999999999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0.00029999999999999997</v>
      </c>
      <c r="R183" s="249">
        <f>Q183*H183</f>
        <v>0.0011699999999999998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2254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2255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4.15" customHeight="1">
      <c r="A185" s="35"/>
      <c r="B185" s="36"/>
      <c r="C185" s="239" t="s">
        <v>374</v>
      </c>
      <c r="D185" s="239" t="s">
        <v>278</v>
      </c>
      <c r="E185" s="240" t="s">
        <v>2256</v>
      </c>
      <c r="F185" s="241" t="s">
        <v>2257</v>
      </c>
      <c r="G185" s="242" t="s">
        <v>281</v>
      </c>
      <c r="H185" s="243">
        <v>3.8999999999999999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0.020400000000000001</v>
      </c>
      <c r="R185" s="249">
        <f>Q185*H185</f>
        <v>0.079560000000000006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352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2258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2259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33" customHeight="1">
      <c r="A187" s="35"/>
      <c r="B187" s="36"/>
      <c r="C187" s="239" t="s">
        <v>380</v>
      </c>
      <c r="D187" s="239" t="s">
        <v>278</v>
      </c>
      <c r="E187" s="240" t="s">
        <v>2260</v>
      </c>
      <c r="F187" s="241" t="s">
        <v>2261</v>
      </c>
      <c r="G187" s="242" t="s">
        <v>281</v>
      </c>
      <c r="H187" s="243">
        <v>3.8999999999999999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0.0053</v>
      </c>
      <c r="R187" s="249">
        <f>Q187*H187</f>
        <v>0.020670000000000001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2262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2263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39" t="s">
        <v>385</v>
      </c>
      <c r="D189" s="239" t="s">
        <v>278</v>
      </c>
      <c r="E189" s="240" t="s">
        <v>2264</v>
      </c>
      <c r="F189" s="241" t="s">
        <v>2265</v>
      </c>
      <c r="G189" s="242" t="s">
        <v>281</v>
      </c>
      <c r="H189" s="243">
        <v>3.8999999999999999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282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282</v>
      </c>
      <c r="BM189" s="251" t="s">
        <v>2266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2265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39" t="s">
        <v>7</v>
      </c>
      <c r="D191" s="239" t="s">
        <v>278</v>
      </c>
      <c r="E191" s="240" t="s">
        <v>2267</v>
      </c>
      <c r="F191" s="241" t="s">
        <v>2268</v>
      </c>
      <c r="G191" s="242" t="s">
        <v>281</v>
      </c>
      <c r="H191" s="243">
        <v>3.8999999999999999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310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310</v>
      </c>
      <c r="BM191" s="251" t="s">
        <v>2269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2268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24.15" customHeight="1">
      <c r="A193" s="35"/>
      <c r="B193" s="36"/>
      <c r="C193" s="239" t="s">
        <v>394</v>
      </c>
      <c r="D193" s="239" t="s">
        <v>278</v>
      </c>
      <c r="E193" s="240" t="s">
        <v>2270</v>
      </c>
      <c r="F193" s="241" t="s">
        <v>2271</v>
      </c>
      <c r="G193" s="242" t="s">
        <v>281</v>
      </c>
      <c r="H193" s="243">
        <v>3.8999999999999999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2272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2273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39" t="s">
        <v>399</v>
      </c>
      <c r="D195" s="239" t="s">
        <v>278</v>
      </c>
      <c r="E195" s="240" t="s">
        <v>2139</v>
      </c>
      <c r="F195" s="241" t="s">
        <v>2140</v>
      </c>
      <c r="G195" s="242" t="s">
        <v>281</v>
      </c>
      <c r="H195" s="243">
        <v>3.8999999999999999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310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310</v>
      </c>
      <c r="BM195" s="251" t="s">
        <v>2274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2140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12" customFormat="1" ht="22.8" customHeight="1">
      <c r="A197" s="12"/>
      <c r="B197" s="223"/>
      <c r="C197" s="224"/>
      <c r="D197" s="225" t="s">
        <v>73</v>
      </c>
      <c r="E197" s="237" t="s">
        <v>513</v>
      </c>
      <c r="F197" s="237" t="s">
        <v>514</v>
      </c>
      <c r="G197" s="224"/>
      <c r="H197" s="224"/>
      <c r="I197" s="227"/>
      <c r="J197" s="238">
        <f>BK197</f>
        <v>0</v>
      </c>
      <c r="K197" s="224"/>
      <c r="L197" s="229"/>
      <c r="M197" s="230"/>
      <c r="N197" s="231"/>
      <c r="O197" s="231"/>
      <c r="P197" s="232">
        <f>SUM(P198:P207)</f>
        <v>0</v>
      </c>
      <c r="Q197" s="231"/>
      <c r="R197" s="232">
        <f>SUM(R198:R207)</f>
        <v>0.28035200000000005</v>
      </c>
      <c r="S197" s="231"/>
      <c r="T197" s="233">
        <f>SUM(T198:T207)</f>
        <v>1.1736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4" t="s">
        <v>83</v>
      </c>
      <c r="AT197" s="235" t="s">
        <v>73</v>
      </c>
      <c r="AU197" s="235" t="s">
        <v>81</v>
      </c>
      <c r="AY197" s="234" t="s">
        <v>275</v>
      </c>
      <c r="BK197" s="236">
        <f>SUM(BK198:BK207)</f>
        <v>0</v>
      </c>
    </row>
    <row r="198" s="2" customFormat="1" ht="16.5" customHeight="1">
      <c r="A198" s="35"/>
      <c r="B198" s="36"/>
      <c r="C198" s="239" t="s">
        <v>403</v>
      </c>
      <c r="D198" s="239" t="s">
        <v>278</v>
      </c>
      <c r="E198" s="240" t="s">
        <v>516</v>
      </c>
      <c r="F198" s="241" t="s">
        <v>517</v>
      </c>
      <c r="G198" s="242" t="s">
        <v>281</v>
      </c>
      <c r="H198" s="243">
        <v>14.4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0.00029999999999999997</v>
      </c>
      <c r="R198" s="249">
        <f>Q198*H198</f>
        <v>0.0043200000000000001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83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2275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519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83</v>
      </c>
    </row>
    <row r="200" s="2" customFormat="1" ht="24.15" customHeight="1">
      <c r="A200" s="35"/>
      <c r="B200" s="36"/>
      <c r="C200" s="239" t="s">
        <v>408</v>
      </c>
      <c r="D200" s="239" t="s">
        <v>278</v>
      </c>
      <c r="E200" s="240" t="s">
        <v>521</v>
      </c>
      <c r="F200" s="241" t="s">
        <v>522</v>
      </c>
      <c r="G200" s="242" t="s">
        <v>281</v>
      </c>
      <c r="H200" s="243">
        <v>14.4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0.081500000000000003</v>
      </c>
      <c r="T200" s="250">
        <f>S200*H200</f>
        <v>1.1736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352</v>
      </c>
      <c r="AT200" s="251" t="s">
        <v>278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2276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524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33" customHeight="1">
      <c r="A202" s="35"/>
      <c r="B202" s="36"/>
      <c r="C202" s="239" t="s">
        <v>413</v>
      </c>
      <c r="D202" s="239" t="s">
        <v>278</v>
      </c>
      <c r="E202" s="240" t="s">
        <v>526</v>
      </c>
      <c r="F202" s="241" t="s">
        <v>527</v>
      </c>
      <c r="G202" s="242" t="s">
        <v>281</v>
      </c>
      <c r="H202" s="243">
        <v>14.4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0.0054799999999999996</v>
      </c>
      <c r="R202" s="249">
        <f>Q202*H202</f>
        <v>0.078911999999999996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2277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529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2" customFormat="1" ht="16.5" customHeight="1">
      <c r="A204" s="35"/>
      <c r="B204" s="36"/>
      <c r="C204" s="239" t="s">
        <v>419</v>
      </c>
      <c r="D204" s="239" t="s">
        <v>278</v>
      </c>
      <c r="E204" s="240" t="s">
        <v>2278</v>
      </c>
      <c r="F204" s="241" t="s">
        <v>2279</v>
      </c>
      <c r="G204" s="242" t="s">
        <v>281</v>
      </c>
      <c r="H204" s="243">
        <v>14.4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310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310</v>
      </c>
      <c r="BM204" s="251" t="s">
        <v>2280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2279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33" customHeight="1">
      <c r="A206" s="35"/>
      <c r="B206" s="36"/>
      <c r="C206" s="257" t="s">
        <v>423</v>
      </c>
      <c r="D206" s="257" t="s">
        <v>339</v>
      </c>
      <c r="E206" s="258" t="s">
        <v>531</v>
      </c>
      <c r="F206" s="259" t="s">
        <v>532</v>
      </c>
      <c r="G206" s="260" t="s">
        <v>281</v>
      </c>
      <c r="H206" s="261">
        <v>15.4</v>
      </c>
      <c r="I206" s="262"/>
      <c r="J206" s="263">
        <f>ROUND(I206*H206,2)</f>
        <v>0</v>
      </c>
      <c r="K206" s="264"/>
      <c r="L206" s="265"/>
      <c r="M206" s="266" t="s">
        <v>1</v>
      </c>
      <c r="N206" s="267" t="s">
        <v>39</v>
      </c>
      <c r="O206" s="88"/>
      <c r="P206" s="249">
        <f>O206*H206</f>
        <v>0</v>
      </c>
      <c r="Q206" s="249">
        <v>0.012800000000000001</v>
      </c>
      <c r="R206" s="249">
        <f>Q206*H206</f>
        <v>0.19712000000000002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377</v>
      </c>
      <c r="AT206" s="251" t="s">
        <v>339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2281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532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12" customFormat="1" ht="22.8" customHeight="1">
      <c r="A208" s="12"/>
      <c r="B208" s="223"/>
      <c r="C208" s="224"/>
      <c r="D208" s="225" t="s">
        <v>73</v>
      </c>
      <c r="E208" s="237" t="s">
        <v>584</v>
      </c>
      <c r="F208" s="237" t="s">
        <v>585</v>
      </c>
      <c r="G208" s="224"/>
      <c r="H208" s="224"/>
      <c r="I208" s="227"/>
      <c r="J208" s="238">
        <f>BK208</f>
        <v>0</v>
      </c>
      <c r="K208" s="224"/>
      <c r="L208" s="229"/>
      <c r="M208" s="230"/>
      <c r="N208" s="231"/>
      <c r="O208" s="231"/>
      <c r="P208" s="232">
        <f>SUM(P209:P224)</f>
        <v>0</v>
      </c>
      <c r="Q208" s="231"/>
      <c r="R208" s="232">
        <f>SUM(R209:R224)</f>
        <v>0.019200000000000002</v>
      </c>
      <c r="S208" s="231"/>
      <c r="T208" s="233">
        <f>SUM(T209:T224)</f>
        <v>0.00496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4" t="s">
        <v>83</v>
      </c>
      <c r="AT208" s="235" t="s">
        <v>73</v>
      </c>
      <c r="AU208" s="235" t="s">
        <v>81</v>
      </c>
      <c r="AY208" s="234" t="s">
        <v>275</v>
      </c>
      <c r="BK208" s="236">
        <f>SUM(BK209:BK224)</f>
        <v>0</v>
      </c>
    </row>
    <row r="209" s="2" customFormat="1" ht="16.5" customHeight="1">
      <c r="A209" s="35"/>
      <c r="B209" s="36"/>
      <c r="C209" s="239" t="s">
        <v>427</v>
      </c>
      <c r="D209" s="239" t="s">
        <v>278</v>
      </c>
      <c r="E209" s="240" t="s">
        <v>606</v>
      </c>
      <c r="F209" s="241" t="s">
        <v>607</v>
      </c>
      <c r="G209" s="242" t="s">
        <v>281</v>
      </c>
      <c r="H209" s="243">
        <v>16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</v>
      </c>
      <c r="R209" s="249">
        <f>Q209*H209</f>
        <v>0</v>
      </c>
      <c r="S209" s="249">
        <v>0</v>
      </c>
      <c r="T209" s="25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310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310</v>
      </c>
      <c r="BM209" s="251" t="s">
        <v>2282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607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24.15" customHeight="1">
      <c r="A211" s="35"/>
      <c r="B211" s="36"/>
      <c r="C211" s="239" t="s">
        <v>432</v>
      </c>
      <c r="D211" s="239" t="s">
        <v>278</v>
      </c>
      <c r="E211" s="240" t="s">
        <v>586</v>
      </c>
      <c r="F211" s="241" t="s">
        <v>587</v>
      </c>
      <c r="G211" s="242" t="s">
        <v>281</v>
      </c>
      <c r="H211" s="243">
        <v>16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2283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589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16.5" customHeight="1">
      <c r="A213" s="35"/>
      <c r="B213" s="36"/>
      <c r="C213" s="239" t="s">
        <v>436</v>
      </c>
      <c r="D213" s="239" t="s">
        <v>278</v>
      </c>
      <c r="E213" s="240" t="s">
        <v>591</v>
      </c>
      <c r="F213" s="241" t="s">
        <v>592</v>
      </c>
      <c r="G213" s="242" t="s">
        <v>281</v>
      </c>
      <c r="H213" s="243">
        <v>16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352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352</v>
      </c>
      <c r="BM213" s="251" t="s">
        <v>2284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594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377</v>
      </c>
      <c r="D215" s="239" t="s">
        <v>278</v>
      </c>
      <c r="E215" s="240" t="s">
        <v>596</v>
      </c>
      <c r="F215" s="241" t="s">
        <v>597</v>
      </c>
      <c r="G215" s="242" t="s">
        <v>281</v>
      </c>
      <c r="H215" s="243">
        <v>16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0.001</v>
      </c>
      <c r="R215" s="249">
        <f>Q215*H215</f>
        <v>0.016</v>
      </c>
      <c r="S215" s="249">
        <v>0.00031</v>
      </c>
      <c r="T215" s="250">
        <f>S215*H215</f>
        <v>0.00496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2285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599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24.15" customHeight="1">
      <c r="A217" s="35"/>
      <c r="B217" s="36"/>
      <c r="C217" s="239" t="s">
        <v>446</v>
      </c>
      <c r="D217" s="239" t="s">
        <v>278</v>
      </c>
      <c r="E217" s="240" t="s">
        <v>601</v>
      </c>
      <c r="F217" s="241" t="s">
        <v>602</v>
      </c>
      <c r="G217" s="242" t="s">
        <v>281</v>
      </c>
      <c r="H217" s="243">
        <v>16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0.00020000000000000001</v>
      </c>
      <c r="R217" s="249">
        <f>Q217*H217</f>
        <v>0.0032000000000000002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352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2286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604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24.15" customHeight="1">
      <c r="A219" s="35"/>
      <c r="B219" s="36"/>
      <c r="C219" s="239" t="s">
        <v>451</v>
      </c>
      <c r="D219" s="239" t="s">
        <v>278</v>
      </c>
      <c r="E219" s="240" t="s">
        <v>612</v>
      </c>
      <c r="F219" s="241" t="s">
        <v>613</v>
      </c>
      <c r="G219" s="242" t="s">
        <v>281</v>
      </c>
      <c r="H219" s="243">
        <v>16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310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310</v>
      </c>
      <c r="BM219" s="251" t="s">
        <v>2287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613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16.5" customHeight="1">
      <c r="A221" s="35"/>
      <c r="B221" s="36"/>
      <c r="C221" s="239" t="s">
        <v>456</v>
      </c>
      <c r="D221" s="239" t="s">
        <v>278</v>
      </c>
      <c r="E221" s="240" t="s">
        <v>2288</v>
      </c>
      <c r="F221" s="241" t="s">
        <v>582</v>
      </c>
      <c r="G221" s="242" t="s">
        <v>696</v>
      </c>
      <c r="H221" s="243">
        <v>1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310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310</v>
      </c>
      <c r="BM221" s="251" t="s">
        <v>2289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582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16.5" customHeight="1">
      <c r="A223" s="35"/>
      <c r="B223" s="36"/>
      <c r="C223" s="239" t="s">
        <v>461</v>
      </c>
      <c r="D223" s="239" t="s">
        <v>278</v>
      </c>
      <c r="E223" s="240" t="s">
        <v>616</v>
      </c>
      <c r="F223" s="241" t="s">
        <v>617</v>
      </c>
      <c r="G223" s="242" t="s">
        <v>305</v>
      </c>
      <c r="H223" s="243">
        <v>1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310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310</v>
      </c>
      <c r="BM223" s="251" t="s">
        <v>2290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617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12" customFormat="1" ht="25.92" customHeight="1">
      <c r="A225" s="12"/>
      <c r="B225" s="223"/>
      <c r="C225" s="224"/>
      <c r="D225" s="225" t="s">
        <v>73</v>
      </c>
      <c r="E225" s="226" t="s">
        <v>623</v>
      </c>
      <c r="F225" s="226" t="s">
        <v>624</v>
      </c>
      <c r="G225" s="224"/>
      <c r="H225" s="224"/>
      <c r="I225" s="227"/>
      <c r="J225" s="228">
        <f>BK225</f>
        <v>0</v>
      </c>
      <c r="K225" s="224"/>
      <c r="L225" s="229"/>
      <c r="M225" s="230"/>
      <c r="N225" s="231"/>
      <c r="O225" s="231"/>
      <c r="P225" s="232">
        <f>P226</f>
        <v>0</v>
      </c>
      <c r="Q225" s="231"/>
      <c r="R225" s="232">
        <f>R226</f>
        <v>0</v>
      </c>
      <c r="S225" s="231"/>
      <c r="T225" s="233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4" t="s">
        <v>282</v>
      </c>
      <c r="AT225" s="235" t="s">
        <v>73</v>
      </c>
      <c r="AU225" s="235" t="s">
        <v>74</v>
      </c>
      <c r="AY225" s="234" t="s">
        <v>275</v>
      </c>
      <c r="BK225" s="236">
        <f>BK226</f>
        <v>0</v>
      </c>
    </row>
    <row r="226" s="12" customFormat="1" ht="22.8" customHeight="1">
      <c r="A226" s="12"/>
      <c r="B226" s="223"/>
      <c r="C226" s="224"/>
      <c r="D226" s="225" t="s">
        <v>73</v>
      </c>
      <c r="E226" s="237" t="s">
        <v>625</v>
      </c>
      <c r="F226" s="237" t="s">
        <v>624</v>
      </c>
      <c r="G226" s="224"/>
      <c r="H226" s="224"/>
      <c r="I226" s="227"/>
      <c r="J226" s="238">
        <f>BK226</f>
        <v>0</v>
      </c>
      <c r="K226" s="224"/>
      <c r="L226" s="229"/>
      <c r="M226" s="230"/>
      <c r="N226" s="231"/>
      <c r="O226" s="231"/>
      <c r="P226" s="232">
        <f>SUM(P227:P242)</f>
        <v>0</v>
      </c>
      <c r="Q226" s="231"/>
      <c r="R226" s="232">
        <f>SUM(R227:R242)</f>
        <v>0</v>
      </c>
      <c r="S226" s="231"/>
      <c r="T226" s="233">
        <f>SUM(T227:T242)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4" t="s">
        <v>282</v>
      </c>
      <c r="AT226" s="235" t="s">
        <v>73</v>
      </c>
      <c r="AU226" s="235" t="s">
        <v>81</v>
      </c>
      <c r="AY226" s="234" t="s">
        <v>275</v>
      </c>
      <c r="BK226" s="236">
        <f>SUM(BK227:BK242)</f>
        <v>0</v>
      </c>
    </row>
    <row r="227" s="2" customFormat="1" ht="16.5" customHeight="1">
      <c r="A227" s="35"/>
      <c r="B227" s="36"/>
      <c r="C227" s="239" t="s">
        <v>465</v>
      </c>
      <c r="D227" s="239" t="s">
        <v>278</v>
      </c>
      <c r="E227" s="240" t="s">
        <v>2291</v>
      </c>
      <c r="F227" s="241" t="s">
        <v>2292</v>
      </c>
      <c r="G227" s="242" t="s">
        <v>342</v>
      </c>
      <c r="H227" s="243">
        <v>1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310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310</v>
      </c>
      <c r="BM227" s="251" t="s">
        <v>2293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2292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470</v>
      </c>
      <c r="D229" s="239" t="s">
        <v>278</v>
      </c>
      <c r="E229" s="240" t="s">
        <v>2294</v>
      </c>
      <c r="F229" s="241" t="s">
        <v>2295</v>
      </c>
      <c r="G229" s="242" t="s">
        <v>342</v>
      </c>
      <c r="H229" s="243">
        <v>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2296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2295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57" t="s">
        <v>475</v>
      </c>
      <c r="D231" s="257" t="s">
        <v>339</v>
      </c>
      <c r="E231" s="258" t="s">
        <v>2291</v>
      </c>
      <c r="F231" s="259" t="s">
        <v>2292</v>
      </c>
      <c r="G231" s="260" t="s">
        <v>342</v>
      </c>
      <c r="H231" s="261">
        <v>1</v>
      </c>
      <c r="I231" s="262"/>
      <c r="J231" s="263">
        <f>ROUND(I231*H231,2)</f>
        <v>0</v>
      </c>
      <c r="K231" s="264"/>
      <c r="L231" s="265"/>
      <c r="M231" s="266" t="s">
        <v>1</v>
      </c>
      <c r="N231" s="267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310</v>
      </c>
      <c r="AT231" s="251" t="s">
        <v>339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310</v>
      </c>
      <c r="BM231" s="251" t="s">
        <v>2297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2292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16.5" customHeight="1">
      <c r="A233" s="35"/>
      <c r="B233" s="36"/>
      <c r="C233" s="257" t="s">
        <v>480</v>
      </c>
      <c r="D233" s="257" t="s">
        <v>339</v>
      </c>
      <c r="E233" s="258" t="s">
        <v>2298</v>
      </c>
      <c r="F233" s="259" t="s">
        <v>2299</v>
      </c>
      <c r="G233" s="260" t="s">
        <v>342</v>
      </c>
      <c r="H233" s="261">
        <v>1</v>
      </c>
      <c r="I233" s="262"/>
      <c r="J233" s="263">
        <f>ROUND(I233*H233,2)</f>
        <v>0</v>
      </c>
      <c r="K233" s="264"/>
      <c r="L233" s="265"/>
      <c r="M233" s="266" t="s">
        <v>1</v>
      </c>
      <c r="N233" s="267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339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2300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2299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57" t="s">
        <v>484</v>
      </c>
      <c r="D235" s="257" t="s">
        <v>339</v>
      </c>
      <c r="E235" s="258" t="s">
        <v>2301</v>
      </c>
      <c r="F235" s="259" t="s">
        <v>2302</v>
      </c>
      <c r="G235" s="260" t="s">
        <v>342</v>
      </c>
      <c r="H235" s="261">
        <v>1</v>
      </c>
      <c r="I235" s="262"/>
      <c r="J235" s="263">
        <f>ROUND(I235*H235,2)</f>
        <v>0</v>
      </c>
      <c r="K235" s="264"/>
      <c r="L235" s="265"/>
      <c r="M235" s="266" t="s">
        <v>1</v>
      </c>
      <c r="N235" s="267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339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2303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2304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16.5" customHeight="1">
      <c r="A237" s="35"/>
      <c r="B237" s="36"/>
      <c r="C237" s="257" t="s">
        <v>489</v>
      </c>
      <c r="D237" s="257" t="s">
        <v>339</v>
      </c>
      <c r="E237" s="258" t="s">
        <v>2305</v>
      </c>
      <c r="F237" s="259" t="s">
        <v>2306</v>
      </c>
      <c r="G237" s="260" t="s">
        <v>342</v>
      </c>
      <c r="H237" s="261">
        <v>1</v>
      </c>
      <c r="I237" s="262"/>
      <c r="J237" s="263">
        <f>ROUND(I237*H237,2)</f>
        <v>0</v>
      </c>
      <c r="K237" s="264"/>
      <c r="L237" s="265"/>
      <c r="M237" s="266" t="s">
        <v>1</v>
      </c>
      <c r="N237" s="267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339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2307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2308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57" t="s">
        <v>494</v>
      </c>
      <c r="D239" s="257" t="s">
        <v>339</v>
      </c>
      <c r="E239" s="258" t="s">
        <v>2309</v>
      </c>
      <c r="F239" s="259" t="s">
        <v>2310</v>
      </c>
      <c r="G239" s="260" t="s">
        <v>342</v>
      </c>
      <c r="H239" s="261">
        <v>1</v>
      </c>
      <c r="I239" s="262"/>
      <c r="J239" s="263">
        <f>ROUND(I239*H239,2)</f>
        <v>0</v>
      </c>
      <c r="K239" s="264"/>
      <c r="L239" s="265"/>
      <c r="M239" s="266" t="s">
        <v>1</v>
      </c>
      <c r="N239" s="267" t="s">
        <v>39</v>
      </c>
      <c r="O239" s="8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310</v>
      </c>
      <c r="AT239" s="251" t="s">
        <v>339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310</v>
      </c>
      <c r="BM239" s="251" t="s">
        <v>2311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2310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16.5" customHeight="1">
      <c r="A241" s="35"/>
      <c r="B241" s="36"/>
      <c r="C241" s="239" t="s">
        <v>498</v>
      </c>
      <c r="D241" s="239" t="s">
        <v>278</v>
      </c>
      <c r="E241" s="240" t="s">
        <v>2312</v>
      </c>
      <c r="F241" s="241" t="s">
        <v>2313</v>
      </c>
      <c r="G241" s="242" t="s">
        <v>281</v>
      </c>
      <c r="H241" s="243">
        <v>7.7999999999999998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282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282</v>
      </c>
      <c r="BM241" s="251" t="s">
        <v>2314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2315</v>
      </c>
      <c r="G242" s="37"/>
      <c r="H242" s="37"/>
      <c r="I242" s="206"/>
      <c r="J242" s="37"/>
      <c r="K242" s="37"/>
      <c r="L242" s="41"/>
      <c r="M242" s="268"/>
      <c r="N242" s="269"/>
      <c r="O242" s="270"/>
      <c r="P242" s="270"/>
      <c r="Q242" s="270"/>
      <c r="R242" s="270"/>
      <c r="S242" s="270"/>
      <c r="T242" s="271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6.96" customHeight="1">
      <c r="A243" s="35"/>
      <c r="B243" s="63"/>
      <c r="C243" s="64"/>
      <c r="D243" s="64"/>
      <c r="E243" s="64"/>
      <c r="F243" s="64"/>
      <c r="G243" s="64"/>
      <c r="H243" s="64"/>
      <c r="I243" s="64"/>
      <c r="J243" s="64"/>
      <c r="K243" s="64"/>
      <c r="L243" s="41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sheet="1" autoFilter="0" formatColumns="0" formatRows="0" objects="1" scenarios="1" spinCount="100000" saltValue="MXYpGoisb5nwxP2BpzTKF/M2fl/kwhxkz6wa1rcVCx9aN0ToCR0ZBCRWYdI+PkfBCD1He2Bkd8RTHIMWEsO+lw==" hashValue="1zTuXlZvPoqMhXuM+4+jsTyX5jahOW9P1bXkyqZEkNbzD+lIwtMhB1Fh0LON/vyRu/dqUD7yLtDcTEb451G/ng==" algorithmName="SHA-512" password="C741"/>
  <autoFilter ref="C141:K24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199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2211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2316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ROUND((SUM(BE110:BE117) + SUM(BE139:BE234)),  2)</f>
        <v>0</v>
      </c>
      <c r="G37" s="35"/>
      <c r="H37" s="35"/>
      <c r="I37" s="163">
        <v>0.20999999999999999</v>
      </c>
      <c r="J37" s="162">
        <f>ROUND(((SUM(BE110:BE117) + SUM(BE139:BE234))*I37),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ROUND((SUM(BF110:BF117) + SUM(BF139:BF234)),  2)</f>
        <v>0</v>
      </c>
      <c r="G38" s="35"/>
      <c r="H38" s="35"/>
      <c r="I38" s="163">
        <v>0.12</v>
      </c>
      <c r="J38" s="162">
        <f>ROUND(((SUM(BF110:BF117) + SUM(BF139:BF234))*I38),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ROUND((SUM(BG110:BG117) + SUM(BG139:BG234)),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ROUND((SUM(BH110:BH117) + SUM(BH139:BH234)),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ROUND((SUM(BI110:BI117) + SUM(BI139:BI234)),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2211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61.17.2 - WC pro handicapované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J139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J141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J150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632</v>
      </c>
      <c r="E103" s="195"/>
      <c r="F103" s="195"/>
      <c r="G103" s="195"/>
      <c r="H103" s="195"/>
      <c r="I103" s="195"/>
      <c r="J103" s="196">
        <f>J160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3"/>
      <c r="C104" s="130"/>
      <c r="D104" s="194" t="s">
        <v>2317</v>
      </c>
      <c r="E104" s="195"/>
      <c r="F104" s="195"/>
      <c r="G104" s="195"/>
      <c r="H104" s="195"/>
      <c r="I104" s="195"/>
      <c r="J104" s="196">
        <f>J161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2318</v>
      </c>
      <c r="E105" s="195"/>
      <c r="F105" s="195"/>
      <c r="G105" s="195"/>
      <c r="H105" s="195"/>
      <c r="I105" s="195"/>
      <c r="J105" s="196">
        <f>J182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635</v>
      </c>
      <c r="E106" s="195"/>
      <c r="F106" s="195"/>
      <c r="G106" s="195"/>
      <c r="H106" s="195"/>
      <c r="I106" s="195"/>
      <c r="J106" s="196">
        <f>J191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3"/>
      <c r="C107" s="130"/>
      <c r="D107" s="194" t="s">
        <v>2319</v>
      </c>
      <c r="E107" s="195"/>
      <c r="F107" s="195"/>
      <c r="G107" s="195"/>
      <c r="H107" s="195"/>
      <c r="I107" s="195"/>
      <c r="J107" s="196">
        <f>J216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9.28" customHeight="1">
      <c r="A110" s="35"/>
      <c r="B110" s="36"/>
      <c r="C110" s="186" t="s">
        <v>250</v>
      </c>
      <c r="D110" s="37"/>
      <c r="E110" s="37"/>
      <c r="F110" s="37"/>
      <c r="G110" s="37"/>
      <c r="H110" s="37"/>
      <c r="I110" s="37"/>
      <c r="J110" s="198">
        <f>ROUND(J111 + J112 + J113 + J114 + J115 + J116,2)</f>
        <v>0</v>
      </c>
      <c r="K110" s="37"/>
      <c r="L110" s="60"/>
      <c r="N110" s="199" t="s">
        <v>38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8" customHeight="1">
      <c r="A111" s="35"/>
      <c r="B111" s="36"/>
      <c r="C111" s="37"/>
      <c r="D111" s="200" t="s">
        <v>251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253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254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255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256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1" t="s">
        <v>257</v>
      </c>
      <c r="E116" s="37"/>
      <c r="F116" s="37"/>
      <c r="G116" s="37"/>
      <c r="H116" s="37"/>
      <c r="I116" s="37"/>
      <c r="J116" s="202">
        <f>ROUND(J32*T116,2)</f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258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9.28" customHeight="1">
      <c r="A118" s="35"/>
      <c r="B118" s="36"/>
      <c r="C118" s="209" t="s">
        <v>259</v>
      </c>
      <c r="D118" s="184"/>
      <c r="E118" s="184"/>
      <c r="F118" s="184"/>
      <c r="G118" s="184"/>
      <c r="H118" s="184"/>
      <c r="I118" s="184"/>
      <c r="J118" s="210">
        <f>ROUND(J98+J110,2)</f>
        <v>0</v>
      </c>
      <c r="K118" s="18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260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6.25" customHeight="1">
      <c r="A127" s="35"/>
      <c r="B127" s="36"/>
      <c r="C127" s="37"/>
      <c r="D127" s="37"/>
      <c r="E127" s="182" t="str">
        <f>E7</f>
        <v>Rekonstrukce silno a slaboproudé instalace, dobudování WC pro imobilní aj., ZŠ Ivanovice na Hané, ul. Tyršova 218/4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" customFormat="1" ht="12" customHeight="1">
      <c r="B128" s="18"/>
      <c r="C128" s="29" t="s">
        <v>225</v>
      </c>
      <c r="D128" s="19"/>
      <c r="E128" s="19"/>
      <c r="F128" s="19"/>
      <c r="G128" s="19"/>
      <c r="H128" s="19"/>
      <c r="I128" s="19"/>
      <c r="J128" s="19"/>
      <c r="K128" s="19"/>
      <c r="L128" s="17"/>
    </row>
    <row r="129" s="2" customFormat="1" ht="16.5" customHeight="1">
      <c r="A129" s="35"/>
      <c r="B129" s="36"/>
      <c r="C129" s="37"/>
      <c r="D129" s="37"/>
      <c r="E129" s="182" t="s">
        <v>2211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227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73" t="str">
        <f>E11</f>
        <v>61.17.2 - WC pro handicapované - elektro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20</v>
      </c>
      <c r="D133" s="37"/>
      <c r="E133" s="37"/>
      <c r="F133" s="24" t="str">
        <f>F14</f>
        <v>ZŠ Ivanovice na Hané, okres Vyškov p. o.</v>
      </c>
      <c r="G133" s="37"/>
      <c r="H133" s="37"/>
      <c r="I133" s="29" t="s">
        <v>22</v>
      </c>
      <c r="J133" s="76" t="str">
        <f>IF(J14="","",J14)</f>
        <v>4. 2. 2025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24</v>
      </c>
      <c r="D135" s="37"/>
      <c r="E135" s="37"/>
      <c r="F135" s="24" t="str">
        <f>E17</f>
        <v xml:space="preserve"> </v>
      </c>
      <c r="G135" s="37"/>
      <c r="H135" s="37"/>
      <c r="I135" s="29" t="s">
        <v>30</v>
      </c>
      <c r="J135" s="33" t="str">
        <f>E23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28</v>
      </c>
      <c r="D136" s="37"/>
      <c r="E136" s="37"/>
      <c r="F136" s="24" t="str">
        <f>IF(E20="","",E20)</f>
        <v>Vyplň údaj</v>
      </c>
      <c r="G136" s="37"/>
      <c r="H136" s="37"/>
      <c r="I136" s="29" t="s">
        <v>32</v>
      </c>
      <c r="J136" s="33" t="str">
        <f>E26</f>
        <v xml:space="preserve"> 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0.32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1" customFormat="1" ht="29.28" customHeight="1">
      <c r="A138" s="211"/>
      <c r="B138" s="212"/>
      <c r="C138" s="213" t="s">
        <v>261</v>
      </c>
      <c r="D138" s="214" t="s">
        <v>59</v>
      </c>
      <c r="E138" s="214" t="s">
        <v>55</v>
      </c>
      <c r="F138" s="214" t="s">
        <v>56</v>
      </c>
      <c r="G138" s="214" t="s">
        <v>262</v>
      </c>
      <c r="H138" s="214" t="s">
        <v>263</v>
      </c>
      <c r="I138" s="214" t="s">
        <v>264</v>
      </c>
      <c r="J138" s="215" t="s">
        <v>233</v>
      </c>
      <c r="K138" s="216" t="s">
        <v>265</v>
      </c>
      <c r="L138" s="217"/>
      <c r="M138" s="97" t="s">
        <v>1</v>
      </c>
      <c r="N138" s="98" t="s">
        <v>38</v>
      </c>
      <c r="O138" s="98" t="s">
        <v>266</v>
      </c>
      <c r="P138" s="98" t="s">
        <v>267</v>
      </c>
      <c r="Q138" s="98" t="s">
        <v>268</v>
      </c>
      <c r="R138" s="98" t="s">
        <v>269</v>
      </c>
      <c r="S138" s="98" t="s">
        <v>270</v>
      </c>
      <c r="T138" s="99" t="s">
        <v>271</v>
      </c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</row>
    <row r="139" s="2" customFormat="1" ht="22.8" customHeight="1">
      <c r="A139" s="35"/>
      <c r="B139" s="36"/>
      <c r="C139" s="104" t="s">
        <v>272</v>
      </c>
      <c r="D139" s="37"/>
      <c r="E139" s="37"/>
      <c r="F139" s="37"/>
      <c r="G139" s="37"/>
      <c r="H139" s="37"/>
      <c r="I139" s="37"/>
      <c r="J139" s="218">
        <f>BK139</f>
        <v>0</v>
      </c>
      <c r="K139" s="37"/>
      <c r="L139" s="41"/>
      <c r="M139" s="100"/>
      <c r="N139" s="219"/>
      <c r="O139" s="101"/>
      <c r="P139" s="220">
        <f>P140+P159</f>
        <v>0</v>
      </c>
      <c r="Q139" s="101"/>
      <c r="R139" s="220">
        <f>R140+R159</f>
        <v>0.014990000000000002</v>
      </c>
      <c r="S139" s="101"/>
      <c r="T139" s="221">
        <f>T140+T159</f>
        <v>0.062000000000000006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73</v>
      </c>
      <c r="AU139" s="14" t="s">
        <v>235</v>
      </c>
      <c r="BK139" s="222">
        <f>BK140+BK159</f>
        <v>0</v>
      </c>
    </row>
    <row r="140" s="12" customFormat="1" ht="25.92" customHeight="1">
      <c r="A140" s="12"/>
      <c r="B140" s="223"/>
      <c r="C140" s="224"/>
      <c r="D140" s="225" t="s">
        <v>73</v>
      </c>
      <c r="E140" s="226" t="s">
        <v>273</v>
      </c>
      <c r="F140" s="226" t="s">
        <v>274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P141+P150</f>
        <v>0</v>
      </c>
      <c r="Q140" s="231"/>
      <c r="R140" s="232">
        <f>R141+R150</f>
        <v>0</v>
      </c>
      <c r="S140" s="231"/>
      <c r="T140" s="233">
        <f>T141+T150</f>
        <v>0.059000000000000004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74</v>
      </c>
      <c r="AY140" s="234" t="s">
        <v>275</v>
      </c>
      <c r="BK140" s="236">
        <f>BK141+BK150</f>
        <v>0</v>
      </c>
    </row>
    <row r="141" s="12" customFormat="1" ht="22.8" customHeight="1">
      <c r="A141" s="12"/>
      <c r="B141" s="223"/>
      <c r="C141" s="224"/>
      <c r="D141" s="225" t="s">
        <v>73</v>
      </c>
      <c r="E141" s="237" t="s">
        <v>296</v>
      </c>
      <c r="F141" s="237" t="s">
        <v>297</v>
      </c>
      <c r="G141" s="224"/>
      <c r="H141" s="224"/>
      <c r="I141" s="227"/>
      <c r="J141" s="238">
        <f>BK141</f>
        <v>0</v>
      </c>
      <c r="K141" s="224"/>
      <c r="L141" s="229"/>
      <c r="M141" s="230"/>
      <c r="N141" s="231"/>
      <c r="O141" s="231"/>
      <c r="P141" s="232">
        <f>SUM(P142:P149)</f>
        <v>0</v>
      </c>
      <c r="Q141" s="231"/>
      <c r="R141" s="232">
        <f>SUM(R142:R149)</f>
        <v>0</v>
      </c>
      <c r="S141" s="231"/>
      <c r="T141" s="233">
        <f>SUM(T142:T149)</f>
        <v>0.059000000000000004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4" t="s">
        <v>81</v>
      </c>
      <c r="AT141" s="235" t="s">
        <v>73</v>
      </c>
      <c r="AU141" s="235" t="s">
        <v>81</v>
      </c>
      <c r="AY141" s="234" t="s">
        <v>275</v>
      </c>
      <c r="BK141" s="236">
        <f>SUM(BK142:BK149)</f>
        <v>0</v>
      </c>
    </row>
    <row r="142" s="2" customFormat="1" ht="24.15" customHeight="1">
      <c r="A142" s="35"/>
      <c r="B142" s="36"/>
      <c r="C142" s="239" t="s">
        <v>81</v>
      </c>
      <c r="D142" s="239" t="s">
        <v>278</v>
      </c>
      <c r="E142" s="240" t="s">
        <v>666</v>
      </c>
      <c r="F142" s="241" t="s">
        <v>667</v>
      </c>
      <c r="G142" s="242" t="s">
        <v>342</v>
      </c>
      <c r="H142" s="243">
        <v>5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0.001</v>
      </c>
      <c r="T142" s="250">
        <f>S142*H142</f>
        <v>0.0050000000000000001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668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669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2" customFormat="1" ht="24.15" customHeight="1">
      <c r="A144" s="35"/>
      <c r="B144" s="36"/>
      <c r="C144" s="239" t="s">
        <v>83</v>
      </c>
      <c r="D144" s="239" t="s">
        <v>278</v>
      </c>
      <c r="E144" s="240" t="s">
        <v>682</v>
      </c>
      <c r="F144" s="241" t="s">
        <v>683</v>
      </c>
      <c r="G144" s="242" t="s">
        <v>416</v>
      </c>
      <c r="H144" s="243">
        <v>10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</v>
      </c>
      <c r="R144" s="249">
        <f>Q144*H144</f>
        <v>0</v>
      </c>
      <c r="S144" s="249">
        <v>0.002</v>
      </c>
      <c r="T144" s="250">
        <f>S144*H144</f>
        <v>0.02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684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685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24.15" customHeight="1">
      <c r="A146" s="35"/>
      <c r="B146" s="36"/>
      <c r="C146" s="239" t="s">
        <v>276</v>
      </c>
      <c r="D146" s="239" t="s">
        <v>278</v>
      </c>
      <c r="E146" s="240" t="s">
        <v>690</v>
      </c>
      <c r="F146" s="241" t="s">
        <v>691</v>
      </c>
      <c r="G146" s="242" t="s">
        <v>342</v>
      </c>
      <c r="H146" s="243">
        <v>2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0.017000000000000001</v>
      </c>
      <c r="T146" s="250">
        <f>S146*H146</f>
        <v>0.034000000000000002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692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693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33" customHeight="1">
      <c r="A148" s="35"/>
      <c r="B148" s="36"/>
      <c r="C148" s="239" t="s">
        <v>282</v>
      </c>
      <c r="D148" s="239" t="s">
        <v>278</v>
      </c>
      <c r="E148" s="240" t="s">
        <v>694</v>
      </c>
      <c r="F148" s="241" t="s">
        <v>695</v>
      </c>
      <c r="G148" s="242" t="s">
        <v>696</v>
      </c>
      <c r="H148" s="243">
        <v>25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697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695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12" customFormat="1" ht="22.8" customHeight="1">
      <c r="A150" s="12"/>
      <c r="B150" s="223"/>
      <c r="C150" s="224"/>
      <c r="D150" s="225" t="s">
        <v>73</v>
      </c>
      <c r="E150" s="237" t="s">
        <v>322</v>
      </c>
      <c r="F150" s="237" t="s">
        <v>323</v>
      </c>
      <c r="G150" s="224"/>
      <c r="H150" s="224"/>
      <c r="I150" s="227"/>
      <c r="J150" s="238">
        <f>BK150</f>
        <v>0</v>
      </c>
      <c r="K150" s="224"/>
      <c r="L150" s="229"/>
      <c r="M150" s="230"/>
      <c r="N150" s="231"/>
      <c r="O150" s="231"/>
      <c r="P150" s="232">
        <f>SUM(P151:P158)</f>
        <v>0</v>
      </c>
      <c r="Q150" s="231"/>
      <c r="R150" s="232">
        <f>SUM(R151:R158)</f>
        <v>0</v>
      </c>
      <c r="S150" s="231"/>
      <c r="T150" s="233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4" t="s">
        <v>81</v>
      </c>
      <c r="AT150" s="235" t="s">
        <v>73</v>
      </c>
      <c r="AU150" s="235" t="s">
        <v>81</v>
      </c>
      <c r="AY150" s="234" t="s">
        <v>275</v>
      </c>
      <c r="BK150" s="236">
        <f>SUM(BK151:BK158)</f>
        <v>0</v>
      </c>
    </row>
    <row r="151" s="2" customFormat="1" ht="24.15" customHeight="1">
      <c r="A151" s="35"/>
      <c r="B151" s="36"/>
      <c r="C151" s="239" t="s">
        <v>302</v>
      </c>
      <c r="D151" s="239" t="s">
        <v>278</v>
      </c>
      <c r="E151" s="240" t="s">
        <v>324</v>
      </c>
      <c r="F151" s="241" t="s">
        <v>325</v>
      </c>
      <c r="G151" s="242" t="s">
        <v>326</v>
      </c>
      <c r="H151" s="243">
        <v>0.062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698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328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24.15" customHeight="1">
      <c r="A153" s="35"/>
      <c r="B153" s="36"/>
      <c r="C153" s="239" t="s">
        <v>286</v>
      </c>
      <c r="D153" s="239" t="s">
        <v>278</v>
      </c>
      <c r="E153" s="240" t="s">
        <v>330</v>
      </c>
      <c r="F153" s="241" t="s">
        <v>331</v>
      </c>
      <c r="G153" s="242" t="s">
        <v>326</v>
      </c>
      <c r="H153" s="243">
        <v>0.062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699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333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39" t="s">
        <v>312</v>
      </c>
      <c r="D155" s="239" t="s">
        <v>278</v>
      </c>
      <c r="E155" s="240" t="s">
        <v>700</v>
      </c>
      <c r="F155" s="241" t="s">
        <v>701</v>
      </c>
      <c r="G155" s="242" t="s">
        <v>326</v>
      </c>
      <c r="H155" s="243">
        <v>40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702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703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49.05" customHeight="1">
      <c r="A157" s="35"/>
      <c r="B157" s="36"/>
      <c r="C157" s="239" t="s">
        <v>318</v>
      </c>
      <c r="D157" s="239" t="s">
        <v>278</v>
      </c>
      <c r="E157" s="240" t="s">
        <v>704</v>
      </c>
      <c r="F157" s="241" t="s">
        <v>705</v>
      </c>
      <c r="G157" s="242" t="s">
        <v>326</v>
      </c>
      <c r="H157" s="243">
        <v>0.062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706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707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12" customFormat="1" ht="25.92" customHeight="1">
      <c r="A159" s="12"/>
      <c r="B159" s="223"/>
      <c r="C159" s="224"/>
      <c r="D159" s="225" t="s">
        <v>73</v>
      </c>
      <c r="E159" s="226" t="s">
        <v>345</v>
      </c>
      <c r="F159" s="226" t="s">
        <v>346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P160</f>
        <v>0</v>
      </c>
      <c r="Q159" s="231"/>
      <c r="R159" s="232">
        <f>R160</f>
        <v>0.014990000000000002</v>
      </c>
      <c r="S159" s="231"/>
      <c r="T159" s="233">
        <f>T160</f>
        <v>0.0030000000000000001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4" t="s">
        <v>83</v>
      </c>
      <c r="AT159" s="235" t="s">
        <v>73</v>
      </c>
      <c r="AU159" s="235" t="s">
        <v>74</v>
      </c>
      <c r="AY159" s="234" t="s">
        <v>275</v>
      </c>
      <c r="BK159" s="236">
        <f>BK160</f>
        <v>0</v>
      </c>
    </row>
    <row r="160" s="12" customFormat="1" ht="22.8" customHeight="1">
      <c r="A160" s="12"/>
      <c r="B160" s="223"/>
      <c r="C160" s="224"/>
      <c r="D160" s="225" t="s">
        <v>73</v>
      </c>
      <c r="E160" s="237" t="s">
        <v>708</v>
      </c>
      <c r="F160" s="237" t="s">
        <v>709</v>
      </c>
      <c r="G160" s="224"/>
      <c r="H160" s="224"/>
      <c r="I160" s="227"/>
      <c r="J160" s="238">
        <f>BK160</f>
        <v>0</v>
      </c>
      <c r="K160" s="224"/>
      <c r="L160" s="229"/>
      <c r="M160" s="230"/>
      <c r="N160" s="231"/>
      <c r="O160" s="231"/>
      <c r="P160" s="232">
        <f>P161+P182+P191+P216</f>
        <v>0</v>
      </c>
      <c r="Q160" s="231"/>
      <c r="R160" s="232">
        <f>R161+R182+R191+R216</f>
        <v>0.014990000000000002</v>
      </c>
      <c r="S160" s="231"/>
      <c r="T160" s="233">
        <f>T161+T182+T191+T216</f>
        <v>0.0030000000000000001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81</v>
      </c>
      <c r="AY160" s="234" t="s">
        <v>275</v>
      </c>
      <c r="BK160" s="236">
        <f>BK161+BK182+BK191+BK216</f>
        <v>0</v>
      </c>
    </row>
    <row r="161" s="12" customFormat="1" ht="20.88" customHeight="1">
      <c r="A161" s="12"/>
      <c r="B161" s="223"/>
      <c r="C161" s="224"/>
      <c r="D161" s="225" t="s">
        <v>73</v>
      </c>
      <c r="E161" s="237" t="s">
        <v>710</v>
      </c>
      <c r="F161" s="237" t="s">
        <v>2320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SUM(P162:P181)</f>
        <v>0</v>
      </c>
      <c r="Q161" s="231"/>
      <c r="R161" s="232">
        <f>SUM(R162:R181)</f>
        <v>0.0027499999999999998</v>
      </c>
      <c r="S161" s="231"/>
      <c r="T161" s="233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83</v>
      </c>
      <c r="AT161" s="235" t="s">
        <v>73</v>
      </c>
      <c r="AU161" s="235" t="s">
        <v>83</v>
      </c>
      <c r="AY161" s="234" t="s">
        <v>275</v>
      </c>
      <c r="BK161" s="236">
        <f>SUM(BK162:BK181)</f>
        <v>0</v>
      </c>
    </row>
    <row r="162" s="2" customFormat="1" ht="24.15" customHeight="1">
      <c r="A162" s="35"/>
      <c r="B162" s="36"/>
      <c r="C162" s="239" t="s">
        <v>296</v>
      </c>
      <c r="D162" s="239" t="s">
        <v>278</v>
      </c>
      <c r="E162" s="240" t="s">
        <v>749</v>
      </c>
      <c r="F162" s="241" t="s">
        <v>750</v>
      </c>
      <c r="G162" s="242" t="s">
        <v>416</v>
      </c>
      <c r="H162" s="243">
        <v>10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352</v>
      </c>
      <c r="AT162" s="251" t="s">
        <v>278</v>
      </c>
      <c r="AU162" s="251" t="s">
        <v>276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352</v>
      </c>
      <c r="BM162" s="251" t="s">
        <v>751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752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276</v>
      </c>
    </row>
    <row r="164" s="2" customFormat="1" ht="37.8" customHeight="1">
      <c r="A164" s="35"/>
      <c r="B164" s="36"/>
      <c r="C164" s="257" t="s">
        <v>329</v>
      </c>
      <c r="D164" s="257" t="s">
        <v>339</v>
      </c>
      <c r="E164" s="258" t="s">
        <v>753</v>
      </c>
      <c r="F164" s="259" t="s">
        <v>754</v>
      </c>
      <c r="G164" s="260" t="s">
        <v>416</v>
      </c>
      <c r="H164" s="261">
        <v>6</v>
      </c>
      <c r="I164" s="262"/>
      <c r="J164" s="263">
        <f>ROUND(I164*H164,2)</f>
        <v>0</v>
      </c>
      <c r="K164" s="264"/>
      <c r="L164" s="265"/>
      <c r="M164" s="266" t="s">
        <v>1</v>
      </c>
      <c r="N164" s="267" t="s">
        <v>39</v>
      </c>
      <c r="O164" s="88"/>
      <c r="P164" s="249">
        <f>O164*H164</f>
        <v>0</v>
      </c>
      <c r="Q164" s="249">
        <v>6.9999999999999994E-05</v>
      </c>
      <c r="R164" s="249">
        <f>Q164*H164</f>
        <v>0.00041999999999999996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377</v>
      </c>
      <c r="AT164" s="251" t="s">
        <v>339</v>
      </c>
      <c r="AU164" s="251" t="s">
        <v>276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352</v>
      </c>
      <c r="BM164" s="251" t="s">
        <v>755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754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276</v>
      </c>
    </row>
    <row r="166" s="2" customFormat="1" ht="33" customHeight="1">
      <c r="A166" s="35"/>
      <c r="B166" s="36"/>
      <c r="C166" s="257" t="s">
        <v>334</v>
      </c>
      <c r="D166" s="257" t="s">
        <v>339</v>
      </c>
      <c r="E166" s="258" t="s">
        <v>756</v>
      </c>
      <c r="F166" s="259" t="s">
        <v>757</v>
      </c>
      <c r="G166" s="260" t="s">
        <v>416</v>
      </c>
      <c r="H166" s="261">
        <v>2</v>
      </c>
      <c r="I166" s="262"/>
      <c r="J166" s="263">
        <f>ROUND(I166*H166,2)</f>
        <v>0</v>
      </c>
      <c r="K166" s="264"/>
      <c r="L166" s="265"/>
      <c r="M166" s="266" t="s">
        <v>1</v>
      </c>
      <c r="N166" s="267" t="s">
        <v>39</v>
      </c>
      <c r="O166" s="88"/>
      <c r="P166" s="249">
        <f>O166*H166</f>
        <v>0</v>
      </c>
      <c r="Q166" s="249">
        <v>6.9999999999999994E-05</v>
      </c>
      <c r="R166" s="249">
        <f>Q166*H166</f>
        <v>0.00013999999999999999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377</v>
      </c>
      <c r="AT166" s="251" t="s">
        <v>339</v>
      </c>
      <c r="AU166" s="251" t="s">
        <v>276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352</v>
      </c>
      <c r="BM166" s="251" t="s">
        <v>758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757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276</v>
      </c>
    </row>
    <row r="168" s="2" customFormat="1" ht="37.8" customHeight="1">
      <c r="A168" s="35"/>
      <c r="B168" s="36"/>
      <c r="C168" s="257" t="s">
        <v>8</v>
      </c>
      <c r="D168" s="257" t="s">
        <v>339</v>
      </c>
      <c r="E168" s="258" t="s">
        <v>759</v>
      </c>
      <c r="F168" s="259" t="s">
        <v>760</v>
      </c>
      <c r="G168" s="260" t="s">
        <v>416</v>
      </c>
      <c r="H168" s="261">
        <v>2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39</v>
      </c>
      <c r="O168" s="88"/>
      <c r="P168" s="249">
        <f>O168*H168</f>
        <v>0</v>
      </c>
      <c r="Q168" s="249">
        <v>6.9999999999999994E-05</v>
      </c>
      <c r="R168" s="249">
        <f>Q168*H168</f>
        <v>0.00013999999999999999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377</v>
      </c>
      <c r="AT168" s="251" t="s">
        <v>339</v>
      </c>
      <c r="AU168" s="251" t="s">
        <v>276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761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760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276</v>
      </c>
    </row>
    <row r="170" s="2" customFormat="1" ht="49.05" customHeight="1">
      <c r="A170" s="35"/>
      <c r="B170" s="36"/>
      <c r="C170" s="239" t="s">
        <v>349</v>
      </c>
      <c r="D170" s="239" t="s">
        <v>278</v>
      </c>
      <c r="E170" s="240" t="s">
        <v>775</v>
      </c>
      <c r="F170" s="241" t="s">
        <v>776</v>
      </c>
      <c r="G170" s="242" t="s">
        <v>342</v>
      </c>
      <c r="H170" s="243">
        <v>1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352</v>
      </c>
      <c r="AT170" s="251" t="s">
        <v>278</v>
      </c>
      <c r="AU170" s="251" t="s">
        <v>276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777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776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276</v>
      </c>
    </row>
    <row r="172" s="2" customFormat="1" ht="37.8" customHeight="1">
      <c r="A172" s="35"/>
      <c r="B172" s="36"/>
      <c r="C172" s="257" t="s">
        <v>355</v>
      </c>
      <c r="D172" s="257" t="s">
        <v>339</v>
      </c>
      <c r="E172" s="258" t="s">
        <v>778</v>
      </c>
      <c r="F172" s="259" t="s">
        <v>779</v>
      </c>
      <c r="G172" s="260" t="s">
        <v>342</v>
      </c>
      <c r="H172" s="261">
        <v>1</v>
      </c>
      <c r="I172" s="262"/>
      <c r="J172" s="263">
        <f>ROUND(I172*H172,2)</f>
        <v>0</v>
      </c>
      <c r="K172" s="264"/>
      <c r="L172" s="265"/>
      <c r="M172" s="266" t="s">
        <v>1</v>
      </c>
      <c r="N172" s="267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377</v>
      </c>
      <c r="AT172" s="251" t="s">
        <v>339</v>
      </c>
      <c r="AU172" s="251" t="s">
        <v>276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780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779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276</v>
      </c>
    </row>
    <row r="174" s="2" customFormat="1" ht="16.5" customHeight="1">
      <c r="A174" s="35"/>
      <c r="B174" s="36"/>
      <c r="C174" s="239" t="s">
        <v>360</v>
      </c>
      <c r="D174" s="239" t="s">
        <v>278</v>
      </c>
      <c r="E174" s="240" t="s">
        <v>862</v>
      </c>
      <c r="F174" s="241" t="s">
        <v>863</v>
      </c>
      <c r="G174" s="242" t="s">
        <v>342</v>
      </c>
      <c r="H174" s="243">
        <v>6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352</v>
      </c>
      <c r="AT174" s="251" t="s">
        <v>278</v>
      </c>
      <c r="AU174" s="251" t="s">
        <v>276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352</v>
      </c>
      <c r="BM174" s="251" t="s">
        <v>864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865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276</v>
      </c>
    </row>
    <row r="176" s="2" customFormat="1" ht="24.15" customHeight="1">
      <c r="A176" s="35"/>
      <c r="B176" s="36"/>
      <c r="C176" s="257" t="s">
        <v>352</v>
      </c>
      <c r="D176" s="257" t="s">
        <v>339</v>
      </c>
      <c r="E176" s="258" t="s">
        <v>869</v>
      </c>
      <c r="F176" s="259" t="s">
        <v>870</v>
      </c>
      <c r="G176" s="260" t="s">
        <v>342</v>
      </c>
      <c r="H176" s="261">
        <v>6</v>
      </c>
      <c r="I176" s="262"/>
      <c r="J176" s="263">
        <f>ROUND(I176*H176,2)</f>
        <v>0</v>
      </c>
      <c r="K176" s="264"/>
      <c r="L176" s="265"/>
      <c r="M176" s="266" t="s">
        <v>1</v>
      </c>
      <c r="N176" s="267" t="s">
        <v>39</v>
      </c>
      <c r="O176" s="88"/>
      <c r="P176" s="249">
        <f>O176*H176</f>
        <v>0</v>
      </c>
      <c r="Q176" s="249">
        <v>5.0000000000000002E-05</v>
      </c>
      <c r="R176" s="249">
        <f>Q176*H176</f>
        <v>0.00030000000000000003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377</v>
      </c>
      <c r="AT176" s="251" t="s">
        <v>339</v>
      </c>
      <c r="AU176" s="251" t="s">
        <v>276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352</v>
      </c>
      <c r="BM176" s="251" t="s">
        <v>871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870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276</v>
      </c>
    </row>
    <row r="178" s="2" customFormat="1" ht="33" customHeight="1">
      <c r="A178" s="35"/>
      <c r="B178" s="36"/>
      <c r="C178" s="239" t="s">
        <v>369</v>
      </c>
      <c r="D178" s="239" t="s">
        <v>278</v>
      </c>
      <c r="E178" s="240" t="s">
        <v>918</v>
      </c>
      <c r="F178" s="241" t="s">
        <v>919</v>
      </c>
      <c r="G178" s="242" t="s">
        <v>416</v>
      </c>
      <c r="H178" s="243">
        <v>25</v>
      </c>
      <c r="I178" s="244"/>
      <c r="J178" s="245">
        <f>ROUND(I178*H178,2)</f>
        <v>0</v>
      </c>
      <c r="K178" s="246"/>
      <c r="L178" s="41"/>
      <c r="M178" s="247" t="s">
        <v>1</v>
      </c>
      <c r="N178" s="248" t="s">
        <v>39</v>
      </c>
      <c r="O178" s="8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51" t="s">
        <v>352</v>
      </c>
      <c r="AT178" s="251" t="s">
        <v>278</v>
      </c>
      <c r="AU178" s="251" t="s">
        <v>276</v>
      </c>
      <c r="AY178" s="14" t="s">
        <v>275</v>
      </c>
      <c r="BE178" s="252">
        <f>IF(N178="základní",J178,0)</f>
        <v>0</v>
      </c>
      <c r="BF178" s="252">
        <f>IF(N178="snížená",J178,0)</f>
        <v>0</v>
      </c>
      <c r="BG178" s="252">
        <f>IF(N178="zákl. přenesená",J178,0)</f>
        <v>0</v>
      </c>
      <c r="BH178" s="252">
        <f>IF(N178="sníž. přenesená",J178,0)</f>
        <v>0</v>
      </c>
      <c r="BI178" s="252">
        <f>IF(N178="nulová",J178,0)</f>
        <v>0</v>
      </c>
      <c r="BJ178" s="14" t="s">
        <v>81</v>
      </c>
      <c r="BK178" s="252">
        <f>ROUND(I178*H178,2)</f>
        <v>0</v>
      </c>
      <c r="BL178" s="14" t="s">
        <v>352</v>
      </c>
      <c r="BM178" s="251" t="s">
        <v>920</v>
      </c>
    </row>
    <row r="179" s="2" customFormat="1">
      <c r="A179" s="35"/>
      <c r="B179" s="36"/>
      <c r="C179" s="37"/>
      <c r="D179" s="253" t="s">
        <v>284</v>
      </c>
      <c r="E179" s="37"/>
      <c r="F179" s="254" t="s">
        <v>921</v>
      </c>
      <c r="G179" s="37"/>
      <c r="H179" s="37"/>
      <c r="I179" s="206"/>
      <c r="J179" s="37"/>
      <c r="K179" s="37"/>
      <c r="L179" s="41"/>
      <c r="M179" s="255"/>
      <c r="N179" s="256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284</v>
      </c>
      <c r="AU179" s="14" t="s">
        <v>276</v>
      </c>
    </row>
    <row r="180" s="2" customFormat="1" ht="24.15" customHeight="1">
      <c r="A180" s="35"/>
      <c r="B180" s="36"/>
      <c r="C180" s="257" t="s">
        <v>374</v>
      </c>
      <c r="D180" s="257" t="s">
        <v>339</v>
      </c>
      <c r="E180" s="258" t="s">
        <v>923</v>
      </c>
      <c r="F180" s="259" t="s">
        <v>924</v>
      </c>
      <c r="G180" s="260" t="s">
        <v>416</v>
      </c>
      <c r="H180" s="261">
        <v>25</v>
      </c>
      <c r="I180" s="262"/>
      <c r="J180" s="263">
        <f>ROUND(I180*H180,2)</f>
        <v>0</v>
      </c>
      <c r="K180" s="264"/>
      <c r="L180" s="265"/>
      <c r="M180" s="266" t="s">
        <v>1</v>
      </c>
      <c r="N180" s="267" t="s">
        <v>39</v>
      </c>
      <c r="O180" s="88"/>
      <c r="P180" s="249">
        <f>O180*H180</f>
        <v>0</v>
      </c>
      <c r="Q180" s="249">
        <v>6.9999999999999994E-05</v>
      </c>
      <c r="R180" s="249">
        <f>Q180*H180</f>
        <v>0.0017499999999999998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377</v>
      </c>
      <c r="AT180" s="251" t="s">
        <v>339</v>
      </c>
      <c r="AU180" s="251" t="s">
        <v>276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352</v>
      </c>
      <c r="BM180" s="251" t="s">
        <v>925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924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276</v>
      </c>
    </row>
    <row r="182" s="12" customFormat="1" ht="20.88" customHeight="1">
      <c r="A182" s="12"/>
      <c r="B182" s="223"/>
      <c r="C182" s="224"/>
      <c r="D182" s="225" t="s">
        <v>73</v>
      </c>
      <c r="E182" s="237" t="s">
        <v>975</v>
      </c>
      <c r="F182" s="237" t="s">
        <v>2321</v>
      </c>
      <c r="G182" s="224"/>
      <c r="H182" s="224"/>
      <c r="I182" s="227"/>
      <c r="J182" s="238">
        <f>BK182</f>
        <v>0</v>
      </c>
      <c r="K182" s="224"/>
      <c r="L182" s="229"/>
      <c r="M182" s="230"/>
      <c r="N182" s="231"/>
      <c r="O182" s="231"/>
      <c r="P182" s="232">
        <f>SUM(P183:P190)</f>
        <v>0</v>
      </c>
      <c r="Q182" s="231"/>
      <c r="R182" s="232">
        <f>SUM(R183:R190)</f>
        <v>0.00124</v>
      </c>
      <c r="S182" s="231"/>
      <c r="T182" s="233">
        <f>SUM(T183:T190)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4" t="s">
        <v>83</v>
      </c>
      <c r="AT182" s="235" t="s">
        <v>73</v>
      </c>
      <c r="AU182" s="235" t="s">
        <v>83</v>
      </c>
      <c r="AY182" s="234" t="s">
        <v>275</v>
      </c>
      <c r="BK182" s="236">
        <f>SUM(BK183:BK190)</f>
        <v>0</v>
      </c>
    </row>
    <row r="183" s="2" customFormat="1" ht="33" customHeight="1">
      <c r="A183" s="35"/>
      <c r="B183" s="36"/>
      <c r="C183" s="239" t="s">
        <v>380</v>
      </c>
      <c r="D183" s="239" t="s">
        <v>278</v>
      </c>
      <c r="E183" s="240" t="s">
        <v>1005</v>
      </c>
      <c r="F183" s="241" t="s">
        <v>1006</v>
      </c>
      <c r="G183" s="242" t="s">
        <v>342</v>
      </c>
      <c r="H183" s="243">
        <v>1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1007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1008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24.15" customHeight="1">
      <c r="A185" s="35"/>
      <c r="B185" s="36"/>
      <c r="C185" s="257" t="s">
        <v>385</v>
      </c>
      <c r="D185" s="257" t="s">
        <v>339</v>
      </c>
      <c r="E185" s="258" t="s">
        <v>1010</v>
      </c>
      <c r="F185" s="259" t="s">
        <v>1011</v>
      </c>
      <c r="G185" s="260" t="s">
        <v>696</v>
      </c>
      <c r="H185" s="261">
        <v>1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0.00059999999999999995</v>
      </c>
      <c r="R185" s="249">
        <f>Q185*H185</f>
        <v>0.00059999999999999995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1012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1011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55.5" customHeight="1">
      <c r="A187" s="35"/>
      <c r="B187" s="36"/>
      <c r="C187" s="239" t="s">
        <v>7</v>
      </c>
      <c r="D187" s="239" t="s">
        <v>278</v>
      </c>
      <c r="E187" s="240" t="s">
        <v>1060</v>
      </c>
      <c r="F187" s="241" t="s">
        <v>1061</v>
      </c>
      <c r="G187" s="242" t="s">
        <v>342</v>
      </c>
      <c r="H187" s="243">
        <v>1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0.00064000000000000005</v>
      </c>
      <c r="R187" s="249">
        <f>Q187*H187</f>
        <v>0.00064000000000000005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352</v>
      </c>
      <c r="AT187" s="251" t="s">
        <v>278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1062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1061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37.8" customHeight="1">
      <c r="A189" s="35"/>
      <c r="B189" s="36"/>
      <c r="C189" s="257" t="s">
        <v>394</v>
      </c>
      <c r="D189" s="257" t="s">
        <v>339</v>
      </c>
      <c r="E189" s="258" t="s">
        <v>1064</v>
      </c>
      <c r="F189" s="259" t="s">
        <v>1065</v>
      </c>
      <c r="G189" s="260" t="s">
        <v>696</v>
      </c>
      <c r="H189" s="261">
        <v>1</v>
      </c>
      <c r="I189" s="262"/>
      <c r="J189" s="263">
        <f>ROUND(I189*H189,2)</f>
        <v>0</v>
      </c>
      <c r="K189" s="264"/>
      <c r="L189" s="265"/>
      <c r="M189" s="266" t="s">
        <v>1</v>
      </c>
      <c r="N189" s="267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377</v>
      </c>
      <c r="AT189" s="251" t="s">
        <v>339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1066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1065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12" customFormat="1" ht="20.88" customHeight="1">
      <c r="A191" s="12"/>
      <c r="B191" s="223"/>
      <c r="C191" s="224"/>
      <c r="D191" s="225" t="s">
        <v>73</v>
      </c>
      <c r="E191" s="237" t="s">
        <v>1067</v>
      </c>
      <c r="F191" s="237" t="s">
        <v>1068</v>
      </c>
      <c r="G191" s="224"/>
      <c r="H191" s="224"/>
      <c r="I191" s="227"/>
      <c r="J191" s="238">
        <f>BK191</f>
        <v>0</v>
      </c>
      <c r="K191" s="224"/>
      <c r="L191" s="229"/>
      <c r="M191" s="230"/>
      <c r="N191" s="231"/>
      <c r="O191" s="231"/>
      <c r="P191" s="232">
        <f>SUM(P192:P215)</f>
        <v>0</v>
      </c>
      <c r="Q191" s="231"/>
      <c r="R191" s="232">
        <f>SUM(R192:R215)</f>
        <v>0.0084000000000000012</v>
      </c>
      <c r="S191" s="231"/>
      <c r="T191" s="233">
        <f>SUM(T192:T215)</f>
        <v>0.0030000000000000001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4" t="s">
        <v>83</v>
      </c>
      <c r="AT191" s="235" t="s">
        <v>73</v>
      </c>
      <c r="AU191" s="235" t="s">
        <v>83</v>
      </c>
      <c r="AY191" s="234" t="s">
        <v>275</v>
      </c>
      <c r="BK191" s="236">
        <f>SUM(BK192:BK215)</f>
        <v>0</v>
      </c>
    </row>
    <row r="192" s="2" customFormat="1" ht="24.15" customHeight="1">
      <c r="A192" s="35"/>
      <c r="B192" s="36"/>
      <c r="C192" s="257" t="s">
        <v>399</v>
      </c>
      <c r="D192" s="257" t="s">
        <v>339</v>
      </c>
      <c r="E192" s="258" t="s">
        <v>1070</v>
      </c>
      <c r="F192" s="259" t="s">
        <v>1071</v>
      </c>
      <c r="G192" s="260" t="s">
        <v>342</v>
      </c>
      <c r="H192" s="261">
        <v>1</v>
      </c>
      <c r="I192" s="262"/>
      <c r="J192" s="263">
        <f>ROUND(I192*H192,2)</f>
        <v>0</v>
      </c>
      <c r="K192" s="264"/>
      <c r="L192" s="265"/>
      <c r="M192" s="266" t="s">
        <v>1</v>
      </c>
      <c r="N192" s="267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377</v>
      </c>
      <c r="AT192" s="251" t="s">
        <v>339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1072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1071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33" customHeight="1">
      <c r="A194" s="35"/>
      <c r="B194" s="36"/>
      <c r="C194" s="239" t="s">
        <v>403</v>
      </c>
      <c r="D194" s="239" t="s">
        <v>278</v>
      </c>
      <c r="E194" s="240" t="s">
        <v>729</v>
      </c>
      <c r="F194" s="241" t="s">
        <v>730</v>
      </c>
      <c r="G194" s="242" t="s">
        <v>342</v>
      </c>
      <c r="H194" s="243">
        <v>1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1074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730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37.8" customHeight="1">
      <c r="A196" s="35"/>
      <c r="B196" s="36"/>
      <c r="C196" s="239" t="s">
        <v>408</v>
      </c>
      <c r="D196" s="239" t="s">
        <v>278</v>
      </c>
      <c r="E196" s="240" t="s">
        <v>2322</v>
      </c>
      <c r="F196" s="241" t="s">
        <v>2323</v>
      </c>
      <c r="G196" s="242" t="s">
        <v>342</v>
      </c>
      <c r="H196" s="243">
        <v>1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2324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2325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33" customHeight="1">
      <c r="A198" s="35"/>
      <c r="B198" s="36"/>
      <c r="C198" s="257" t="s">
        <v>413</v>
      </c>
      <c r="D198" s="257" t="s">
        <v>339</v>
      </c>
      <c r="E198" s="258" t="s">
        <v>2326</v>
      </c>
      <c r="F198" s="259" t="s">
        <v>2327</v>
      </c>
      <c r="G198" s="260" t="s">
        <v>342</v>
      </c>
      <c r="H198" s="261">
        <v>1</v>
      </c>
      <c r="I198" s="262"/>
      <c r="J198" s="263">
        <f>ROUND(I198*H198,2)</f>
        <v>0</v>
      </c>
      <c r="K198" s="264"/>
      <c r="L198" s="265"/>
      <c r="M198" s="266" t="s">
        <v>1</v>
      </c>
      <c r="N198" s="267" t="s">
        <v>39</v>
      </c>
      <c r="O198" s="88"/>
      <c r="P198" s="249">
        <f>O198*H198</f>
        <v>0</v>
      </c>
      <c r="Q198" s="249">
        <v>0.0012999999999999999</v>
      </c>
      <c r="R198" s="249">
        <f>Q198*H198</f>
        <v>0.0012999999999999999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377</v>
      </c>
      <c r="AT198" s="251" t="s">
        <v>339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2328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2327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39" t="s">
        <v>419</v>
      </c>
      <c r="D200" s="239" t="s">
        <v>278</v>
      </c>
      <c r="E200" s="240" t="s">
        <v>1710</v>
      </c>
      <c r="F200" s="241" t="s">
        <v>1711</v>
      </c>
      <c r="G200" s="242" t="s">
        <v>342</v>
      </c>
      <c r="H200" s="243">
        <v>1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352</v>
      </c>
      <c r="AT200" s="251" t="s">
        <v>278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1712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1713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57" t="s">
        <v>423</v>
      </c>
      <c r="D202" s="257" t="s">
        <v>339</v>
      </c>
      <c r="E202" s="258" t="s">
        <v>1714</v>
      </c>
      <c r="F202" s="259" t="s">
        <v>1715</v>
      </c>
      <c r="G202" s="260" t="s">
        <v>342</v>
      </c>
      <c r="H202" s="261">
        <v>1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39</v>
      </c>
      <c r="O202" s="88"/>
      <c r="P202" s="249">
        <f>O202*H202</f>
        <v>0</v>
      </c>
      <c r="Q202" s="249">
        <v>4.0000000000000003E-05</v>
      </c>
      <c r="R202" s="249">
        <f>Q202*H202</f>
        <v>4.0000000000000003E-05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377</v>
      </c>
      <c r="AT202" s="251" t="s">
        <v>339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1716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1715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427</v>
      </c>
      <c r="D204" s="257" t="s">
        <v>339</v>
      </c>
      <c r="E204" s="258" t="s">
        <v>1315</v>
      </c>
      <c r="F204" s="259" t="s">
        <v>1316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1.0000000000000001E-05</v>
      </c>
      <c r="R204" s="249">
        <f>Q204*H204</f>
        <v>1.0000000000000001E-05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1554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1316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2" customFormat="1" ht="24.15" customHeight="1">
      <c r="A206" s="35"/>
      <c r="B206" s="36"/>
      <c r="C206" s="239" t="s">
        <v>432</v>
      </c>
      <c r="D206" s="239" t="s">
        <v>278</v>
      </c>
      <c r="E206" s="240" t="s">
        <v>1108</v>
      </c>
      <c r="F206" s="241" t="s">
        <v>1109</v>
      </c>
      <c r="G206" s="242" t="s">
        <v>416</v>
      </c>
      <c r="H206" s="243">
        <v>40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276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1110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1111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276</v>
      </c>
    </row>
    <row r="208" s="2" customFormat="1" ht="24.15" customHeight="1">
      <c r="A208" s="35"/>
      <c r="B208" s="36"/>
      <c r="C208" s="257" t="s">
        <v>436</v>
      </c>
      <c r="D208" s="257" t="s">
        <v>339</v>
      </c>
      <c r="E208" s="258" t="s">
        <v>1113</v>
      </c>
      <c r="F208" s="259" t="s">
        <v>1114</v>
      </c>
      <c r="G208" s="260" t="s">
        <v>416</v>
      </c>
      <c r="H208" s="261">
        <v>40</v>
      </c>
      <c r="I208" s="262"/>
      <c r="J208" s="263">
        <f>ROUND(I208*H208,2)</f>
        <v>0</v>
      </c>
      <c r="K208" s="264"/>
      <c r="L208" s="265"/>
      <c r="M208" s="266" t="s">
        <v>1</v>
      </c>
      <c r="N208" s="267" t="s">
        <v>39</v>
      </c>
      <c r="O208" s="88"/>
      <c r="P208" s="249">
        <f>O208*H208</f>
        <v>0</v>
      </c>
      <c r="Q208" s="249">
        <v>0.00012</v>
      </c>
      <c r="R208" s="249">
        <f>Q208*H208</f>
        <v>0.0048000000000000004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377</v>
      </c>
      <c r="AT208" s="251" t="s">
        <v>339</v>
      </c>
      <c r="AU208" s="251" t="s">
        <v>276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1115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1114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276</v>
      </c>
    </row>
    <row r="210" s="2" customFormat="1" ht="24.15" customHeight="1">
      <c r="A210" s="35"/>
      <c r="B210" s="36"/>
      <c r="C210" s="239" t="s">
        <v>377</v>
      </c>
      <c r="D210" s="239" t="s">
        <v>278</v>
      </c>
      <c r="E210" s="240" t="s">
        <v>957</v>
      </c>
      <c r="F210" s="241" t="s">
        <v>958</v>
      </c>
      <c r="G210" s="242" t="s">
        <v>342</v>
      </c>
      <c r="H210" s="243">
        <v>25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352</v>
      </c>
      <c r="AT210" s="251" t="s">
        <v>278</v>
      </c>
      <c r="AU210" s="251" t="s">
        <v>276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352</v>
      </c>
      <c r="BM210" s="251" t="s">
        <v>1117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960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276</v>
      </c>
    </row>
    <row r="212" s="2" customFormat="1" ht="16.5" customHeight="1">
      <c r="A212" s="35"/>
      <c r="B212" s="36"/>
      <c r="C212" s="257" t="s">
        <v>446</v>
      </c>
      <c r="D212" s="257" t="s">
        <v>339</v>
      </c>
      <c r="E212" s="258" t="s">
        <v>962</v>
      </c>
      <c r="F212" s="259" t="s">
        <v>963</v>
      </c>
      <c r="G212" s="260" t="s">
        <v>342</v>
      </c>
      <c r="H212" s="261">
        <v>25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9.0000000000000006E-05</v>
      </c>
      <c r="R212" s="249">
        <f>Q212*H212</f>
        <v>0.0022500000000000003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276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1119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963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276</v>
      </c>
    </row>
    <row r="214" s="2" customFormat="1" ht="24.15" customHeight="1">
      <c r="A214" s="35"/>
      <c r="B214" s="36"/>
      <c r="C214" s="239" t="s">
        <v>451</v>
      </c>
      <c r="D214" s="239" t="s">
        <v>278</v>
      </c>
      <c r="E214" s="240" t="s">
        <v>1121</v>
      </c>
      <c r="F214" s="241" t="s">
        <v>1122</v>
      </c>
      <c r="G214" s="242" t="s">
        <v>342</v>
      </c>
      <c r="H214" s="243">
        <v>1</v>
      </c>
      <c r="I214" s="244"/>
      <c r="J214" s="245">
        <f>ROUND(I214*H214,2)</f>
        <v>0</v>
      </c>
      <c r="K214" s="246"/>
      <c r="L214" s="41"/>
      <c r="M214" s="247" t="s">
        <v>1</v>
      </c>
      <c r="N214" s="248" t="s">
        <v>39</v>
      </c>
      <c r="O214" s="88"/>
      <c r="P214" s="249">
        <f>O214*H214</f>
        <v>0</v>
      </c>
      <c r="Q214" s="249">
        <v>0</v>
      </c>
      <c r="R214" s="249">
        <f>Q214*H214</f>
        <v>0</v>
      </c>
      <c r="S214" s="249">
        <v>0.0030000000000000001</v>
      </c>
      <c r="T214" s="250">
        <f>S214*H214</f>
        <v>0.0030000000000000001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51" t="s">
        <v>352</v>
      </c>
      <c r="AT214" s="251" t="s">
        <v>278</v>
      </c>
      <c r="AU214" s="251" t="s">
        <v>276</v>
      </c>
      <c r="AY214" s="14" t="s">
        <v>275</v>
      </c>
      <c r="BE214" s="252">
        <f>IF(N214="základní",J214,0)</f>
        <v>0</v>
      </c>
      <c r="BF214" s="252">
        <f>IF(N214="snížená",J214,0)</f>
        <v>0</v>
      </c>
      <c r="BG214" s="252">
        <f>IF(N214="zákl. přenesená",J214,0)</f>
        <v>0</v>
      </c>
      <c r="BH214" s="252">
        <f>IF(N214="sníž. přenesená",J214,0)</f>
        <v>0</v>
      </c>
      <c r="BI214" s="252">
        <f>IF(N214="nulová",J214,0)</f>
        <v>0</v>
      </c>
      <c r="BJ214" s="14" t="s">
        <v>81</v>
      </c>
      <c r="BK214" s="252">
        <f>ROUND(I214*H214,2)</f>
        <v>0</v>
      </c>
      <c r="BL214" s="14" t="s">
        <v>352</v>
      </c>
      <c r="BM214" s="251" t="s">
        <v>1123</v>
      </c>
    </row>
    <row r="215" s="2" customFormat="1">
      <c r="A215" s="35"/>
      <c r="B215" s="36"/>
      <c r="C215" s="37"/>
      <c r="D215" s="253" t="s">
        <v>284</v>
      </c>
      <c r="E215" s="37"/>
      <c r="F215" s="254" t="s">
        <v>1124</v>
      </c>
      <c r="G215" s="37"/>
      <c r="H215" s="37"/>
      <c r="I215" s="206"/>
      <c r="J215" s="37"/>
      <c r="K215" s="37"/>
      <c r="L215" s="41"/>
      <c r="M215" s="255"/>
      <c r="N215" s="256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284</v>
      </c>
      <c r="AU215" s="14" t="s">
        <v>276</v>
      </c>
    </row>
    <row r="216" s="12" customFormat="1" ht="20.88" customHeight="1">
      <c r="A216" s="12"/>
      <c r="B216" s="223"/>
      <c r="C216" s="224"/>
      <c r="D216" s="225" t="s">
        <v>73</v>
      </c>
      <c r="E216" s="237" t="s">
        <v>2329</v>
      </c>
      <c r="F216" s="237" t="s">
        <v>2330</v>
      </c>
      <c r="G216" s="224"/>
      <c r="H216" s="224"/>
      <c r="I216" s="227"/>
      <c r="J216" s="238">
        <f>BK216</f>
        <v>0</v>
      </c>
      <c r="K216" s="224"/>
      <c r="L216" s="229"/>
      <c r="M216" s="230"/>
      <c r="N216" s="231"/>
      <c r="O216" s="231"/>
      <c r="P216" s="232">
        <f>SUM(P217:P234)</f>
        <v>0</v>
      </c>
      <c r="Q216" s="231"/>
      <c r="R216" s="232">
        <f>SUM(R217:R234)</f>
        <v>0.0026000000000000003</v>
      </c>
      <c r="S216" s="231"/>
      <c r="T216" s="233">
        <f>SUM(T217:T234)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4" t="s">
        <v>83</v>
      </c>
      <c r="AT216" s="235" t="s">
        <v>73</v>
      </c>
      <c r="AU216" s="235" t="s">
        <v>83</v>
      </c>
      <c r="AY216" s="234" t="s">
        <v>275</v>
      </c>
      <c r="BK216" s="236">
        <f>SUM(BK217:BK234)</f>
        <v>0</v>
      </c>
    </row>
    <row r="217" s="2" customFormat="1" ht="24.15" customHeight="1">
      <c r="A217" s="35"/>
      <c r="B217" s="36"/>
      <c r="C217" s="239" t="s">
        <v>456</v>
      </c>
      <c r="D217" s="239" t="s">
        <v>278</v>
      </c>
      <c r="E217" s="240" t="s">
        <v>2331</v>
      </c>
      <c r="F217" s="241" t="s">
        <v>2332</v>
      </c>
      <c r="G217" s="242" t="s">
        <v>342</v>
      </c>
      <c r="H217" s="243">
        <v>1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352</v>
      </c>
      <c r="AT217" s="251" t="s">
        <v>278</v>
      </c>
      <c r="AU217" s="251" t="s">
        <v>276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2333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2334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276</v>
      </c>
    </row>
    <row r="219" s="2" customFormat="1" ht="44.25" customHeight="1">
      <c r="A219" s="35"/>
      <c r="B219" s="36"/>
      <c r="C219" s="257" t="s">
        <v>461</v>
      </c>
      <c r="D219" s="257" t="s">
        <v>339</v>
      </c>
      <c r="E219" s="258" t="s">
        <v>2335</v>
      </c>
      <c r="F219" s="259" t="s">
        <v>2336</v>
      </c>
      <c r="G219" s="260" t="s">
        <v>342</v>
      </c>
      <c r="H219" s="261">
        <v>1</v>
      </c>
      <c r="I219" s="262"/>
      <c r="J219" s="263">
        <f>ROUND(I219*H219,2)</f>
        <v>0</v>
      </c>
      <c r="K219" s="264"/>
      <c r="L219" s="265"/>
      <c r="M219" s="266" t="s">
        <v>1</v>
      </c>
      <c r="N219" s="267" t="s">
        <v>39</v>
      </c>
      <c r="O219" s="88"/>
      <c r="P219" s="249">
        <f>O219*H219</f>
        <v>0</v>
      </c>
      <c r="Q219" s="249">
        <v>0.00020000000000000001</v>
      </c>
      <c r="R219" s="249">
        <f>Q219*H219</f>
        <v>0.00020000000000000001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377</v>
      </c>
      <c r="AT219" s="251" t="s">
        <v>339</v>
      </c>
      <c r="AU219" s="251" t="s">
        <v>276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352</v>
      </c>
      <c r="BM219" s="251" t="s">
        <v>2337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2336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276</v>
      </c>
    </row>
    <row r="221" s="2" customFormat="1" ht="16.5" customHeight="1">
      <c r="A221" s="35"/>
      <c r="B221" s="36"/>
      <c r="C221" s="239" t="s">
        <v>465</v>
      </c>
      <c r="D221" s="239" t="s">
        <v>278</v>
      </c>
      <c r="E221" s="240" t="s">
        <v>2338</v>
      </c>
      <c r="F221" s="241" t="s">
        <v>2339</v>
      </c>
      <c r="G221" s="242" t="s">
        <v>342</v>
      </c>
      <c r="H221" s="243">
        <v>1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276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2340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2341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276</v>
      </c>
    </row>
    <row r="223" s="2" customFormat="1" ht="24.15" customHeight="1">
      <c r="A223" s="35"/>
      <c r="B223" s="36"/>
      <c r="C223" s="239" t="s">
        <v>470</v>
      </c>
      <c r="D223" s="239" t="s">
        <v>278</v>
      </c>
      <c r="E223" s="240" t="s">
        <v>2342</v>
      </c>
      <c r="F223" s="241" t="s">
        <v>2343</v>
      </c>
      <c r="G223" s="242" t="s">
        <v>342</v>
      </c>
      <c r="H223" s="243">
        <v>1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352</v>
      </c>
      <c r="AT223" s="251" t="s">
        <v>278</v>
      </c>
      <c r="AU223" s="251" t="s">
        <v>276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352</v>
      </c>
      <c r="BM223" s="251" t="s">
        <v>2344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2345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276</v>
      </c>
    </row>
    <row r="225" s="2" customFormat="1" ht="21.75" customHeight="1">
      <c r="A225" s="35"/>
      <c r="B225" s="36"/>
      <c r="C225" s="239" t="s">
        <v>475</v>
      </c>
      <c r="D225" s="239" t="s">
        <v>278</v>
      </c>
      <c r="E225" s="240" t="s">
        <v>2346</v>
      </c>
      <c r="F225" s="241" t="s">
        <v>2347</v>
      </c>
      <c r="G225" s="242" t="s">
        <v>342</v>
      </c>
      <c r="H225" s="243">
        <v>1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352</v>
      </c>
      <c r="AT225" s="251" t="s">
        <v>278</v>
      </c>
      <c r="AU225" s="251" t="s">
        <v>276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352</v>
      </c>
      <c r="BM225" s="251" t="s">
        <v>2348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2349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276</v>
      </c>
    </row>
    <row r="227" s="2" customFormat="1" ht="16.5" customHeight="1">
      <c r="A227" s="35"/>
      <c r="B227" s="36"/>
      <c r="C227" s="239" t="s">
        <v>480</v>
      </c>
      <c r="D227" s="239" t="s">
        <v>278</v>
      </c>
      <c r="E227" s="240" t="s">
        <v>2350</v>
      </c>
      <c r="F227" s="241" t="s">
        <v>2351</v>
      </c>
      <c r="G227" s="242" t="s">
        <v>342</v>
      </c>
      <c r="H227" s="243">
        <v>1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352</v>
      </c>
      <c r="AT227" s="251" t="s">
        <v>278</v>
      </c>
      <c r="AU227" s="251" t="s">
        <v>276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352</v>
      </c>
      <c r="BM227" s="251" t="s">
        <v>2352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2353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276</v>
      </c>
    </row>
    <row r="229" s="2" customFormat="1" ht="16.5" customHeight="1">
      <c r="A229" s="35"/>
      <c r="B229" s="36"/>
      <c r="C229" s="239" t="s">
        <v>484</v>
      </c>
      <c r="D229" s="239" t="s">
        <v>278</v>
      </c>
      <c r="E229" s="240" t="s">
        <v>2354</v>
      </c>
      <c r="F229" s="241" t="s">
        <v>2355</v>
      </c>
      <c r="G229" s="242" t="s">
        <v>342</v>
      </c>
      <c r="H229" s="243">
        <v>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352</v>
      </c>
      <c r="AT229" s="251" t="s">
        <v>278</v>
      </c>
      <c r="AU229" s="251" t="s">
        <v>276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352</v>
      </c>
      <c r="BM229" s="251" t="s">
        <v>2356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2357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276</v>
      </c>
    </row>
    <row r="231" s="2" customFormat="1" ht="24.15" customHeight="1">
      <c r="A231" s="35"/>
      <c r="B231" s="36"/>
      <c r="C231" s="239" t="s">
        <v>489</v>
      </c>
      <c r="D231" s="239" t="s">
        <v>278</v>
      </c>
      <c r="E231" s="240" t="s">
        <v>2358</v>
      </c>
      <c r="F231" s="241" t="s">
        <v>2359</v>
      </c>
      <c r="G231" s="242" t="s">
        <v>416</v>
      </c>
      <c r="H231" s="243">
        <v>20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352</v>
      </c>
      <c r="AT231" s="251" t="s">
        <v>278</v>
      </c>
      <c r="AU231" s="251" t="s">
        <v>276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352</v>
      </c>
      <c r="BM231" s="251" t="s">
        <v>2360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2361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276</v>
      </c>
    </row>
    <row r="233" s="2" customFormat="1" ht="37.8" customHeight="1">
      <c r="A233" s="35"/>
      <c r="B233" s="36"/>
      <c r="C233" s="257" t="s">
        <v>494</v>
      </c>
      <c r="D233" s="257" t="s">
        <v>339</v>
      </c>
      <c r="E233" s="258" t="s">
        <v>2362</v>
      </c>
      <c r="F233" s="259" t="s">
        <v>2363</v>
      </c>
      <c r="G233" s="260" t="s">
        <v>416</v>
      </c>
      <c r="H233" s="261">
        <v>20</v>
      </c>
      <c r="I233" s="262"/>
      <c r="J233" s="263">
        <f>ROUND(I233*H233,2)</f>
        <v>0</v>
      </c>
      <c r="K233" s="264"/>
      <c r="L233" s="265"/>
      <c r="M233" s="266" t="s">
        <v>1</v>
      </c>
      <c r="N233" s="267" t="s">
        <v>39</v>
      </c>
      <c r="O233" s="88"/>
      <c r="P233" s="249">
        <f>O233*H233</f>
        <v>0</v>
      </c>
      <c r="Q233" s="249">
        <v>0.00012</v>
      </c>
      <c r="R233" s="249">
        <f>Q233*H233</f>
        <v>0.0024000000000000002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377</v>
      </c>
      <c r="AT233" s="251" t="s">
        <v>339</v>
      </c>
      <c r="AU233" s="251" t="s">
        <v>276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352</v>
      </c>
      <c r="BM233" s="251" t="s">
        <v>2364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2363</v>
      </c>
      <c r="G234" s="37"/>
      <c r="H234" s="37"/>
      <c r="I234" s="206"/>
      <c r="J234" s="37"/>
      <c r="K234" s="37"/>
      <c r="L234" s="41"/>
      <c r="M234" s="268"/>
      <c r="N234" s="269"/>
      <c r="O234" s="270"/>
      <c r="P234" s="270"/>
      <c r="Q234" s="270"/>
      <c r="R234" s="270"/>
      <c r="S234" s="270"/>
      <c r="T234" s="271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276</v>
      </c>
    </row>
    <row r="235" s="2" customFormat="1" ht="6.96" customHeight="1">
      <c r="A235" s="35"/>
      <c r="B235" s="63"/>
      <c r="C235" s="64"/>
      <c r="D235" s="64"/>
      <c r="E235" s="64"/>
      <c r="F235" s="64"/>
      <c r="G235" s="64"/>
      <c r="H235" s="64"/>
      <c r="I235" s="64"/>
      <c r="J235" s="64"/>
      <c r="K235" s="64"/>
      <c r="L235" s="41"/>
      <c r="M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</row>
  </sheetData>
  <sheetProtection sheet="1" autoFilter="0" formatColumns="0" formatRows="0" objects="1" scenarios="1" spinCount="100000" saltValue="d4bzysNkuv9+X09LLdlHdUcORTk8XLA83L/AidWcJlRyKBc2Cf6OqRaws3dqQl3eOJi8ohZsjvWi+kh15dqNKA==" hashValue="odCYSrDOs9p+As4xkAEAFVJ9zwLAIAPCL7OXe74nvLV+gmebTqhMcvxm4XVdmsLvpe1xS3hDPlIxf1tJyx1vxQ==" algorithmName="SHA-512" password="C741"/>
  <autoFilter ref="C138:K23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205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2366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J114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ROUND((SUM(BE114:BE121) + SUM(BE143:BE246)),  2)</f>
        <v>0</v>
      </c>
      <c r="G37" s="35"/>
      <c r="H37" s="35"/>
      <c r="I37" s="163">
        <v>0.20999999999999999</v>
      </c>
      <c r="J37" s="162">
        <f>ROUND(((SUM(BE114:BE121) + SUM(BE143:BE246))*I37),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ROUND((SUM(BF114:BF121) + SUM(BF143:BF246)),  2)</f>
        <v>0</v>
      </c>
      <c r="G38" s="35"/>
      <c r="H38" s="35"/>
      <c r="I38" s="163">
        <v>0.12</v>
      </c>
      <c r="J38" s="162">
        <f>ROUND(((SUM(BF114:BF121) + SUM(BF143:BF246))*I38),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ROUND((SUM(BG114:BG121) + SUM(BG143:BG246)),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ROUND((SUM(BH114:BH121) + SUM(BH143:BH246)),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ROUND((SUM(BI114:BI121) + SUM(BI143:BI246)),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61.18.1 - WC 1.NP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J143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J144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J145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238</v>
      </c>
      <c r="E101" s="195"/>
      <c r="F101" s="195"/>
      <c r="G101" s="195"/>
      <c r="H101" s="195"/>
      <c r="I101" s="195"/>
      <c r="J101" s="196">
        <f>J148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239</v>
      </c>
      <c r="E102" s="195"/>
      <c r="F102" s="195"/>
      <c r="G102" s="195"/>
      <c r="H102" s="195"/>
      <c r="I102" s="195"/>
      <c r="J102" s="196">
        <f>J153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0"/>
      <c r="D103" s="194" t="s">
        <v>240</v>
      </c>
      <c r="E103" s="195"/>
      <c r="F103" s="195"/>
      <c r="G103" s="195"/>
      <c r="H103" s="195"/>
      <c r="I103" s="195"/>
      <c r="J103" s="196">
        <f>J160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241</v>
      </c>
      <c r="E104" s="190"/>
      <c r="F104" s="190"/>
      <c r="G104" s="190"/>
      <c r="H104" s="190"/>
      <c r="I104" s="190"/>
      <c r="J104" s="191">
        <f>J169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0"/>
      <c r="D105" s="194" t="s">
        <v>242</v>
      </c>
      <c r="E105" s="195"/>
      <c r="F105" s="195"/>
      <c r="G105" s="195"/>
      <c r="H105" s="195"/>
      <c r="I105" s="195"/>
      <c r="J105" s="196">
        <f>J170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1500</v>
      </c>
      <c r="E106" s="195"/>
      <c r="F106" s="195"/>
      <c r="G106" s="195"/>
      <c r="H106" s="195"/>
      <c r="I106" s="195"/>
      <c r="J106" s="196">
        <f>J179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2213</v>
      </c>
      <c r="E107" s="195"/>
      <c r="F107" s="195"/>
      <c r="G107" s="195"/>
      <c r="H107" s="195"/>
      <c r="I107" s="195"/>
      <c r="J107" s="196">
        <f>J188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0"/>
      <c r="D108" s="194" t="s">
        <v>245</v>
      </c>
      <c r="E108" s="195"/>
      <c r="F108" s="195"/>
      <c r="G108" s="195"/>
      <c r="H108" s="195"/>
      <c r="I108" s="195"/>
      <c r="J108" s="196">
        <f>J203</f>
        <v>0</v>
      </c>
      <c r="K108" s="130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0"/>
      <c r="D109" s="194" t="s">
        <v>247</v>
      </c>
      <c r="E109" s="195"/>
      <c r="F109" s="195"/>
      <c r="G109" s="195"/>
      <c r="H109" s="195"/>
      <c r="I109" s="195"/>
      <c r="J109" s="196">
        <f>J214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7"/>
      <c r="C110" s="188"/>
      <c r="D110" s="189" t="s">
        <v>248</v>
      </c>
      <c r="E110" s="190"/>
      <c r="F110" s="190"/>
      <c r="G110" s="190"/>
      <c r="H110" s="190"/>
      <c r="I110" s="190"/>
      <c r="J110" s="191">
        <f>J233</f>
        <v>0</v>
      </c>
      <c r="K110" s="188"/>
      <c r="L110" s="19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3"/>
      <c r="C111" s="130"/>
      <c r="D111" s="194" t="s">
        <v>249</v>
      </c>
      <c r="E111" s="195"/>
      <c r="F111" s="195"/>
      <c r="G111" s="195"/>
      <c r="H111" s="195"/>
      <c r="I111" s="195"/>
      <c r="J111" s="196">
        <f>J234</f>
        <v>0</v>
      </c>
      <c r="K111" s="130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9.28" customHeight="1">
      <c r="A114" s="35"/>
      <c r="B114" s="36"/>
      <c r="C114" s="186" t="s">
        <v>250</v>
      </c>
      <c r="D114" s="37"/>
      <c r="E114" s="37"/>
      <c r="F114" s="37"/>
      <c r="G114" s="37"/>
      <c r="H114" s="37"/>
      <c r="I114" s="37"/>
      <c r="J114" s="198">
        <f>ROUND(J115 + J116 + J117 + J118 + J119 + J120,2)</f>
        <v>0</v>
      </c>
      <c r="K114" s="37"/>
      <c r="L114" s="60"/>
      <c r="N114" s="199" t="s">
        <v>38</v>
      </c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8" customHeight="1">
      <c r="A115" s="35"/>
      <c r="B115" s="36"/>
      <c r="C115" s="37"/>
      <c r="D115" s="200" t="s">
        <v>251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253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254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0" t="s">
        <v>255</v>
      </c>
      <c r="E118" s="201"/>
      <c r="F118" s="201"/>
      <c r="G118" s="37"/>
      <c r="H118" s="37"/>
      <c r="I118" s="37"/>
      <c r="J118" s="202"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252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 ht="18" customHeight="1">
      <c r="A119" s="35"/>
      <c r="B119" s="36"/>
      <c r="C119" s="37"/>
      <c r="D119" s="200" t="s">
        <v>256</v>
      </c>
      <c r="E119" s="201"/>
      <c r="F119" s="201"/>
      <c r="G119" s="37"/>
      <c r="H119" s="37"/>
      <c r="I119" s="37"/>
      <c r="J119" s="202">
        <v>0</v>
      </c>
      <c r="K119" s="37"/>
      <c r="L119" s="203"/>
      <c r="M119" s="204"/>
      <c r="N119" s="205" t="s">
        <v>39</v>
      </c>
      <c r="O119" s="204"/>
      <c r="P119" s="204"/>
      <c r="Q119" s="204"/>
      <c r="R119" s="204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7" t="s">
        <v>252</v>
      </c>
      <c r="AZ119" s="204"/>
      <c r="BA119" s="204"/>
      <c r="BB119" s="204"/>
      <c r="BC119" s="204"/>
      <c r="BD119" s="204"/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207" t="s">
        <v>81</v>
      </c>
      <c r="BK119" s="204"/>
      <c r="BL119" s="204"/>
      <c r="BM119" s="204"/>
    </row>
    <row r="120" s="2" customFormat="1" ht="18" customHeight="1">
      <c r="A120" s="35"/>
      <c r="B120" s="36"/>
      <c r="C120" s="37"/>
      <c r="D120" s="201" t="s">
        <v>257</v>
      </c>
      <c r="E120" s="37"/>
      <c r="F120" s="37"/>
      <c r="G120" s="37"/>
      <c r="H120" s="37"/>
      <c r="I120" s="37"/>
      <c r="J120" s="202">
        <f>ROUND(J32*T120,2)</f>
        <v>0</v>
      </c>
      <c r="K120" s="37"/>
      <c r="L120" s="203"/>
      <c r="M120" s="204"/>
      <c r="N120" s="205" t="s">
        <v>39</v>
      </c>
      <c r="O120" s="204"/>
      <c r="P120" s="204"/>
      <c r="Q120" s="204"/>
      <c r="R120" s="204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7" t="s">
        <v>258</v>
      </c>
      <c r="AZ120" s="204"/>
      <c r="BA120" s="204"/>
      <c r="BB120" s="204"/>
      <c r="BC120" s="204"/>
      <c r="BD120" s="204"/>
      <c r="BE120" s="208">
        <f>IF(N120="základní",J120,0)</f>
        <v>0</v>
      </c>
      <c r="BF120" s="208">
        <f>IF(N120="snížená",J120,0)</f>
        <v>0</v>
      </c>
      <c r="BG120" s="208">
        <f>IF(N120="zákl. přenesená",J120,0)</f>
        <v>0</v>
      </c>
      <c r="BH120" s="208">
        <f>IF(N120="sníž. přenesená",J120,0)</f>
        <v>0</v>
      </c>
      <c r="BI120" s="208">
        <f>IF(N120="nulová",J120,0)</f>
        <v>0</v>
      </c>
      <c r="BJ120" s="207" t="s">
        <v>81</v>
      </c>
      <c r="BK120" s="204"/>
      <c r="BL120" s="204"/>
      <c r="BM120" s="204"/>
    </row>
    <row r="121" s="2" customForma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9.28" customHeight="1">
      <c r="A122" s="35"/>
      <c r="B122" s="36"/>
      <c r="C122" s="209" t="s">
        <v>259</v>
      </c>
      <c r="D122" s="184"/>
      <c r="E122" s="184"/>
      <c r="F122" s="184"/>
      <c r="G122" s="184"/>
      <c r="H122" s="184"/>
      <c r="I122" s="184"/>
      <c r="J122" s="210">
        <f>ROUND(J98+J114,2)</f>
        <v>0</v>
      </c>
      <c r="K122" s="18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65"/>
      <c r="C127" s="66"/>
      <c r="D127" s="66"/>
      <c r="E127" s="66"/>
      <c r="F127" s="66"/>
      <c r="G127" s="66"/>
      <c r="H127" s="66"/>
      <c r="I127" s="66"/>
      <c r="J127" s="66"/>
      <c r="K127" s="66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260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16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26.25" customHeight="1">
      <c r="A131" s="35"/>
      <c r="B131" s="36"/>
      <c r="C131" s="37"/>
      <c r="D131" s="37"/>
      <c r="E131" s="182" t="str">
        <f>E7</f>
        <v>Rekonstrukce silno a slaboproudé instalace, dobudování WC pro imobilní aj., ZŠ Ivanovice na Hané, ul. Tyršova 218/4</v>
      </c>
      <c r="F131" s="29"/>
      <c r="G131" s="29"/>
      <c r="H131" s="29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" customFormat="1" ht="12" customHeight="1">
      <c r="B132" s="18"/>
      <c r="C132" s="29" t="s">
        <v>225</v>
      </c>
      <c r="D132" s="19"/>
      <c r="E132" s="19"/>
      <c r="F132" s="19"/>
      <c r="G132" s="19"/>
      <c r="H132" s="19"/>
      <c r="I132" s="19"/>
      <c r="J132" s="19"/>
      <c r="K132" s="19"/>
      <c r="L132" s="17"/>
    </row>
    <row r="133" s="2" customFormat="1" ht="16.5" customHeight="1">
      <c r="A133" s="35"/>
      <c r="B133" s="36"/>
      <c r="C133" s="37"/>
      <c r="D133" s="37"/>
      <c r="E133" s="182" t="s">
        <v>2365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227</v>
      </c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3" t="str">
        <f>E11</f>
        <v>61.18.1 - WC 1.NP - stavba</v>
      </c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F14</f>
        <v>ZŠ Ivanovice na Hané, okres Vyškov p. o.</v>
      </c>
      <c r="G137" s="37"/>
      <c r="H137" s="37"/>
      <c r="I137" s="29" t="s">
        <v>22</v>
      </c>
      <c r="J137" s="76" t="str">
        <f>IF(J14="","",J14)</f>
        <v>4. 2. 2025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24</v>
      </c>
      <c r="D139" s="37"/>
      <c r="E139" s="37"/>
      <c r="F139" s="24" t="str">
        <f>E17</f>
        <v xml:space="preserve"> </v>
      </c>
      <c r="G139" s="37"/>
      <c r="H139" s="37"/>
      <c r="I139" s="29" t="s">
        <v>30</v>
      </c>
      <c r="J139" s="33" t="str">
        <f>E23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28</v>
      </c>
      <c r="D140" s="37"/>
      <c r="E140" s="37"/>
      <c r="F140" s="24" t="str">
        <f>IF(E20="","",E20)</f>
        <v>Vyplň údaj</v>
      </c>
      <c r="G140" s="37"/>
      <c r="H140" s="37"/>
      <c r="I140" s="29" t="s">
        <v>32</v>
      </c>
      <c r="J140" s="33" t="str">
        <f>E26</f>
        <v xml:space="preserve"> </v>
      </c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6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1"/>
      <c r="B142" s="212"/>
      <c r="C142" s="213" t="s">
        <v>261</v>
      </c>
      <c r="D142" s="214" t="s">
        <v>59</v>
      </c>
      <c r="E142" s="214" t="s">
        <v>55</v>
      </c>
      <c r="F142" s="214" t="s">
        <v>56</v>
      </c>
      <c r="G142" s="214" t="s">
        <v>262</v>
      </c>
      <c r="H142" s="214" t="s">
        <v>263</v>
      </c>
      <c r="I142" s="214" t="s">
        <v>264</v>
      </c>
      <c r="J142" s="215" t="s">
        <v>233</v>
      </c>
      <c r="K142" s="216" t="s">
        <v>265</v>
      </c>
      <c r="L142" s="217"/>
      <c r="M142" s="97" t="s">
        <v>1</v>
      </c>
      <c r="N142" s="98" t="s">
        <v>38</v>
      </c>
      <c r="O142" s="98" t="s">
        <v>266</v>
      </c>
      <c r="P142" s="98" t="s">
        <v>267</v>
      </c>
      <c r="Q142" s="98" t="s">
        <v>268</v>
      </c>
      <c r="R142" s="98" t="s">
        <v>269</v>
      </c>
      <c r="S142" s="98" t="s">
        <v>270</v>
      </c>
      <c r="T142" s="99" t="s">
        <v>271</v>
      </c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</row>
    <row r="143" s="2" customFormat="1" ht="22.8" customHeight="1">
      <c r="A143" s="35"/>
      <c r="B143" s="36"/>
      <c r="C143" s="104" t="s">
        <v>272</v>
      </c>
      <c r="D143" s="37"/>
      <c r="E143" s="37"/>
      <c r="F143" s="37"/>
      <c r="G143" s="37"/>
      <c r="H143" s="37"/>
      <c r="I143" s="37"/>
      <c r="J143" s="218">
        <f>BK143</f>
        <v>0</v>
      </c>
      <c r="K143" s="37"/>
      <c r="L143" s="41"/>
      <c r="M143" s="100"/>
      <c r="N143" s="219"/>
      <c r="O143" s="101"/>
      <c r="P143" s="220">
        <f>P144+P169+P233</f>
        <v>0</v>
      </c>
      <c r="Q143" s="101"/>
      <c r="R143" s="220">
        <f>R144+R169+R233</f>
        <v>2.961703</v>
      </c>
      <c r="S143" s="101"/>
      <c r="T143" s="221">
        <f>T144+T169+T233</f>
        <v>6.8610300000000004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73</v>
      </c>
      <c r="AU143" s="14" t="s">
        <v>235</v>
      </c>
      <c r="BK143" s="222">
        <f>BK144+BK169+BK233</f>
        <v>0</v>
      </c>
    </row>
    <row r="144" s="12" customFormat="1" ht="25.92" customHeight="1">
      <c r="A144" s="12"/>
      <c r="B144" s="223"/>
      <c r="C144" s="224"/>
      <c r="D144" s="225" t="s">
        <v>73</v>
      </c>
      <c r="E144" s="226" t="s">
        <v>273</v>
      </c>
      <c r="F144" s="226" t="s">
        <v>274</v>
      </c>
      <c r="G144" s="224"/>
      <c r="H144" s="224"/>
      <c r="I144" s="227"/>
      <c r="J144" s="228">
        <f>BK144</f>
        <v>0</v>
      </c>
      <c r="K144" s="224"/>
      <c r="L144" s="229"/>
      <c r="M144" s="230"/>
      <c r="N144" s="231"/>
      <c r="O144" s="231"/>
      <c r="P144" s="232">
        <f>P145+P148+P153+P160</f>
        <v>0</v>
      </c>
      <c r="Q144" s="231"/>
      <c r="R144" s="232">
        <f>R145+R148+R153+R160</f>
        <v>0.45421700000000004</v>
      </c>
      <c r="S144" s="231"/>
      <c r="T144" s="233">
        <f>T145+T148+T153+T160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4" t="s">
        <v>81</v>
      </c>
      <c r="AT144" s="235" t="s">
        <v>73</v>
      </c>
      <c r="AU144" s="235" t="s">
        <v>74</v>
      </c>
      <c r="AY144" s="234" t="s">
        <v>275</v>
      </c>
      <c r="BK144" s="236">
        <f>BK145+BK148+BK153+BK160</f>
        <v>0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276</v>
      </c>
      <c r="F145" s="237" t="s">
        <v>277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SUM(P146:P147)</f>
        <v>0</v>
      </c>
      <c r="Q145" s="231"/>
      <c r="R145" s="232">
        <f>SUM(R146:R147)</f>
        <v>0.25922400000000001</v>
      </c>
      <c r="S145" s="231"/>
      <c r="T145" s="23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SUM(BK146:BK147)</f>
        <v>0</v>
      </c>
    </row>
    <row r="146" s="2" customFormat="1" ht="24.15" customHeight="1">
      <c r="A146" s="35"/>
      <c r="B146" s="36"/>
      <c r="C146" s="239" t="s">
        <v>81</v>
      </c>
      <c r="D146" s="239" t="s">
        <v>278</v>
      </c>
      <c r="E146" s="240" t="s">
        <v>279</v>
      </c>
      <c r="F146" s="241" t="s">
        <v>280</v>
      </c>
      <c r="G146" s="242" t="s">
        <v>281</v>
      </c>
      <c r="H146" s="243">
        <v>4.2000000000000002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0.061719999999999997</v>
      </c>
      <c r="R146" s="249">
        <f>Q146*H146</f>
        <v>0.25922400000000001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2367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285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12" customFormat="1" ht="22.8" customHeight="1">
      <c r="A148" s="12"/>
      <c r="B148" s="223"/>
      <c r="C148" s="224"/>
      <c r="D148" s="225" t="s">
        <v>73</v>
      </c>
      <c r="E148" s="237" t="s">
        <v>286</v>
      </c>
      <c r="F148" s="237" t="s">
        <v>287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SUM(P149:P152)</f>
        <v>0</v>
      </c>
      <c r="Q148" s="231"/>
      <c r="R148" s="232">
        <f>SUM(R149:R152)</f>
        <v>0.19118400000000002</v>
      </c>
      <c r="S148" s="231"/>
      <c r="T148" s="233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81</v>
      </c>
      <c r="AT148" s="235" t="s">
        <v>73</v>
      </c>
      <c r="AU148" s="235" t="s">
        <v>81</v>
      </c>
      <c r="AY148" s="234" t="s">
        <v>275</v>
      </c>
      <c r="BK148" s="236">
        <f>SUM(BK149:BK152)</f>
        <v>0</v>
      </c>
    </row>
    <row r="149" s="2" customFormat="1" ht="21.75" customHeight="1">
      <c r="A149" s="35"/>
      <c r="B149" s="36"/>
      <c r="C149" s="239" t="s">
        <v>83</v>
      </c>
      <c r="D149" s="239" t="s">
        <v>278</v>
      </c>
      <c r="E149" s="240" t="s">
        <v>288</v>
      </c>
      <c r="F149" s="241" t="s">
        <v>289</v>
      </c>
      <c r="G149" s="242" t="s">
        <v>281</v>
      </c>
      <c r="H149" s="243">
        <v>8.4000000000000004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0.0043800000000000002</v>
      </c>
      <c r="R149" s="249">
        <f>Q149*H149</f>
        <v>0.036792000000000005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2368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291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4.15" customHeight="1">
      <c r="A151" s="35"/>
      <c r="B151" s="36"/>
      <c r="C151" s="239" t="s">
        <v>276</v>
      </c>
      <c r="D151" s="239" t="s">
        <v>278</v>
      </c>
      <c r="E151" s="240" t="s">
        <v>292</v>
      </c>
      <c r="F151" s="241" t="s">
        <v>293</v>
      </c>
      <c r="G151" s="242" t="s">
        <v>281</v>
      </c>
      <c r="H151" s="243">
        <v>8.4000000000000004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0.018380000000000001</v>
      </c>
      <c r="R151" s="249">
        <f>Q151*H151</f>
        <v>0.154392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2369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295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12" customFormat="1" ht="22.8" customHeight="1">
      <c r="A153" s="12"/>
      <c r="B153" s="223"/>
      <c r="C153" s="224"/>
      <c r="D153" s="225" t="s">
        <v>73</v>
      </c>
      <c r="E153" s="237" t="s">
        <v>296</v>
      </c>
      <c r="F153" s="237" t="s">
        <v>297</v>
      </c>
      <c r="G153" s="224"/>
      <c r="H153" s="224"/>
      <c r="I153" s="227"/>
      <c r="J153" s="238">
        <f>BK153</f>
        <v>0</v>
      </c>
      <c r="K153" s="224"/>
      <c r="L153" s="229"/>
      <c r="M153" s="230"/>
      <c r="N153" s="231"/>
      <c r="O153" s="231"/>
      <c r="P153" s="232">
        <f>SUM(P154:P159)</f>
        <v>0</v>
      </c>
      <c r="Q153" s="231"/>
      <c r="R153" s="232">
        <f>SUM(R154:R159)</f>
        <v>0.0038089999999999999</v>
      </c>
      <c r="S153" s="231"/>
      <c r="T153" s="233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4" t="s">
        <v>81</v>
      </c>
      <c r="AT153" s="235" t="s">
        <v>73</v>
      </c>
      <c r="AU153" s="235" t="s">
        <v>81</v>
      </c>
      <c r="AY153" s="234" t="s">
        <v>275</v>
      </c>
      <c r="BK153" s="236">
        <f>SUM(BK154:BK159)</f>
        <v>0</v>
      </c>
    </row>
    <row r="154" s="2" customFormat="1" ht="33" customHeight="1">
      <c r="A154" s="35"/>
      <c r="B154" s="36"/>
      <c r="C154" s="239" t="s">
        <v>282</v>
      </c>
      <c r="D154" s="239" t="s">
        <v>278</v>
      </c>
      <c r="E154" s="240" t="s">
        <v>298</v>
      </c>
      <c r="F154" s="241" t="s">
        <v>299</v>
      </c>
      <c r="G154" s="242" t="s">
        <v>281</v>
      </c>
      <c r="H154" s="243">
        <v>29.300000000000001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0.00012999999999999999</v>
      </c>
      <c r="R154" s="249">
        <f>Q154*H154</f>
        <v>0.0038089999999999999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2370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301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2" customFormat="1" ht="16.5" customHeight="1">
      <c r="A156" s="35"/>
      <c r="B156" s="36"/>
      <c r="C156" s="239" t="s">
        <v>302</v>
      </c>
      <c r="D156" s="239" t="s">
        <v>278</v>
      </c>
      <c r="E156" s="240" t="s">
        <v>308</v>
      </c>
      <c r="F156" s="241" t="s">
        <v>309</v>
      </c>
      <c r="G156" s="242" t="s">
        <v>305</v>
      </c>
      <c r="H156" s="243">
        <v>1</v>
      </c>
      <c r="I156" s="244"/>
      <c r="J156" s="245">
        <f>ROUND(I156*H156,2)</f>
        <v>0</v>
      </c>
      <c r="K156" s="246"/>
      <c r="L156" s="41"/>
      <c r="M156" s="247" t="s">
        <v>1</v>
      </c>
      <c r="N156" s="248" t="s">
        <v>39</v>
      </c>
      <c r="O156" s="8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51" t="s">
        <v>310</v>
      </c>
      <c r="AT156" s="251" t="s">
        <v>278</v>
      </c>
      <c r="AU156" s="251" t="s">
        <v>83</v>
      </c>
      <c r="AY156" s="14" t="s">
        <v>275</v>
      </c>
      <c r="BE156" s="252">
        <f>IF(N156="základní",J156,0)</f>
        <v>0</v>
      </c>
      <c r="BF156" s="252">
        <f>IF(N156="snížená",J156,0)</f>
        <v>0</v>
      </c>
      <c r="BG156" s="252">
        <f>IF(N156="zákl. přenesená",J156,0)</f>
        <v>0</v>
      </c>
      <c r="BH156" s="252">
        <f>IF(N156="sníž. přenesená",J156,0)</f>
        <v>0</v>
      </c>
      <c r="BI156" s="252">
        <f>IF(N156="nulová",J156,0)</f>
        <v>0</v>
      </c>
      <c r="BJ156" s="14" t="s">
        <v>81</v>
      </c>
      <c r="BK156" s="252">
        <f>ROUND(I156*H156,2)</f>
        <v>0</v>
      </c>
      <c r="BL156" s="14" t="s">
        <v>310</v>
      </c>
      <c r="BM156" s="251" t="s">
        <v>2216</v>
      </c>
    </row>
    <row r="157" s="2" customFormat="1">
      <c r="A157" s="35"/>
      <c r="B157" s="36"/>
      <c r="C157" s="37"/>
      <c r="D157" s="253" t="s">
        <v>284</v>
      </c>
      <c r="E157" s="37"/>
      <c r="F157" s="254" t="s">
        <v>309</v>
      </c>
      <c r="G157" s="37"/>
      <c r="H157" s="37"/>
      <c r="I157" s="206"/>
      <c r="J157" s="37"/>
      <c r="K157" s="37"/>
      <c r="L157" s="41"/>
      <c r="M157" s="255"/>
      <c r="N157" s="256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284</v>
      </c>
      <c r="AU157" s="14" t="s">
        <v>83</v>
      </c>
    </row>
    <row r="158" s="2" customFormat="1" ht="16.5" customHeight="1">
      <c r="A158" s="35"/>
      <c r="B158" s="36"/>
      <c r="C158" s="239" t="s">
        <v>286</v>
      </c>
      <c r="D158" s="239" t="s">
        <v>278</v>
      </c>
      <c r="E158" s="240" t="s">
        <v>303</v>
      </c>
      <c r="F158" s="241" t="s">
        <v>304</v>
      </c>
      <c r="G158" s="242" t="s">
        <v>305</v>
      </c>
      <c r="H158" s="243">
        <v>1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2214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2371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12" customFormat="1" ht="22.8" customHeight="1">
      <c r="A160" s="12"/>
      <c r="B160" s="223"/>
      <c r="C160" s="224"/>
      <c r="D160" s="225" t="s">
        <v>73</v>
      </c>
      <c r="E160" s="237" t="s">
        <v>322</v>
      </c>
      <c r="F160" s="237" t="s">
        <v>323</v>
      </c>
      <c r="G160" s="224"/>
      <c r="H160" s="224"/>
      <c r="I160" s="227"/>
      <c r="J160" s="238">
        <f>BK160</f>
        <v>0</v>
      </c>
      <c r="K160" s="224"/>
      <c r="L160" s="229"/>
      <c r="M160" s="230"/>
      <c r="N160" s="231"/>
      <c r="O160" s="231"/>
      <c r="P160" s="232">
        <f>SUM(P161:P168)</f>
        <v>0</v>
      </c>
      <c r="Q160" s="231"/>
      <c r="R160" s="232">
        <f>SUM(R161:R168)</f>
        <v>0</v>
      </c>
      <c r="S160" s="231"/>
      <c r="T160" s="233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81</v>
      </c>
      <c r="AT160" s="235" t="s">
        <v>73</v>
      </c>
      <c r="AU160" s="235" t="s">
        <v>81</v>
      </c>
      <c r="AY160" s="234" t="s">
        <v>275</v>
      </c>
      <c r="BK160" s="236">
        <f>SUM(BK161:BK168)</f>
        <v>0</v>
      </c>
    </row>
    <row r="161" s="2" customFormat="1" ht="24.15" customHeight="1">
      <c r="A161" s="35"/>
      <c r="B161" s="36"/>
      <c r="C161" s="239" t="s">
        <v>312</v>
      </c>
      <c r="D161" s="239" t="s">
        <v>278</v>
      </c>
      <c r="E161" s="240" t="s">
        <v>324</v>
      </c>
      <c r="F161" s="241" t="s">
        <v>325</v>
      </c>
      <c r="G161" s="242" t="s">
        <v>326</v>
      </c>
      <c r="H161" s="243">
        <v>1.2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2219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328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24.15" customHeight="1">
      <c r="A163" s="35"/>
      <c r="B163" s="36"/>
      <c r="C163" s="239" t="s">
        <v>318</v>
      </c>
      <c r="D163" s="239" t="s">
        <v>278</v>
      </c>
      <c r="E163" s="240" t="s">
        <v>330</v>
      </c>
      <c r="F163" s="241" t="s">
        <v>331</v>
      </c>
      <c r="G163" s="242" t="s">
        <v>326</v>
      </c>
      <c r="H163" s="243">
        <v>1.2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282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2220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333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16.5" customHeight="1">
      <c r="A165" s="35"/>
      <c r="B165" s="36"/>
      <c r="C165" s="239" t="s">
        <v>296</v>
      </c>
      <c r="D165" s="239" t="s">
        <v>278</v>
      </c>
      <c r="E165" s="240" t="s">
        <v>2221</v>
      </c>
      <c r="F165" s="241" t="s">
        <v>2222</v>
      </c>
      <c r="G165" s="242" t="s">
        <v>326</v>
      </c>
      <c r="H165" s="243">
        <v>1.2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282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282</v>
      </c>
      <c r="BM165" s="251" t="s">
        <v>2223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2224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24.15" customHeight="1">
      <c r="A167" s="35"/>
      <c r="B167" s="36"/>
      <c r="C167" s="239" t="s">
        <v>329</v>
      </c>
      <c r="D167" s="239" t="s">
        <v>278</v>
      </c>
      <c r="E167" s="240" t="s">
        <v>340</v>
      </c>
      <c r="F167" s="241" t="s">
        <v>2225</v>
      </c>
      <c r="G167" s="242" t="s">
        <v>342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2226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2225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12" customFormat="1" ht="25.92" customHeight="1">
      <c r="A169" s="12"/>
      <c r="B169" s="223"/>
      <c r="C169" s="224"/>
      <c r="D169" s="225" t="s">
        <v>73</v>
      </c>
      <c r="E169" s="226" t="s">
        <v>345</v>
      </c>
      <c r="F169" s="226" t="s">
        <v>346</v>
      </c>
      <c r="G169" s="224"/>
      <c r="H169" s="224"/>
      <c r="I169" s="227"/>
      <c r="J169" s="228">
        <f>BK169</f>
        <v>0</v>
      </c>
      <c r="K169" s="224"/>
      <c r="L169" s="229"/>
      <c r="M169" s="230"/>
      <c r="N169" s="231"/>
      <c r="O169" s="231"/>
      <c r="P169" s="232">
        <f>P170+P179+P188+P203+P214</f>
        <v>0</v>
      </c>
      <c r="Q169" s="231"/>
      <c r="R169" s="232">
        <f>R170+R179+R188+R203+R214</f>
        <v>2.5074860000000001</v>
      </c>
      <c r="S169" s="231"/>
      <c r="T169" s="233">
        <f>T170+T179+T188+T203+T214</f>
        <v>6.8610300000000004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83</v>
      </c>
      <c r="AT169" s="235" t="s">
        <v>73</v>
      </c>
      <c r="AU169" s="235" t="s">
        <v>74</v>
      </c>
      <c r="AY169" s="234" t="s">
        <v>275</v>
      </c>
      <c r="BK169" s="236">
        <f>BK170+BK179+BK188+BK203+BK214</f>
        <v>0</v>
      </c>
    </row>
    <row r="170" s="12" customFormat="1" ht="22.8" customHeight="1">
      <c r="A170" s="12"/>
      <c r="B170" s="223"/>
      <c r="C170" s="224"/>
      <c r="D170" s="225" t="s">
        <v>73</v>
      </c>
      <c r="E170" s="237" t="s">
        <v>347</v>
      </c>
      <c r="F170" s="237" t="s">
        <v>348</v>
      </c>
      <c r="G170" s="224"/>
      <c r="H170" s="224"/>
      <c r="I170" s="227"/>
      <c r="J170" s="238">
        <f>BK170</f>
        <v>0</v>
      </c>
      <c r="K170" s="224"/>
      <c r="L170" s="229"/>
      <c r="M170" s="230"/>
      <c r="N170" s="231"/>
      <c r="O170" s="231"/>
      <c r="P170" s="232">
        <f>SUM(P171:P178)</f>
        <v>0</v>
      </c>
      <c r="Q170" s="231"/>
      <c r="R170" s="232">
        <f>SUM(R171:R178)</f>
        <v>0.019100000000000002</v>
      </c>
      <c r="S170" s="231"/>
      <c r="T170" s="233">
        <f>SUM(T171:T178)</f>
        <v>0.01933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4" t="s">
        <v>83</v>
      </c>
      <c r="AT170" s="235" t="s">
        <v>73</v>
      </c>
      <c r="AU170" s="235" t="s">
        <v>81</v>
      </c>
      <c r="AY170" s="234" t="s">
        <v>275</v>
      </c>
      <c r="BK170" s="236">
        <f>SUM(BK171:BK178)</f>
        <v>0</v>
      </c>
    </row>
    <row r="171" s="2" customFormat="1" ht="16.5" customHeight="1">
      <c r="A171" s="35"/>
      <c r="B171" s="36"/>
      <c r="C171" s="239" t="s">
        <v>334</v>
      </c>
      <c r="D171" s="239" t="s">
        <v>278</v>
      </c>
      <c r="E171" s="240" t="s">
        <v>2227</v>
      </c>
      <c r="F171" s="241" t="s">
        <v>2228</v>
      </c>
      <c r="G171" s="242" t="s">
        <v>315</v>
      </c>
      <c r="H171" s="243">
        <v>1</v>
      </c>
      <c r="I171" s="244"/>
      <c r="J171" s="245">
        <f>ROUND(I171*H171,2)</f>
        <v>0</v>
      </c>
      <c r="K171" s="246"/>
      <c r="L171" s="41"/>
      <c r="M171" s="247" t="s">
        <v>1</v>
      </c>
      <c r="N171" s="248" t="s">
        <v>39</v>
      </c>
      <c r="O171" s="88"/>
      <c r="P171" s="249">
        <f>O171*H171</f>
        <v>0</v>
      </c>
      <c r="Q171" s="249">
        <v>0</v>
      </c>
      <c r="R171" s="249">
        <f>Q171*H171</f>
        <v>0</v>
      </c>
      <c r="S171" s="249">
        <v>0.01933</v>
      </c>
      <c r="T171" s="250">
        <f>S171*H171</f>
        <v>0.01933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352</v>
      </c>
      <c r="AT171" s="251" t="s">
        <v>278</v>
      </c>
      <c r="AU171" s="251" t="s">
        <v>83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2229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2230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83</v>
      </c>
    </row>
    <row r="173" s="2" customFormat="1" ht="16.5" customHeight="1">
      <c r="A173" s="35"/>
      <c r="B173" s="36"/>
      <c r="C173" s="239" t="s">
        <v>8</v>
      </c>
      <c r="D173" s="239" t="s">
        <v>278</v>
      </c>
      <c r="E173" s="240" t="s">
        <v>2231</v>
      </c>
      <c r="F173" s="241" t="s">
        <v>2232</v>
      </c>
      <c r="G173" s="242" t="s">
        <v>81</v>
      </c>
      <c r="H173" s="243">
        <v>2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0.00063000000000000003</v>
      </c>
      <c r="R173" s="249">
        <f>Q173*H173</f>
        <v>0.0012600000000000001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2233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2234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2" customFormat="1" ht="21.75" customHeight="1">
      <c r="A175" s="35"/>
      <c r="B175" s="36"/>
      <c r="C175" s="239" t="s">
        <v>349</v>
      </c>
      <c r="D175" s="239" t="s">
        <v>278</v>
      </c>
      <c r="E175" s="240" t="s">
        <v>2235</v>
      </c>
      <c r="F175" s="241" t="s">
        <v>2236</v>
      </c>
      <c r="G175" s="242" t="s">
        <v>315</v>
      </c>
      <c r="H175" s="243">
        <v>8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0.0022300000000000002</v>
      </c>
      <c r="R175" s="249">
        <f>Q175*H175</f>
        <v>0.017840000000000002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352</v>
      </c>
      <c r="AT175" s="251" t="s">
        <v>278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2237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2238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24.15" customHeight="1">
      <c r="A177" s="35"/>
      <c r="B177" s="36"/>
      <c r="C177" s="239" t="s">
        <v>355</v>
      </c>
      <c r="D177" s="239" t="s">
        <v>278</v>
      </c>
      <c r="E177" s="240" t="s">
        <v>2239</v>
      </c>
      <c r="F177" s="241" t="s">
        <v>2240</v>
      </c>
      <c r="G177" s="242" t="s">
        <v>305</v>
      </c>
      <c r="H177" s="243">
        <v>1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310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310</v>
      </c>
      <c r="BM177" s="251" t="s">
        <v>2241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2372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12" customFormat="1" ht="22.8" customHeight="1">
      <c r="A179" s="12"/>
      <c r="B179" s="223"/>
      <c r="C179" s="224"/>
      <c r="D179" s="225" t="s">
        <v>73</v>
      </c>
      <c r="E179" s="237" t="s">
        <v>1503</v>
      </c>
      <c r="F179" s="237" t="s">
        <v>1504</v>
      </c>
      <c r="G179" s="224"/>
      <c r="H179" s="224"/>
      <c r="I179" s="227"/>
      <c r="J179" s="238">
        <f>BK179</f>
        <v>0</v>
      </c>
      <c r="K179" s="224"/>
      <c r="L179" s="229"/>
      <c r="M179" s="230"/>
      <c r="N179" s="231"/>
      <c r="O179" s="231"/>
      <c r="P179" s="232">
        <f>SUM(P180:P187)</f>
        <v>0</v>
      </c>
      <c r="Q179" s="231"/>
      <c r="R179" s="232">
        <f>SUM(R180:R187)</f>
        <v>0</v>
      </c>
      <c r="S179" s="231"/>
      <c r="T179" s="233">
        <f>SUM(T180:T187)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4" t="s">
        <v>83</v>
      </c>
      <c r="AT179" s="235" t="s">
        <v>73</v>
      </c>
      <c r="AU179" s="235" t="s">
        <v>81</v>
      </c>
      <c r="AY179" s="234" t="s">
        <v>275</v>
      </c>
      <c r="BK179" s="236">
        <f>SUM(BK180:BK187)</f>
        <v>0</v>
      </c>
    </row>
    <row r="180" s="2" customFormat="1" ht="16.5" customHeight="1">
      <c r="A180" s="35"/>
      <c r="B180" s="36"/>
      <c r="C180" s="239" t="s">
        <v>360</v>
      </c>
      <c r="D180" s="239" t="s">
        <v>278</v>
      </c>
      <c r="E180" s="240" t="s">
        <v>1508</v>
      </c>
      <c r="F180" s="241" t="s">
        <v>2175</v>
      </c>
      <c r="G180" s="242" t="s">
        <v>696</v>
      </c>
      <c r="H180" s="243">
        <v>6</v>
      </c>
      <c r="I180" s="244"/>
      <c r="J180" s="245">
        <f>ROUND(I180*H180,2)</f>
        <v>0</v>
      </c>
      <c r="K180" s="246"/>
      <c r="L180" s="41"/>
      <c r="M180" s="247" t="s">
        <v>1</v>
      </c>
      <c r="N180" s="248" t="s">
        <v>39</v>
      </c>
      <c r="O180" s="8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51" t="s">
        <v>310</v>
      </c>
      <c r="AT180" s="251" t="s">
        <v>278</v>
      </c>
      <c r="AU180" s="251" t="s">
        <v>83</v>
      </c>
      <c r="AY180" s="14" t="s">
        <v>275</v>
      </c>
      <c r="BE180" s="252">
        <f>IF(N180="základní",J180,0)</f>
        <v>0</v>
      </c>
      <c r="BF180" s="252">
        <f>IF(N180="snížená",J180,0)</f>
        <v>0</v>
      </c>
      <c r="BG180" s="252">
        <f>IF(N180="zákl. přenesená",J180,0)</f>
        <v>0</v>
      </c>
      <c r="BH180" s="252">
        <f>IF(N180="sníž. přenesená",J180,0)</f>
        <v>0</v>
      </c>
      <c r="BI180" s="252">
        <f>IF(N180="nulová",J180,0)</f>
        <v>0</v>
      </c>
      <c r="BJ180" s="14" t="s">
        <v>81</v>
      </c>
      <c r="BK180" s="252">
        <f>ROUND(I180*H180,2)</f>
        <v>0</v>
      </c>
      <c r="BL180" s="14" t="s">
        <v>310</v>
      </c>
      <c r="BM180" s="251" t="s">
        <v>2373</v>
      </c>
    </row>
    <row r="181" s="2" customFormat="1">
      <c r="A181" s="35"/>
      <c r="B181" s="36"/>
      <c r="C181" s="37"/>
      <c r="D181" s="253" t="s">
        <v>284</v>
      </c>
      <c r="E181" s="37"/>
      <c r="F181" s="254" t="s">
        <v>1511</v>
      </c>
      <c r="G181" s="37"/>
      <c r="H181" s="37"/>
      <c r="I181" s="206"/>
      <c r="J181" s="37"/>
      <c r="K181" s="37"/>
      <c r="L181" s="41"/>
      <c r="M181" s="255"/>
      <c r="N181" s="256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284</v>
      </c>
      <c r="AU181" s="14" t="s">
        <v>83</v>
      </c>
    </row>
    <row r="182" s="2" customFormat="1" ht="16.5" customHeight="1">
      <c r="A182" s="35"/>
      <c r="B182" s="36"/>
      <c r="C182" s="239" t="s">
        <v>352</v>
      </c>
      <c r="D182" s="239" t="s">
        <v>278</v>
      </c>
      <c r="E182" s="240" t="s">
        <v>1505</v>
      </c>
      <c r="F182" s="241" t="s">
        <v>1506</v>
      </c>
      <c r="G182" s="242" t="s">
        <v>281</v>
      </c>
      <c r="H182" s="243">
        <v>6</v>
      </c>
      <c r="I182" s="244"/>
      <c r="J182" s="245">
        <f>ROUND(I182*H182,2)</f>
        <v>0</v>
      </c>
      <c r="K182" s="246"/>
      <c r="L182" s="41"/>
      <c r="M182" s="247" t="s">
        <v>1</v>
      </c>
      <c r="N182" s="248" t="s">
        <v>39</v>
      </c>
      <c r="O182" s="8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352</v>
      </c>
      <c r="AT182" s="251" t="s">
        <v>278</v>
      </c>
      <c r="AU182" s="251" t="s">
        <v>83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2244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1506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83</v>
      </c>
    </row>
    <row r="184" s="2" customFormat="1" ht="16.5" customHeight="1">
      <c r="A184" s="35"/>
      <c r="B184" s="36"/>
      <c r="C184" s="239" t="s">
        <v>369</v>
      </c>
      <c r="D184" s="239" t="s">
        <v>278</v>
      </c>
      <c r="E184" s="240" t="s">
        <v>1512</v>
      </c>
      <c r="F184" s="241" t="s">
        <v>1513</v>
      </c>
      <c r="G184" s="242" t="s">
        <v>696</v>
      </c>
      <c r="H184" s="243">
        <v>6</v>
      </c>
      <c r="I184" s="244"/>
      <c r="J184" s="245">
        <f>ROUND(I184*H184,2)</f>
        <v>0</v>
      </c>
      <c r="K184" s="246"/>
      <c r="L184" s="41"/>
      <c r="M184" s="247" t="s">
        <v>1</v>
      </c>
      <c r="N184" s="248" t="s">
        <v>39</v>
      </c>
      <c r="O184" s="8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310</v>
      </c>
      <c r="AT184" s="251" t="s">
        <v>278</v>
      </c>
      <c r="AU184" s="251" t="s">
        <v>83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310</v>
      </c>
      <c r="BM184" s="251" t="s">
        <v>2245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1513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83</v>
      </c>
    </row>
    <row r="186" s="2" customFormat="1" ht="16.5" customHeight="1">
      <c r="A186" s="35"/>
      <c r="B186" s="36"/>
      <c r="C186" s="239" t="s">
        <v>374</v>
      </c>
      <c r="D186" s="239" t="s">
        <v>278</v>
      </c>
      <c r="E186" s="240" t="s">
        <v>2246</v>
      </c>
      <c r="F186" s="241" t="s">
        <v>2247</v>
      </c>
      <c r="G186" s="242" t="s">
        <v>696</v>
      </c>
      <c r="H186" s="243">
        <v>6</v>
      </c>
      <c r="I186" s="244"/>
      <c r="J186" s="245">
        <f>ROUND(I186*H186,2)</f>
        <v>0</v>
      </c>
      <c r="K186" s="246"/>
      <c r="L186" s="41"/>
      <c r="M186" s="247" t="s">
        <v>1</v>
      </c>
      <c r="N186" s="248" t="s">
        <v>39</v>
      </c>
      <c r="O186" s="8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310</v>
      </c>
      <c r="AT186" s="251" t="s">
        <v>278</v>
      </c>
      <c r="AU186" s="251" t="s">
        <v>83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310</v>
      </c>
      <c r="BM186" s="251" t="s">
        <v>2248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2249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83</v>
      </c>
    </row>
    <row r="188" s="12" customFormat="1" ht="22.8" customHeight="1">
      <c r="A188" s="12"/>
      <c r="B188" s="223"/>
      <c r="C188" s="224"/>
      <c r="D188" s="225" t="s">
        <v>73</v>
      </c>
      <c r="E188" s="237" t="s">
        <v>2250</v>
      </c>
      <c r="F188" s="237" t="s">
        <v>2251</v>
      </c>
      <c r="G188" s="224"/>
      <c r="H188" s="224"/>
      <c r="I188" s="227"/>
      <c r="J188" s="238">
        <f>BK188</f>
        <v>0</v>
      </c>
      <c r="K188" s="224"/>
      <c r="L188" s="229"/>
      <c r="M188" s="230"/>
      <c r="N188" s="231"/>
      <c r="O188" s="231"/>
      <c r="P188" s="232">
        <f>SUM(P189:P202)</f>
        <v>0</v>
      </c>
      <c r="Q188" s="231"/>
      <c r="R188" s="232">
        <f>SUM(R189:R202)</f>
        <v>0.76180000000000003</v>
      </c>
      <c r="S188" s="231"/>
      <c r="T188" s="233">
        <f>SUM(T189:T202)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4" t="s">
        <v>83</v>
      </c>
      <c r="AT188" s="235" t="s">
        <v>73</v>
      </c>
      <c r="AU188" s="235" t="s">
        <v>81</v>
      </c>
      <c r="AY188" s="234" t="s">
        <v>275</v>
      </c>
      <c r="BK188" s="236">
        <f>SUM(BK189:BK202)</f>
        <v>0</v>
      </c>
    </row>
    <row r="189" s="2" customFormat="1" ht="16.5" customHeight="1">
      <c r="A189" s="35"/>
      <c r="B189" s="36"/>
      <c r="C189" s="239" t="s">
        <v>380</v>
      </c>
      <c r="D189" s="239" t="s">
        <v>278</v>
      </c>
      <c r="E189" s="240" t="s">
        <v>2252</v>
      </c>
      <c r="F189" s="241" t="s">
        <v>2253</v>
      </c>
      <c r="G189" s="242" t="s">
        <v>281</v>
      </c>
      <c r="H189" s="243">
        <v>29.300000000000001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0.00029999999999999997</v>
      </c>
      <c r="R189" s="249">
        <f>Q189*H189</f>
        <v>0.0087899999999999992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2254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2255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24.15" customHeight="1">
      <c r="A191" s="35"/>
      <c r="B191" s="36"/>
      <c r="C191" s="239" t="s">
        <v>385</v>
      </c>
      <c r="D191" s="239" t="s">
        <v>278</v>
      </c>
      <c r="E191" s="240" t="s">
        <v>2256</v>
      </c>
      <c r="F191" s="241" t="s">
        <v>2257</v>
      </c>
      <c r="G191" s="242" t="s">
        <v>281</v>
      </c>
      <c r="H191" s="243">
        <v>29.300000000000001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0.020400000000000001</v>
      </c>
      <c r="R191" s="249">
        <f>Q191*H191</f>
        <v>0.59772000000000003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352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2258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2259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2" customFormat="1" ht="33" customHeight="1">
      <c r="A193" s="35"/>
      <c r="B193" s="36"/>
      <c r="C193" s="239" t="s">
        <v>7</v>
      </c>
      <c r="D193" s="239" t="s">
        <v>278</v>
      </c>
      <c r="E193" s="240" t="s">
        <v>2260</v>
      </c>
      <c r="F193" s="241" t="s">
        <v>2261</v>
      </c>
      <c r="G193" s="242" t="s">
        <v>281</v>
      </c>
      <c r="H193" s="243">
        <v>29.300000000000001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0.0053</v>
      </c>
      <c r="R193" s="249">
        <f>Q193*H193</f>
        <v>0.15529000000000001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2262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2263</v>
      </c>
      <c r="G194" s="37"/>
      <c r="H194" s="37"/>
      <c r="I194" s="206"/>
      <c r="J194" s="37"/>
      <c r="K194" s="37"/>
      <c r="L194" s="41"/>
      <c r="M194" s="255"/>
      <c r="N194" s="256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16.5" customHeight="1">
      <c r="A195" s="35"/>
      <c r="B195" s="36"/>
      <c r="C195" s="239" t="s">
        <v>394</v>
      </c>
      <c r="D195" s="239" t="s">
        <v>278</v>
      </c>
      <c r="E195" s="240" t="s">
        <v>2264</v>
      </c>
      <c r="F195" s="241" t="s">
        <v>2265</v>
      </c>
      <c r="G195" s="242" t="s">
        <v>281</v>
      </c>
      <c r="H195" s="243">
        <v>29.300000000000001</v>
      </c>
      <c r="I195" s="244"/>
      <c r="J195" s="245">
        <f>ROUND(I195*H195,2)</f>
        <v>0</v>
      </c>
      <c r="K195" s="246"/>
      <c r="L195" s="41"/>
      <c r="M195" s="247" t="s">
        <v>1</v>
      </c>
      <c r="N195" s="248" t="s">
        <v>39</v>
      </c>
      <c r="O195" s="88"/>
      <c r="P195" s="249">
        <f>O195*H195</f>
        <v>0</v>
      </c>
      <c r="Q195" s="249">
        <v>0</v>
      </c>
      <c r="R195" s="249">
        <f>Q195*H195</f>
        <v>0</v>
      </c>
      <c r="S195" s="249">
        <v>0</v>
      </c>
      <c r="T195" s="25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51" t="s">
        <v>282</v>
      </c>
      <c r="AT195" s="251" t="s">
        <v>278</v>
      </c>
      <c r="AU195" s="251" t="s">
        <v>83</v>
      </c>
      <c r="AY195" s="14" t="s">
        <v>275</v>
      </c>
      <c r="BE195" s="252">
        <f>IF(N195="základní",J195,0)</f>
        <v>0</v>
      </c>
      <c r="BF195" s="252">
        <f>IF(N195="snížená",J195,0)</f>
        <v>0</v>
      </c>
      <c r="BG195" s="252">
        <f>IF(N195="zákl. přenesená",J195,0)</f>
        <v>0</v>
      </c>
      <c r="BH195" s="252">
        <f>IF(N195="sníž. přenesená",J195,0)</f>
        <v>0</v>
      </c>
      <c r="BI195" s="252">
        <f>IF(N195="nulová",J195,0)</f>
        <v>0</v>
      </c>
      <c r="BJ195" s="14" t="s">
        <v>81</v>
      </c>
      <c r="BK195" s="252">
        <f>ROUND(I195*H195,2)</f>
        <v>0</v>
      </c>
      <c r="BL195" s="14" t="s">
        <v>282</v>
      </c>
      <c r="BM195" s="251" t="s">
        <v>2266</v>
      </c>
    </row>
    <row r="196" s="2" customFormat="1">
      <c r="A196" s="35"/>
      <c r="B196" s="36"/>
      <c r="C196" s="37"/>
      <c r="D196" s="253" t="s">
        <v>284</v>
      </c>
      <c r="E196" s="37"/>
      <c r="F196" s="254" t="s">
        <v>2265</v>
      </c>
      <c r="G196" s="37"/>
      <c r="H196" s="37"/>
      <c r="I196" s="206"/>
      <c r="J196" s="37"/>
      <c r="K196" s="37"/>
      <c r="L196" s="41"/>
      <c r="M196" s="255"/>
      <c r="N196" s="256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284</v>
      </c>
      <c r="AU196" s="14" t="s">
        <v>83</v>
      </c>
    </row>
    <row r="197" s="2" customFormat="1" ht="16.5" customHeight="1">
      <c r="A197" s="35"/>
      <c r="B197" s="36"/>
      <c r="C197" s="239" t="s">
        <v>399</v>
      </c>
      <c r="D197" s="239" t="s">
        <v>278</v>
      </c>
      <c r="E197" s="240" t="s">
        <v>2267</v>
      </c>
      <c r="F197" s="241" t="s">
        <v>2268</v>
      </c>
      <c r="G197" s="242" t="s">
        <v>281</v>
      </c>
      <c r="H197" s="243">
        <v>33</v>
      </c>
      <c r="I197" s="244"/>
      <c r="J197" s="245">
        <f>ROUND(I197*H197,2)</f>
        <v>0</v>
      </c>
      <c r="K197" s="246"/>
      <c r="L197" s="41"/>
      <c r="M197" s="247" t="s">
        <v>1</v>
      </c>
      <c r="N197" s="248" t="s">
        <v>39</v>
      </c>
      <c r="O197" s="88"/>
      <c r="P197" s="249">
        <f>O197*H197</f>
        <v>0</v>
      </c>
      <c r="Q197" s="249">
        <v>0</v>
      </c>
      <c r="R197" s="249">
        <f>Q197*H197</f>
        <v>0</v>
      </c>
      <c r="S197" s="249">
        <v>0</v>
      </c>
      <c r="T197" s="25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51" t="s">
        <v>310</v>
      </c>
      <c r="AT197" s="251" t="s">
        <v>278</v>
      </c>
      <c r="AU197" s="251" t="s">
        <v>83</v>
      </c>
      <c r="AY197" s="14" t="s">
        <v>275</v>
      </c>
      <c r="BE197" s="252">
        <f>IF(N197="základní",J197,0)</f>
        <v>0</v>
      </c>
      <c r="BF197" s="252">
        <f>IF(N197="snížená",J197,0)</f>
        <v>0</v>
      </c>
      <c r="BG197" s="252">
        <f>IF(N197="zákl. přenesená",J197,0)</f>
        <v>0</v>
      </c>
      <c r="BH197" s="252">
        <f>IF(N197="sníž. přenesená",J197,0)</f>
        <v>0</v>
      </c>
      <c r="BI197" s="252">
        <f>IF(N197="nulová",J197,0)</f>
        <v>0</v>
      </c>
      <c r="BJ197" s="14" t="s">
        <v>81</v>
      </c>
      <c r="BK197" s="252">
        <f>ROUND(I197*H197,2)</f>
        <v>0</v>
      </c>
      <c r="BL197" s="14" t="s">
        <v>310</v>
      </c>
      <c r="BM197" s="251" t="s">
        <v>2269</v>
      </c>
    </row>
    <row r="198" s="2" customFormat="1">
      <c r="A198" s="35"/>
      <c r="B198" s="36"/>
      <c r="C198" s="37"/>
      <c r="D198" s="253" t="s">
        <v>284</v>
      </c>
      <c r="E198" s="37"/>
      <c r="F198" s="254" t="s">
        <v>2268</v>
      </c>
      <c r="G198" s="37"/>
      <c r="H198" s="37"/>
      <c r="I198" s="206"/>
      <c r="J198" s="37"/>
      <c r="K198" s="37"/>
      <c r="L198" s="41"/>
      <c r="M198" s="255"/>
      <c r="N198" s="256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284</v>
      </c>
      <c r="AU198" s="14" t="s">
        <v>83</v>
      </c>
    </row>
    <row r="199" s="2" customFormat="1" ht="24.15" customHeight="1">
      <c r="A199" s="35"/>
      <c r="B199" s="36"/>
      <c r="C199" s="239" t="s">
        <v>403</v>
      </c>
      <c r="D199" s="239" t="s">
        <v>278</v>
      </c>
      <c r="E199" s="240" t="s">
        <v>2270</v>
      </c>
      <c r="F199" s="241" t="s">
        <v>2271</v>
      </c>
      <c r="G199" s="242" t="s">
        <v>281</v>
      </c>
      <c r="H199" s="243">
        <v>29.300000000000001</v>
      </c>
      <c r="I199" s="244"/>
      <c r="J199" s="245">
        <f>ROUND(I199*H199,2)</f>
        <v>0</v>
      </c>
      <c r="K199" s="246"/>
      <c r="L199" s="41"/>
      <c r="M199" s="247" t="s">
        <v>1</v>
      </c>
      <c r="N199" s="248" t="s">
        <v>39</v>
      </c>
      <c r="O199" s="88"/>
      <c r="P199" s="249">
        <f>O199*H199</f>
        <v>0</v>
      </c>
      <c r="Q199" s="249">
        <v>0</v>
      </c>
      <c r="R199" s="249">
        <f>Q199*H199</f>
        <v>0</v>
      </c>
      <c r="S199" s="249">
        <v>0</v>
      </c>
      <c r="T199" s="25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51" t="s">
        <v>352</v>
      </c>
      <c r="AT199" s="251" t="s">
        <v>278</v>
      </c>
      <c r="AU199" s="251" t="s">
        <v>83</v>
      </c>
      <c r="AY199" s="14" t="s">
        <v>275</v>
      </c>
      <c r="BE199" s="252">
        <f>IF(N199="základní",J199,0)</f>
        <v>0</v>
      </c>
      <c r="BF199" s="252">
        <f>IF(N199="snížená",J199,0)</f>
        <v>0</v>
      </c>
      <c r="BG199" s="252">
        <f>IF(N199="zákl. přenesená",J199,0)</f>
        <v>0</v>
      </c>
      <c r="BH199" s="252">
        <f>IF(N199="sníž. přenesená",J199,0)</f>
        <v>0</v>
      </c>
      <c r="BI199" s="252">
        <f>IF(N199="nulová",J199,0)</f>
        <v>0</v>
      </c>
      <c r="BJ199" s="14" t="s">
        <v>81</v>
      </c>
      <c r="BK199" s="252">
        <f>ROUND(I199*H199,2)</f>
        <v>0</v>
      </c>
      <c r="BL199" s="14" t="s">
        <v>352</v>
      </c>
      <c r="BM199" s="251" t="s">
        <v>2272</v>
      </c>
    </row>
    <row r="200" s="2" customFormat="1">
      <c r="A200" s="35"/>
      <c r="B200" s="36"/>
      <c r="C200" s="37"/>
      <c r="D200" s="253" t="s">
        <v>284</v>
      </c>
      <c r="E200" s="37"/>
      <c r="F200" s="254" t="s">
        <v>2273</v>
      </c>
      <c r="G200" s="37"/>
      <c r="H200" s="37"/>
      <c r="I200" s="206"/>
      <c r="J200" s="37"/>
      <c r="K200" s="37"/>
      <c r="L200" s="41"/>
      <c r="M200" s="255"/>
      <c r="N200" s="256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284</v>
      </c>
      <c r="AU200" s="14" t="s">
        <v>83</v>
      </c>
    </row>
    <row r="201" s="2" customFormat="1" ht="16.5" customHeight="1">
      <c r="A201" s="35"/>
      <c r="B201" s="36"/>
      <c r="C201" s="239" t="s">
        <v>408</v>
      </c>
      <c r="D201" s="239" t="s">
        <v>278</v>
      </c>
      <c r="E201" s="240" t="s">
        <v>2139</v>
      </c>
      <c r="F201" s="241" t="s">
        <v>2140</v>
      </c>
      <c r="G201" s="242" t="s">
        <v>281</v>
      </c>
      <c r="H201" s="243">
        <v>29.300000000000001</v>
      </c>
      <c r="I201" s="244"/>
      <c r="J201" s="245">
        <f>ROUND(I201*H201,2)</f>
        <v>0</v>
      </c>
      <c r="K201" s="246"/>
      <c r="L201" s="41"/>
      <c r="M201" s="247" t="s">
        <v>1</v>
      </c>
      <c r="N201" s="248" t="s">
        <v>39</v>
      </c>
      <c r="O201" s="88"/>
      <c r="P201" s="249">
        <f>O201*H201</f>
        <v>0</v>
      </c>
      <c r="Q201" s="249">
        <v>0</v>
      </c>
      <c r="R201" s="249">
        <f>Q201*H201</f>
        <v>0</v>
      </c>
      <c r="S201" s="249">
        <v>0</v>
      </c>
      <c r="T201" s="25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51" t="s">
        <v>310</v>
      </c>
      <c r="AT201" s="251" t="s">
        <v>278</v>
      </c>
      <c r="AU201" s="251" t="s">
        <v>83</v>
      </c>
      <c r="AY201" s="14" t="s">
        <v>275</v>
      </c>
      <c r="BE201" s="252">
        <f>IF(N201="základní",J201,0)</f>
        <v>0</v>
      </c>
      <c r="BF201" s="252">
        <f>IF(N201="snížená",J201,0)</f>
        <v>0</v>
      </c>
      <c r="BG201" s="252">
        <f>IF(N201="zákl. přenesená",J201,0)</f>
        <v>0</v>
      </c>
      <c r="BH201" s="252">
        <f>IF(N201="sníž. přenesená",J201,0)</f>
        <v>0</v>
      </c>
      <c r="BI201" s="252">
        <f>IF(N201="nulová",J201,0)</f>
        <v>0</v>
      </c>
      <c r="BJ201" s="14" t="s">
        <v>81</v>
      </c>
      <c r="BK201" s="252">
        <f>ROUND(I201*H201,2)</f>
        <v>0</v>
      </c>
      <c r="BL201" s="14" t="s">
        <v>310</v>
      </c>
      <c r="BM201" s="251" t="s">
        <v>2274</v>
      </c>
    </row>
    <row r="202" s="2" customFormat="1">
      <c r="A202" s="35"/>
      <c r="B202" s="36"/>
      <c r="C202" s="37"/>
      <c r="D202" s="253" t="s">
        <v>284</v>
      </c>
      <c r="E202" s="37"/>
      <c r="F202" s="254" t="s">
        <v>2140</v>
      </c>
      <c r="G202" s="37"/>
      <c r="H202" s="37"/>
      <c r="I202" s="206"/>
      <c r="J202" s="37"/>
      <c r="K202" s="37"/>
      <c r="L202" s="41"/>
      <c r="M202" s="255"/>
      <c r="N202" s="256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284</v>
      </c>
      <c r="AU202" s="14" t="s">
        <v>83</v>
      </c>
    </row>
    <row r="203" s="12" customFormat="1" ht="22.8" customHeight="1">
      <c r="A203" s="12"/>
      <c r="B203" s="223"/>
      <c r="C203" s="224"/>
      <c r="D203" s="225" t="s">
        <v>73</v>
      </c>
      <c r="E203" s="237" t="s">
        <v>513</v>
      </c>
      <c r="F203" s="237" t="s">
        <v>514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SUM(P204:P213)</f>
        <v>0</v>
      </c>
      <c r="Q203" s="231"/>
      <c r="R203" s="232">
        <f>SUM(R204:R213)</f>
        <v>1.6485860000000001</v>
      </c>
      <c r="S203" s="231"/>
      <c r="T203" s="233">
        <f>SUM(T204:T213)</f>
        <v>6.8215500000000002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83</v>
      </c>
      <c r="AT203" s="235" t="s">
        <v>73</v>
      </c>
      <c r="AU203" s="235" t="s">
        <v>81</v>
      </c>
      <c r="AY203" s="234" t="s">
        <v>275</v>
      </c>
      <c r="BK203" s="236">
        <f>SUM(BK204:BK213)</f>
        <v>0</v>
      </c>
    </row>
    <row r="204" s="2" customFormat="1" ht="16.5" customHeight="1">
      <c r="A204" s="35"/>
      <c r="B204" s="36"/>
      <c r="C204" s="239" t="s">
        <v>413</v>
      </c>
      <c r="D204" s="239" t="s">
        <v>278</v>
      </c>
      <c r="E204" s="240" t="s">
        <v>516</v>
      </c>
      <c r="F204" s="241" t="s">
        <v>517</v>
      </c>
      <c r="G204" s="242" t="s">
        <v>281</v>
      </c>
      <c r="H204" s="243">
        <v>83.700000000000003</v>
      </c>
      <c r="I204" s="244"/>
      <c r="J204" s="245">
        <f>ROUND(I204*H204,2)</f>
        <v>0</v>
      </c>
      <c r="K204" s="246"/>
      <c r="L204" s="41"/>
      <c r="M204" s="247" t="s">
        <v>1</v>
      </c>
      <c r="N204" s="248" t="s">
        <v>39</v>
      </c>
      <c r="O204" s="88"/>
      <c r="P204" s="249">
        <f>O204*H204</f>
        <v>0</v>
      </c>
      <c r="Q204" s="249">
        <v>0.00029999999999999997</v>
      </c>
      <c r="R204" s="249">
        <f>Q204*H204</f>
        <v>0.02511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352</v>
      </c>
      <c r="AT204" s="251" t="s">
        <v>278</v>
      </c>
      <c r="AU204" s="251" t="s">
        <v>83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2275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519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83</v>
      </c>
    </row>
    <row r="206" s="2" customFormat="1" ht="24.15" customHeight="1">
      <c r="A206" s="35"/>
      <c r="B206" s="36"/>
      <c r="C206" s="239" t="s">
        <v>419</v>
      </c>
      <c r="D206" s="239" t="s">
        <v>278</v>
      </c>
      <c r="E206" s="240" t="s">
        <v>521</v>
      </c>
      <c r="F206" s="241" t="s">
        <v>522</v>
      </c>
      <c r="G206" s="242" t="s">
        <v>281</v>
      </c>
      <c r="H206" s="243">
        <v>83.700000000000003</v>
      </c>
      <c r="I206" s="244"/>
      <c r="J206" s="245">
        <f>ROUND(I206*H206,2)</f>
        <v>0</v>
      </c>
      <c r="K206" s="246"/>
      <c r="L206" s="41"/>
      <c r="M206" s="247" t="s">
        <v>1</v>
      </c>
      <c r="N206" s="248" t="s">
        <v>39</v>
      </c>
      <c r="O206" s="88"/>
      <c r="P206" s="249">
        <f>O206*H206</f>
        <v>0</v>
      </c>
      <c r="Q206" s="249">
        <v>0</v>
      </c>
      <c r="R206" s="249">
        <f>Q206*H206</f>
        <v>0</v>
      </c>
      <c r="S206" s="249">
        <v>0.081500000000000003</v>
      </c>
      <c r="T206" s="250">
        <f>S206*H206</f>
        <v>6.8215500000000002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51" t="s">
        <v>352</v>
      </c>
      <c r="AT206" s="251" t="s">
        <v>278</v>
      </c>
      <c r="AU206" s="251" t="s">
        <v>83</v>
      </c>
      <c r="AY206" s="14" t="s">
        <v>275</v>
      </c>
      <c r="BE206" s="252">
        <f>IF(N206="základní",J206,0)</f>
        <v>0</v>
      </c>
      <c r="BF206" s="252">
        <f>IF(N206="snížená",J206,0)</f>
        <v>0</v>
      </c>
      <c r="BG206" s="252">
        <f>IF(N206="zákl. přenesená",J206,0)</f>
        <v>0</v>
      </c>
      <c r="BH206" s="252">
        <f>IF(N206="sníž. přenesená",J206,0)</f>
        <v>0</v>
      </c>
      <c r="BI206" s="252">
        <f>IF(N206="nulová",J206,0)</f>
        <v>0</v>
      </c>
      <c r="BJ206" s="14" t="s">
        <v>81</v>
      </c>
      <c r="BK206" s="252">
        <f>ROUND(I206*H206,2)</f>
        <v>0</v>
      </c>
      <c r="BL206" s="14" t="s">
        <v>352</v>
      </c>
      <c r="BM206" s="251" t="s">
        <v>2276</v>
      </c>
    </row>
    <row r="207" s="2" customFormat="1">
      <c r="A207" s="35"/>
      <c r="B207" s="36"/>
      <c r="C207" s="37"/>
      <c r="D207" s="253" t="s">
        <v>284</v>
      </c>
      <c r="E207" s="37"/>
      <c r="F207" s="254" t="s">
        <v>524</v>
      </c>
      <c r="G207" s="37"/>
      <c r="H207" s="37"/>
      <c r="I207" s="206"/>
      <c r="J207" s="37"/>
      <c r="K207" s="37"/>
      <c r="L207" s="41"/>
      <c r="M207" s="255"/>
      <c r="N207" s="256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284</v>
      </c>
      <c r="AU207" s="14" t="s">
        <v>83</v>
      </c>
    </row>
    <row r="208" s="2" customFormat="1" ht="33" customHeight="1">
      <c r="A208" s="35"/>
      <c r="B208" s="36"/>
      <c r="C208" s="239" t="s">
        <v>423</v>
      </c>
      <c r="D208" s="239" t="s">
        <v>278</v>
      </c>
      <c r="E208" s="240" t="s">
        <v>526</v>
      </c>
      <c r="F208" s="241" t="s">
        <v>527</v>
      </c>
      <c r="G208" s="242" t="s">
        <v>281</v>
      </c>
      <c r="H208" s="243">
        <v>83.700000000000003</v>
      </c>
      <c r="I208" s="244"/>
      <c r="J208" s="245">
        <f>ROUND(I208*H208,2)</f>
        <v>0</v>
      </c>
      <c r="K208" s="246"/>
      <c r="L208" s="41"/>
      <c r="M208" s="247" t="s">
        <v>1</v>
      </c>
      <c r="N208" s="248" t="s">
        <v>39</v>
      </c>
      <c r="O208" s="88"/>
      <c r="P208" s="249">
        <f>O208*H208</f>
        <v>0</v>
      </c>
      <c r="Q208" s="249">
        <v>0.0054799999999999996</v>
      </c>
      <c r="R208" s="249">
        <f>Q208*H208</f>
        <v>0.45867599999999997</v>
      </c>
      <c r="S208" s="249">
        <v>0</v>
      </c>
      <c r="T208" s="25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51" t="s">
        <v>352</v>
      </c>
      <c r="AT208" s="251" t="s">
        <v>278</v>
      </c>
      <c r="AU208" s="251" t="s">
        <v>83</v>
      </c>
      <c r="AY208" s="14" t="s">
        <v>275</v>
      </c>
      <c r="BE208" s="252">
        <f>IF(N208="základní",J208,0)</f>
        <v>0</v>
      </c>
      <c r="BF208" s="252">
        <f>IF(N208="snížená",J208,0)</f>
        <v>0</v>
      </c>
      <c r="BG208" s="252">
        <f>IF(N208="zákl. přenesená",J208,0)</f>
        <v>0</v>
      </c>
      <c r="BH208" s="252">
        <f>IF(N208="sníž. přenesená",J208,0)</f>
        <v>0</v>
      </c>
      <c r="BI208" s="252">
        <f>IF(N208="nulová",J208,0)</f>
        <v>0</v>
      </c>
      <c r="BJ208" s="14" t="s">
        <v>81</v>
      </c>
      <c r="BK208" s="252">
        <f>ROUND(I208*H208,2)</f>
        <v>0</v>
      </c>
      <c r="BL208" s="14" t="s">
        <v>352</v>
      </c>
      <c r="BM208" s="251" t="s">
        <v>2277</v>
      </c>
    </row>
    <row r="209" s="2" customFormat="1">
      <c r="A209" s="35"/>
      <c r="B209" s="36"/>
      <c r="C209" s="37"/>
      <c r="D209" s="253" t="s">
        <v>284</v>
      </c>
      <c r="E209" s="37"/>
      <c r="F209" s="254" t="s">
        <v>529</v>
      </c>
      <c r="G209" s="37"/>
      <c r="H209" s="37"/>
      <c r="I209" s="206"/>
      <c r="J209" s="37"/>
      <c r="K209" s="37"/>
      <c r="L209" s="41"/>
      <c r="M209" s="255"/>
      <c r="N209" s="256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284</v>
      </c>
      <c r="AU209" s="14" t="s">
        <v>83</v>
      </c>
    </row>
    <row r="210" s="2" customFormat="1" ht="16.5" customHeight="1">
      <c r="A210" s="35"/>
      <c r="B210" s="36"/>
      <c r="C210" s="239" t="s">
        <v>427</v>
      </c>
      <c r="D210" s="239" t="s">
        <v>278</v>
      </c>
      <c r="E210" s="240" t="s">
        <v>2278</v>
      </c>
      <c r="F210" s="241" t="s">
        <v>2279</v>
      </c>
      <c r="G210" s="242" t="s">
        <v>281</v>
      </c>
      <c r="H210" s="243">
        <v>83.700000000000003</v>
      </c>
      <c r="I210" s="244"/>
      <c r="J210" s="245">
        <f>ROUND(I210*H210,2)</f>
        <v>0</v>
      </c>
      <c r="K210" s="246"/>
      <c r="L210" s="41"/>
      <c r="M210" s="247" t="s">
        <v>1</v>
      </c>
      <c r="N210" s="248" t="s">
        <v>39</v>
      </c>
      <c r="O210" s="8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51" t="s">
        <v>310</v>
      </c>
      <c r="AT210" s="251" t="s">
        <v>278</v>
      </c>
      <c r="AU210" s="251" t="s">
        <v>83</v>
      </c>
      <c r="AY210" s="14" t="s">
        <v>275</v>
      </c>
      <c r="BE210" s="252">
        <f>IF(N210="základní",J210,0)</f>
        <v>0</v>
      </c>
      <c r="BF210" s="252">
        <f>IF(N210="snížená",J210,0)</f>
        <v>0</v>
      </c>
      <c r="BG210" s="252">
        <f>IF(N210="zákl. přenesená",J210,0)</f>
        <v>0</v>
      </c>
      <c r="BH210" s="252">
        <f>IF(N210="sníž. přenesená",J210,0)</f>
        <v>0</v>
      </c>
      <c r="BI210" s="252">
        <f>IF(N210="nulová",J210,0)</f>
        <v>0</v>
      </c>
      <c r="BJ210" s="14" t="s">
        <v>81</v>
      </c>
      <c r="BK210" s="252">
        <f>ROUND(I210*H210,2)</f>
        <v>0</v>
      </c>
      <c r="BL210" s="14" t="s">
        <v>310</v>
      </c>
      <c r="BM210" s="251" t="s">
        <v>2280</v>
      </c>
    </row>
    <row r="211" s="2" customFormat="1">
      <c r="A211" s="35"/>
      <c r="B211" s="36"/>
      <c r="C211" s="37"/>
      <c r="D211" s="253" t="s">
        <v>284</v>
      </c>
      <c r="E211" s="37"/>
      <c r="F211" s="254" t="s">
        <v>2279</v>
      </c>
      <c r="G211" s="37"/>
      <c r="H211" s="37"/>
      <c r="I211" s="206"/>
      <c r="J211" s="37"/>
      <c r="K211" s="37"/>
      <c r="L211" s="41"/>
      <c r="M211" s="255"/>
      <c r="N211" s="256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284</v>
      </c>
      <c r="AU211" s="14" t="s">
        <v>83</v>
      </c>
    </row>
    <row r="212" s="2" customFormat="1" ht="33" customHeight="1">
      <c r="A212" s="35"/>
      <c r="B212" s="36"/>
      <c r="C212" s="257" t="s">
        <v>432</v>
      </c>
      <c r="D212" s="257" t="s">
        <v>339</v>
      </c>
      <c r="E212" s="258" t="s">
        <v>531</v>
      </c>
      <c r="F212" s="259" t="s">
        <v>532</v>
      </c>
      <c r="G212" s="260" t="s">
        <v>281</v>
      </c>
      <c r="H212" s="261">
        <v>91</v>
      </c>
      <c r="I212" s="262"/>
      <c r="J212" s="263">
        <f>ROUND(I212*H212,2)</f>
        <v>0</v>
      </c>
      <c r="K212" s="264"/>
      <c r="L212" s="265"/>
      <c r="M212" s="266" t="s">
        <v>1</v>
      </c>
      <c r="N212" s="267" t="s">
        <v>39</v>
      </c>
      <c r="O212" s="88"/>
      <c r="P212" s="249">
        <f>O212*H212</f>
        <v>0</v>
      </c>
      <c r="Q212" s="249">
        <v>0.012800000000000001</v>
      </c>
      <c r="R212" s="249">
        <f>Q212*H212</f>
        <v>1.1648000000000001</v>
      </c>
      <c r="S212" s="249">
        <v>0</v>
      </c>
      <c r="T212" s="25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51" t="s">
        <v>377</v>
      </c>
      <c r="AT212" s="251" t="s">
        <v>339</v>
      </c>
      <c r="AU212" s="251" t="s">
        <v>83</v>
      </c>
      <c r="AY212" s="14" t="s">
        <v>275</v>
      </c>
      <c r="BE212" s="252">
        <f>IF(N212="základní",J212,0)</f>
        <v>0</v>
      </c>
      <c r="BF212" s="252">
        <f>IF(N212="snížená",J212,0)</f>
        <v>0</v>
      </c>
      <c r="BG212" s="252">
        <f>IF(N212="zákl. přenesená",J212,0)</f>
        <v>0</v>
      </c>
      <c r="BH212" s="252">
        <f>IF(N212="sníž. přenesená",J212,0)</f>
        <v>0</v>
      </c>
      <c r="BI212" s="252">
        <f>IF(N212="nulová",J212,0)</f>
        <v>0</v>
      </c>
      <c r="BJ212" s="14" t="s">
        <v>81</v>
      </c>
      <c r="BK212" s="252">
        <f>ROUND(I212*H212,2)</f>
        <v>0</v>
      </c>
      <c r="BL212" s="14" t="s">
        <v>352</v>
      </c>
      <c r="BM212" s="251" t="s">
        <v>2281</v>
      </c>
    </row>
    <row r="213" s="2" customFormat="1">
      <c r="A213" s="35"/>
      <c r="B213" s="36"/>
      <c r="C213" s="37"/>
      <c r="D213" s="253" t="s">
        <v>284</v>
      </c>
      <c r="E213" s="37"/>
      <c r="F213" s="254" t="s">
        <v>532</v>
      </c>
      <c r="G213" s="37"/>
      <c r="H213" s="37"/>
      <c r="I213" s="206"/>
      <c r="J213" s="37"/>
      <c r="K213" s="37"/>
      <c r="L213" s="41"/>
      <c r="M213" s="255"/>
      <c r="N213" s="256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284</v>
      </c>
      <c r="AU213" s="14" t="s">
        <v>83</v>
      </c>
    </row>
    <row r="214" s="12" customFormat="1" ht="22.8" customHeight="1">
      <c r="A214" s="12"/>
      <c r="B214" s="223"/>
      <c r="C214" s="224"/>
      <c r="D214" s="225" t="s">
        <v>73</v>
      </c>
      <c r="E214" s="237" t="s">
        <v>584</v>
      </c>
      <c r="F214" s="237" t="s">
        <v>585</v>
      </c>
      <c r="G214" s="224"/>
      <c r="H214" s="224"/>
      <c r="I214" s="227"/>
      <c r="J214" s="238">
        <f>BK214</f>
        <v>0</v>
      </c>
      <c r="K214" s="224"/>
      <c r="L214" s="229"/>
      <c r="M214" s="230"/>
      <c r="N214" s="231"/>
      <c r="O214" s="231"/>
      <c r="P214" s="232">
        <f>SUM(P215:P232)</f>
        <v>0</v>
      </c>
      <c r="Q214" s="231"/>
      <c r="R214" s="232">
        <f>SUM(R215:R232)</f>
        <v>0.078</v>
      </c>
      <c r="S214" s="231"/>
      <c r="T214" s="233">
        <f>SUM(T215:T232)</f>
        <v>0.020150000000000001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4" t="s">
        <v>83</v>
      </c>
      <c r="AT214" s="235" t="s">
        <v>73</v>
      </c>
      <c r="AU214" s="235" t="s">
        <v>81</v>
      </c>
      <c r="AY214" s="234" t="s">
        <v>275</v>
      </c>
      <c r="BK214" s="236">
        <f>SUM(BK215:BK232)</f>
        <v>0</v>
      </c>
    </row>
    <row r="215" s="2" customFormat="1" ht="24.15" customHeight="1">
      <c r="A215" s="35"/>
      <c r="B215" s="36"/>
      <c r="C215" s="239" t="s">
        <v>436</v>
      </c>
      <c r="D215" s="239" t="s">
        <v>278</v>
      </c>
      <c r="E215" s="240" t="s">
        <v>586</v>
      </c>
      <c r="F215" s="241" t="s">
        <v>587</v>
      </c>
      <c r="G215" s="242" t="s">
        <v>281</v>
      </c>
      <c r="H215" s="243">
        <v>65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352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352</v>
      </c>
      <c r="BM215" s="251" t="s">
        <v>2283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589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39" t="s">
        <v>377</v>
      </c>
      <c r="D217" s="239" t="s">
        <v>278</v>
      </c>
      <c r="E217" s="240" t="s">
        <v>591</v>
      </c>
      <c r="F217" s="241" t="s">
        <v>592</v>
      </c>
      <c r="G217" s="242" t="s">
        <v>281</v>
      </c>
      <c r="H217" s="243">
        <v>65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352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352</v>
      </c>
      <c r="BM217" s="251" t="s">
        <v>2284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594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16.5" customHeight="1">
      <c r="A219" s="35"/>
      <c r="B219" s="36"/>
      <c r="C219" s="239" t="s">
        <v>446</v>
      </c>
      <c r="D219" s="239" t="s">
        <v>278</v>
      </c>
      <c r="E219" s="240" t="s">
        <v>596</v>
      </c>
      <c r="F219" s="241" t="s">
        <v>597</v>
      </c>
      <c r="G219" s="242" t="s">
        <v>281</v>
      </c>
      <c r="H219" s="243">
        <v>65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0.001</v>
      </c>
      <c r="R219" s="249">
        <f>Q219*H219</f>
        <v>0.065000000000000002</v>
      </c>
      <c r="S219" s="249">
        <v>0.00031</v>
      </c>
      <c r="T219" s="250">
        <f>S219*H219</f>
        <v>0.020150000000000001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352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352</v>
      </c>
      <c r="BM219" s="251" t="s">
        <v>2285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599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24.15" customHeight="1">
      <c r="A221" s="35"/>
      <c r="B221" s="36"/>
      <c r="C221" s="239" t="s">
        <v>451</v>
      </c>
      <c r="D221" s="239" t="s">
        <v>278</v>
      </c>
      <c r="E221" s="240" t="s">
        <v>601</v>
      </c>
      <c r="F221" s="241" t="s">
        <v>602</v>
      </c>
      <c r="G221" s="242" t="s">
        <v>281</v>
      </c>
      <c r="H221" s="243">
        <v>65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0.00020000000000000001</v>
      </c>
      <c r="R221" s="249">
        <f>Q221*H221</f>
        <v>0.013000000000000001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352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352</v>
      </c>
      <c r="BM221" s="251" t="s">
        <v>2286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604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2" customFormat="1" ht="24.15" customHeight="1">
      <c r="A223" s="35"/>
      <c r="B223" s="36"/>
      <c r="C223" s="239" t="s">
        <v>456</v>
      </c>
      <c r="D223" s="239" t="s">
        <v>278</v>
      </c>
      <c r="E223" s="240" t="s">
        <v>612</v>
      </c>
      <c r="F223" s="241" t="s">
        <v>613</v>
      </c>
      <c r="G223" s="242" t="s">
        <v>281</v>
      </c>
      <c r="H223" s="243">
        <v>65</v>
      </c>
      <c r="I223" s="244"/>
      <c r="J223" s="245">
        <f>ROUND(I223*H223,2)</f>
        <v>0</v>
      </c>
      <c r="K223" s="246"/>
      <c r="L223" s="41"/>
      <c r="M223" s="247" t="s">
        <v>1</v>
      </c>
      <c r="N223" s="248" t="s">
        <v>39</v>
      </c>
      <c r="O223" s="8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51" t="s">
        <v>310</v>
      </c>
      <c r="AT223" s="251" t="s">
        <v>278</v>
      </c>
      <c r="AU223" s="251" t="s">
        <v>83</v>
      </c>
      <c r="AY223" s="14" t="s">
        <v>275</v>
      </c>
      <c r="BE223" s="252">
        <f>IF(N223="základní",J223,0)</f>
        <v>0</v>
      </c>
      <c r="BF223" s="252">
        <f>IF(N223="snížená",J223,0)</f>
        <v>0</v>
      </c>
      <c r="BG223" s="252">
        <f>IF(N223="zákl. přenesená",J223,0)</f>
        <v>0</v>
      </c>
      <c r="BH223" s="252">
        <f>IF(N223="sníž. přenesená",J223,0)</f>
        <v>0</v>
      </c>
      <c r="BI223" s="252">
        <f>IF(N223="nulová",J223,0)</f>
        <v>0</v>
      </c>
      <c r="BJ223" s="14" t="s">
        <v>81</v>
      </c>
      <c r="BK223" s="252">
        <f>ROUND(I223*H223,2)</f>
        <v>0</v>
      </c>
      <c r="BL223" s="14" t="s">
        <v>310</v>
      </c>
      <c r="BM223" s="251" t="s">
        <v>2287</v>
      </c>
    </row>
    <row r="224" s="2" customFormat="1">
      <c r="A224" s="35"/>
      <c r="B224" s="36"/>
      <c r="C224" s="37"/>
      <c r="D224" s="253" t="s">
        <v>284</v>
      </c>
      <c r="E224" s="37"/>
      <c r="F224" s="254" t="s">
        <v>613</v>
      </c>
      <c r="G224" s="37"/>
      <c r="H224" s="37"/>
      <c r="I224" s="206"/>
      <c r="J224" s="37"/>
      <c r="K224" s="37"/>
      <c r="L224" s="41"/>
      <c r="M224" s="255"/>
      <c r="N224" s="256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284</v>
      </c>
      <c r="AU224" s="14" t="s">
        <v>83</v>
      </c>
    </row>
    <row r="225" s="2" customFormat="1" ht="16.5" customHeight="1">
      <c r="A225" s="35"/>
      <c r="B225" s="36"/>
      <c r="C225" s="239" t="s">
        <v>461</v>
      </c>
      <c r="D225" s="239" t="s">
        <v>278</v>
      </c>
      <c r="E225" s="240" t="s">
        <v>2288</v>
      </c>
      <c r="F225" s="241" t="s">
        <v>582</v>
      </c>
      <c r="G225" s="242" t="s">
        <v>696</v>
      </c>
      <c r="H225" s="243">
        <v>6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310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310</v>
      </c>
      <c r="BM225" s="251" t="s">
        <v>2289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582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16.5" customHeight="1">
      <c r="A227" s="35"/>
      <c r="B227" s="36"/>
      <c r="C227" s="239" t="s">
        <v>465</v>
      </c>
      <c r="D227" s="239" t="s">
        <v>278</v>
      </c>
      <c r="E227" s="240" t="s">
        <v>616</v>
      </c>
      <c r="F227" s="241" t="s">
        <v>617</v>
      </c>
      <c r="G227" s="242" t="s">
        <v>305</v>
      </c>
      <c r="H227" s="243">
        <v>1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310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310</v>
      </c>
      <c r="BM227" s="251" t="s">
        <v>2290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617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470</v>
      </c>
      <c r="D229" s="239" t="s">
        <v>278</v>
      </c>
      <c r="E229" s="240" t="s">
        <v>606</v>
      </c>
      <c r="F229" s="241" t="s">
        <v>607</v>
      </c>
      <c r="G229" s="242" t="s">
        <v>281</v>
      </c>
      <c r="H229" s="243">
        <v>65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2374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607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475</v>
      </c>
      <c r="D231" s="239" t="s">
        <v>278</v>
      </c>
      <c r="E231" s="240" t="s">
        <v>620</v>
      </c>
      <c r="F231" s="241" t="s">
        <v>621</v>
      </c>
      <c r="G231" s="242" t="s">
        <v>305</v>
      </c>
      <c r="H231" s="243">
        <v>1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310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310</v>
      </c>
      <c r="BM231" s="251" t="s">
        <v>2217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621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12" customFormat="1" ht="25.92" customHeight="1">
      <c r="A233" s="12"/>
      <c r="B233" s="223"/>
      <c r="C233" s="224"/>
      <c r="D233" s="225" t="s">
        <v>73</v>
      </c>
      <c r="E233" s="226" t="s">
        <v>623</v>
      </c>
      <c r="F233" s="226" t="s">
        <v>624</v>
      </c>
      <c r="G233" s="224"/>
      <c r="H233" s="224"/>
      <c r="I233" s="227"/>
      <c r="J233" s="228">
        <f>BK233</f>
        <v>0</v>
      </c>
      <c r="K233" s="224"/>
      <c r="L233" s="229"/>
      <c r="M233" s="230"/>
      <c r="N233" s="231"/>
      <c r="O233" s="231"/>
      <c r="P233" s="232">
        <f>P234</f>
        <v>0</v>
      </c>
      <c r="Q233" s="231"/>
      <c r="R233" s="232">
        <f>R234</f>
        <v>0</v>
      </c>
      <c r="S233" s="231"/>
      <c r="T233" s="23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4" t="s">
        <v>282</v>
      </c>
      <c r="AT233" s="235" t="s">
        <v>73</v>
      </c>
      <c r="AU233" s="235" t="s">
        <v>74</v>
      </c>
      <c r="AY233" s="234" t="s">
        <v>275</v>
      </c>
      <c r="BK233" s="236">
        <f>BK234</f>
        <v>0</v>
      </c>
    </row>
    <row r="234" s="12" customFormat="1" ht="22.8" customHeight="1">
      <c r="A234" s="12"/>
      <c r="B234" s="223"/>
      <c r="C234" s="224"/>
      <c r="D234" s="225" t="s">
        <v>73</v>
      </c>
      <c r="E234" s="237" t="s">
        <v>625</v>
      </c>
      <c r="F234" s="237" t="s">
        <v>624</v>
      </c>
      <c r="G234" s="224"/>
      <c r="H234" s="224"/>
      <c r="I234" s="227"/>
      <c r="J234" s="238">
        <f>BK234</f>
        <v>0</v>
      </c>
      <c r="K234" s="224"/>
      <c r="L234" s="229"/>
      <c r="M234" s="230"/>
      <c r="N234" s="231"/>
      <c r="O234" s="231"/>
      <c r="P234" s="232">
        <f>SUM(P235:P246)</f>
        <v>0</v>
      </c>
      <c r="Q234" s="231"/>
      <c r="R234" s="232">
        <f>SUM(R235:R246)</f>
        <v>0</v>
      </c>
      <c r="S234" s="231"/>
      <c r="T234" s="233">
        <f>SUM(T235:T246)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4" t="s">
        <v>282</v>
      </c>
      <c r="AT234" s="235" t="s">
        <v>73</v>
      </c>
      <c r="AU234" s="235" t="s">
        <v>81</v>
      </c>
      <c r="AY234" s="234" t="s">
        <v>275</v>
      </c>
      <c r="BK234" s="236">
        <f>SUM(BK235:BK246)</f>
        <v>0</v>
      </c>
    </row>
    <row r="235" s="2" customFormat="1" ht="16.5" customHeight="1">
      <c r="A235" s="35"/>
      <c r="B235" s="36"/>
      <c r="C235" s="239" t="s">
        <v>480</v>
      </c>
      <c r="D235" s="239" t="s">
        <v>278</v>
      </c>
      <c r="E235" s="240" t="s">
        <v>2375</v>
      </c>
      <c r="F235" s="241" t="s">
        <v>2376</v>
      </c>
      <c r="G235" s="242" t="s">
        <v>342</v>
      </c>
      <c r="H235" s="243">
        <v>2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2377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2376</v>
      </c>
      <c r="G236" s="37"/>
      <c r="H236" s="37"/>
      <c r="I236" s="206"/>
      <c r="J236" s="37"/>
      <c r="K236" s="37"/>
      <c r="L236" s="41"/>
      <c r="M236" s="255"/>
      <c r="N236" s="256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24.15" customHeight="1">
      <c r="A237" s="35"/>
      <c r="B237" s="36"/>
      <c r="C237" s="239" t="s">
        <v>484</v>
      </c>
      <c r="D237" s="239" t="s">
        <v>278</v>
      </c>
      <c r="E237" s="240" t="s">
        <v>2378</v>
      </c>
      <c r="F237" s="241" t="s">
        <v>2379</v>
      </c>
      <c r="G237" s="242" t="s">
        <v>281</v>
      </c>
      <c r="H237" s="243">
        <v>3.6000000000000001</v>
      </c>
      <c r="I237" s="244"/>
      <c r="J237" s="245">
        <f>ROUND(I237*H237,2)</f>
        <v>0</v>
      </c>
      <c r="K237" s="246"/>
      <c r="L237" s="41"/>
      <c r="M237" s="247" t="s">
        <v>1</v>
      </c>
      <c r="N237" s="248" t="s">
        <v>39</v>
      </c>
      <c r="O237" s="8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51" t="s">
        <v>310</v>
      </c>
      <c r="AT237" s="251" t="s">
        <v>278</v>
      </c>
      <c r="AU237" s="251" t="s">
        <v>83</v>
      </c>
      <c r="AY237" s="14" t="s">
        <v>275</v>
      </c>
      <c r="BE237" s="252">
        <f>IF(N237="základní",J237,0)</f>
        <v>0</v>
      </c>
      <c r="BF237" s="252">
        <f>IF(N237="snížená",J237,0)</f>
        <v>0</v>
      </c>
      <c r="BG237" s="252">
        <f>IF(N237="zákl. přenesená",J237,0)</f>
        <v>0</v>
      </c>
      <c r="BH237" s="252">
        <f>IF(N237="sníž. přenesená",J237,0)</f>
        <v>0</v>
      </c>
      <c r="BI237" s="252">
        <f>IF(N237="nulová",J237,0)</f>
        <v>0</v>
      </c>
      <c r="BJ237" s="14" t="s">
        <v>81</v>
      </c>
      <c r="BK237" s="252">
        <f>ROUND(I237*H237,2)</f>
        <v>0</v>
      </c>
      <c r="BL237" s="14" t="s">
        <v>310</v>
      </c>
      <c r="BM237" s="251" t="s">
        <v>2380</v>
      </c>
    </row>
    <row r="238" s="2" customFormat="1">
      <c r="A238" s="35"/>
      <c r="B238" s="36"/>
      <c r="C238" s="37"/>
      <c r="D238" s="253" t="s">
        <v>284</v>
      </c>
      <c r="E238" s="37"/>
      <c r="F238" s="254" t="s">
        <v>2379</v>
      </c>
      <c r="G238" s="37"/>
      <c r="H238" s="37"/>
      <c r="I238" s="206"/>
      <c r="J238" s="37"/>
      <c r="K238" s="37"/>
      <c r="L238" s="41"/>
      <c r="M238" s="255"/>
      <c r="N238" s="256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284</v>
      </c>
      <c r="AU238" s="14" t="s">
        <v>83</v>
      </c>
    </row>
    <row r="239" s="2" customFormat="1" ht="24.15" customHeight="1">
      <c r="A239" s="35"/>
      <c r="B239" s="36"/>
      <c r="C239" s="239" t="s">
        <v>489</v>
      </c>
      <c r="D239" s="239" t="s">
        <v>278</v>
      </c>
      <c r="E239" s="240" t="s">
        <v>361</v>
      </c>
      <c r="F239" s="241" t="s">
        <v>362</v>
      </c>
      <c r="G239" s="242" t="s">
        <v>315</v>
      </c>
      <c r="H239" s="243">
        <v>8</v>
      </c>
      <c r="I239" s="244"/>
      <c r="J239" s="245">
        <f>ROUND(I239*H239,2)</f>
        <v>0</v>
      </c>
      <c r="K239" s="246"/>
      <c r="L239" s="41"/>
      <c r="M239" s="247" t="s">
        <v>1</v>
      </c>
      <c r="N239" s="248" t="s">
        <v>39</v>
      </c>
      <c r="O239" s="8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51" t="s">
        <v>310</v>
      </c>
      <c r="AT239" s="251" t="s">
        <v>278</v>
      </c>
      <c r="AU239" s="251" t="s">
        <v>83</v>
      </c>
      <c r="AY239" s="14" t="s">
        <v>275</v>
      </c>
      <c r="BE239" s="252">
        <f>IF(N239="základní",J239,0)</f>
        <v>0</v>
      </c>
      <c r="BF239" s="252">
        <f>IF(N239="snížená",J239,0)</f>
        <v>0</v>
      </c>
      <c r="BG239" s="252">
        <f>IF(N239="zákl. přenesená",J239,0)</f>
        <v>0</v>
      </c>
      <c r="BH239" s="252">
        <f>IF(N239="sníž. přenesená",J239,0)</f>
        <v>0</v>
      </c>
      <c r="BI239" s="252">
        <f>IF(N239="nulová",J239,0)</f>
        <v>0</v>
      </c>
      <c r="BJ239" s="14" t="s">
        <v>81</v>
      </c>
      <c r="BK239" s="252">
        <f>ROUND(I239*H239,2)</f>
        <v>0</v>
      </c>
      <c r="BL239" s="14" t="s">
        <v>310</v>
      </c>
      <c r="BM239" s="251" t="s">
        <v>2381</v>
      </c>
    </row>
    <row r="240" s="2" customFormat="1">
      <c r="A240" s="35"/>
      <c r="B240" s="36"/>
      <c r="C240" s="37"/>
      <c r="D240" s="253" t="s">
        <v>284</v>
      </c>
      <c r="E240" s="37"/>
      <c r="F240" s="254" t="s">
        <v>362</v>
      </c>
      <c r="G240" s="37"/>
      <c r="H240" s="37"/>
      <c r="I240" s="206"/>
      <c r="J240" s="37"/>
      <c r="K240" s="37"/>
      <c r="L240" s="41"/>
      <c r="M240" s="255"/>
      <c r="N240" s="256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284</v>
      </c>
      <c r="AU240" s="14" t="s">
        <v>83</v>
      </c>
    </row>
    <row r="241" s="2" customFormat="1" ht="16.5" customHeight="1">
      <c r="A241" s="35"/>
      <c r="B241" s="36"/>
      <c r="C241" s="239" t="s">
        <v>494</v>
      </c>
      <c r="D241" s="239" t="s">
        <v>278</v>
      </c>
      <c r="E241" s="240" t="s">
        <v>2312</v>
      </c>
      <c r="F241" s="241" t="s">
        <v>2313</v>
      </c>
      <c r="G241" s="242" t="s">
        <v>281</v>
      </c>
      <c r="H241" s="243">
        <v>4.4000000000000004</v>
      </c>
      <c r="I241" s="244"/>
      <c r="J241" s="245">
        <f>ROUND(I241*H241,2)</f>
        <v>0</v>
      </c>
      <c r="K241" s="246"/>
      <c r="L241" s="41"/>
      <c r="M241" s="247" t="s">
        <v>1</v>
      </c>
      <c r="N241" s="248" t="s">
        <v>39</v>
      </c>
      <c r="O241" s="88"/>
      <c r="P241" s="249">
        <f>O241*H241</f>
        <v>0</v>
      </c>
      <c r="Q241" s="249">
        <v>0</v>
      </c>
      <c r="R241" s="249">
        <f>Q241*H241</f>
        <v>0</v>
      </c>
      <c r="S241" s="249">
        <v>0</v>
      </c>
      <c r="T241" s="25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51" t="s">
        <v>282</v>
      </c>
      <c r="AT241" s="251" t="s">
        <v>278</v>
      </c>
      <c r="AU241" s="251" t="s">
        <v>83</v>
      </c>
      <c r="AY241" s="14" t="s">
        <v>275</v>
      </c>
      <c r="BE241" s="252">
        <f>IF(N241="základní",J241,0)</f>
        <v>0</v>
      </c>
      <c r="BF241" s="252">
        <f>IF(N241="snížená",J241,0)</f>
        <v>0</v>
      </c>
      <c r="BG241" s="252">
        <f>IF(N241="zákl. přenesená",J241,0)</f>
        <v>0</v>
      </c>
      <c r="BH241" s="252">
        <f>IF(N241="sníž. přenesená",J241,0)</f>
        <v>0</v>
      </c>
      <c r="BI241" s="252">
        <f>IF(N241="nulová",J241,0)</f>
        <v>0</v>
      </c>
      <c r="BJ241" s="14" t="s">
        <v>81</v>
      </c>
      <c r="BK241" s="252">
        <f>ROUND(I241*H241,2)</f>
        <v>0</v>
      </c>
      <c r="BL241" s="14" t="s">
        <v>282</v>
      </c>
      <c r="BM241" s="251" t="s">
        <v>2382</v>
      </c>
    </row>
    <row r="242" s="2" customFormat="1">
      <c r="A242" s="35"/>
      <c r="B242" s="36"/>
      <c r="C242" s="37"/>
      <c r="D242" s="253" t="s">
        <v>284</v>
      </c>
      <c r="E242" s="37"/>
      <c r="F242" s="254" t="s">
        <v>2383</v>
      </c>
      <c r="G242" s="37"/>
      <c r="H242" s="37"/>
      <c r="I242" s="206"/>
      <c r="J242" s="37"/>
      <c r="K242" s="37"/>
      <c r="L242" s="41"/>
      <c r="M242" s="255"/>
      <c r="N242" s="256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284</v>
      </c>
      <c r="AU242" s="14" t="s">
        <v>83</v>
      </c>
    </row>
    <row r="243" s="2" customFormat="1" ht="16.5" customHeight="1">
      <c r="A243" s="35"/>
      <c r="B243" s="36"/>
      <c r="C243" s="239" t="s">
        <v>498</v>
      </c>
      <c r="D243" s="239" t="s">
        <v>278</v>
      </c>
      <c r="E243" s="240" t="s">
        <v>2384</v>
      </c>
      <c r="F243" s="241" t="s">
        <v>2385</v>
      </c>
      <c r="G243" s="242" t="s">
        <v>281</v>
      </c>
      <c r="H243" s="243">
        <v>5.9000000000000004</v>
      </c>
      <c r="I243" s="244"/>
      <c r="J243" s="245">
        <f>ROUND(I243*H243,2)</f>
        <v>0</v>
      </c>
      <c r="K243" s="246"/>
      <c r="L243" s="41"/>
      <c r="M243" s="247" t="s">
        <v>1</v>
      </c>
      <c r="N243" s="248" t="s">
        <v>39</v>
      </c>
      <c r="O243" s="8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51" t="s">
        <v>282</v>
      </c>
      <c r="AT243" s="251" t="s">
        <v>278</v>
      </c>
      <c r="AU243" s="251" t="s">
        <v>83</v>
      </c>
      <c r="AY243" s="14" t="s">
        <v>275</v>
      </c>
      <c r="BE243" s="252">
        <f>IF(N243="základní",J243,0)</f>
        <v>0</v>
      </c>
      <c r="BF243" s="252">
        <f>IF(N243="snížená",J243,0)</f>
        <v>0</v>
      </c>
      <c r="BG243" s="252">
        <f>IF(N243="zákl. přenesená",J243,0)</f>
        <v>0</v>
      </c>
      <c r="BH243" s="252">
        <f>IF(N243="sníž. přenesená",J243,0)</f>
        <v>0</v>
      </c>
      <c r="BI243" s="252">
        <f>IF(N243="nulová",J243,0)</f>
        <v>0</v>
      </c>
      <c r="BJ243" s="14" t="s">
        <v>81</v>
      </c>
      <c r="BK243" s="252">
        <f>ROUND(I243*H243,2)</f>
        <v>0</v>
      </c>
      <c r="BL243" s="14" t="s">
        <v>282</v>
      </c>
      <c r="BM243" s="251" t="s">
        <v>2386</v>
      </c>
    </row>
    <row r="244" s="2" customFormat="1">
      <c r="A244" s="35"/>
      <c r="B244" s="36"/>
      <c r="C244" s="37"/>
      <c r="D244" s="253" t="s">
        <v>284</v>
      </c>
      <c r="E244" s="37"/>
      <c r="F244" s="254" t="s">
        <v>2387</v>
      </c>
      <c r="G244" s="37"/>
      <c r="H244" s="37"/>
      <c r="I244" s="206"/>
      <c r="J244" s="37"/>
      <c r="K244" s="37"/>
      <c r="L244" s="41"/>
      <c r="M244" s="255"/>
      <c r="N244" s="256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284</v>
      </c>
      <c r="AU244" s="14" t="s">
        <v>83</v>
      </c>
    </row>
    <row r="245" s="2" customFormat="1" ht="16.5" customHeight="1">
      <c r="A245" s="35"/>
      <c r="B245" s="36"/>
      <c r="C245" s="239" t="s">
        <v>503</v>
      </c>
      <c r="D245" s="239" t="s">
        <v>278</v>
      </c>
      <c r="E245" s="240" t="s">
        <v>2388</v>
      </c>
      <c r="F245" s="241" t="s">
        <v>2389</v>
      </c>
      <c r="G245" s="242" t="s">
        <v>696</v>
      </c>
      <c r="H245" s="243">
        <v>1</v>
      </c>
      <c r="I245" s="244"/>
      <c r="J245" s="245">
        <f>ROUND(I245*H245,2)</f>
        <v>0</v>
      </c>
      <c r="K245" s="246"/>
      <c r="L245" s="41"/>
      <c r="M245" s="247" t="s">
        <v>1</v>
      </c>
      <c r="N245" s="248" t="s">
        <v>39</v>
      </c>
      <c r="O245" s="8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51" t="s">
        <v>310</v>
      </c>
      <c r="AT245" s="251" t="s">
        <v>278</v>
      </c>
      <c r="AU245" s="251" t="s">
        <v>83</v>
      </c>
      <c r="AY245" s="14" t="s">
        <v>275</v>
      </c>
      <c r="BE245" s="252">
        <f>IF(N245="základní",J245,0)</f>
        <v>0</v>
      </c>
      <c r="BF245" s="252">
        <f>IF(N245="snížená",J245,0)</f>
        <v>0</v>
      </c>
      <c r="BG245" s="252">
        <f>IF(N245="zákl. přenesená",J245,0)</f>
        <v>0</v>
      </c>
      <c r="BH245" s="252">
        <f>IF(N245="sníž. přenesená",J245,0)</f>
        <v>0</v>
      </c>
      <c r="BI245" s="252">
        <f>IF(N245="nulová",J245,0)</f>
        <v>0</v>
      </c>
      <c r="BJ245" s="14" t="s">
        <v>81</v>
      </c>
      <c r="BK245" s="252">
        <f>ROUND(I245*H245,2)</f>
        <v>0</v>
      </c>
      <c r="BL245" s="14" t="s">
        <v>310</v>
      </c>
      <c r="BM245" s="251" t="s">
        <v>2390</v>
      </c>
    </row>
    <row r="246" s="2" customFormat="1">
      <c r="A246" s="35"/>
      <c r="B246" s="36"/>
      <c r="C246" s="37"/>
      <c r="D246" s="253" t="s">
        <v>284</v>
      </c>
      <c r="E246" s="37"/>
      <c r="F246" s="254" t="s">
        <v>2391</v>
      </c>
      <c r="G246" s="37"/>
      <c r="H246" s="37"/>
      <c r="I246" s="206"/>
      <c r="J246" s="37"/>
      <c r="K246" s="37"/>
      <c r="L246" s="41"/>
      <c r="M246" s="268"/>
      <c r="N246" s="269"/>
      <c r="O246" s="270"/>
      <c r="P246" s="270"/>
      <c r="Q246" s="270"/>
      <c r="R246" s="270"/>
      <c r="S246" s="270"/>
      <c r="T246" s="271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284</v>
      </c>
      <c r="AU246" s="14" t="s">
        <v>83</v>
      </c>
    </row>
    <row r="247" s="2" customFormat="1" ht="6.96" customHeight="1">
      <c r="A247" s="35"/>
      <c r="B247" s="63"/>
      <c r="C247" s="64"/>
      <c r="D247" s="64"/>
      <c r="E247" s="64"/>
      <c r="F247" s="64"/>
      <c r="G247" s="64"/>
      <c r="H247" s="64"/>
      <c r="I247" s="64"/>
      <c r="J247" s="64"/>
      <c r="K247" s="64"/>
      <c r="L247" s="41"/>
      <c r="M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</row>
  </sheetData>
  <sheetProtection sheet="1" autoFilter="0" formatColumns="0" formatRows="0" objects="1" scenarios="1" spinCount="100000" saltValue="JvUL/wUKM770iN7iytFQHl32Yv4oOvoi27YC5A2XpPR0kBDcXx6Zq/wZClAplGd6XK/xSSJlak7bthrMrGscmQ==" hashValue="ZxIDrKS1DNe71wq88Mc0dem6eLyFzMQpJqGd4jtln4N9k65ursF59YBG306qw+NBo3/KOSCrFFzye2Y7eIMhSg==" algorithmName="SHA-512" password="C741"/>
  <autoFilter ref="C142:K24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208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2392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ROUND((SUM(BE110:BE117) + SUM(BE139:BE208)),  2)</f>
        <v>0</v>
      </c>
      <c r="G37" s="35"/>
      <c r="H37" s="35"/>
      <c r="I37" s="163">
        <v>0.20999999999999999</v>
      </c>
      <c r="J37" s="162">
        <f>ROUND(((SUM(BE110:BE117) + SUM(BE139:BE208))*I37),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ROUND((SUM(BF110:BF117) + SUM(BF139:BF208)),  2)</f>
        <v>0</v>
      </c>
      <c r="G38" s="35"/>
      <c r="H38" s="35"/>
      <c r="I38" s="163">
        <v>0.12</v>
      </c>
      <c r="J38" s="162">
        <f>ROUND(((SUM(BF110:BF117) + SUM(BF139:BF208))*I38),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ROUND((SUM(BG110:BG117) + SUM(BG139:BG208)),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ROUND((SUM(BH110:BH117) + SUM(BH139:BH208)),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ROUND((SUM(BI110:BI117) + SUM(BI139:BI208)),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61.18.2 - WC 1.NP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J139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J140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J141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J146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J157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J166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J167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2393</v>
      </c>
      <c r="E105" s="195"/>
      <c r="F105" s="195"/>
      <c r="G105" s="195"/>
      <c r="H105" s="195"/>
      <c r="I105" s="195"/>
      <c r="J105" s="196">
        <f>J168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635</v>
      </c>
      <c r="E106" s="195"/>
      <c r="F106" s="195"/>
      <c r="G106" s="195"/>
      <c r="H106" s="195"/>
      <c r="I106" s="195"/>
      <c r="J106" s="196">
        <f>J181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640</v>
      </c>
      <c r="E107" s="195"/>
      <c r="F107" s="195"/>
      <c r="G107" s="195"/>
      <c r="H107" s="195"/>
      <c r="I107" s="195"/>
      <c r="J107" s="196">
        <f>J206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9.28" customHeight="1">
      <c r="A110" s="35"/>
      <c r="B110" s="36"/>
      <c r="C110" s="186" t="s">
        <v>250</v>
      </c>
      <c r="D110" s="37"/>
      <c r="E110" s="37"/>
      <c r="F110" s="37"/>
      <c r="G110" s="37"/>
      <c r="H110" s="37"/>
      <c r="I110" s="37"/>
      <c r="J110" s="198">
        <f>ROUND(J111 + J112 + J113 + J114 + J115 + J116,2)</f>
        <v>0</v>
      </c>
      <c r="K110" s="37"/>
      <c r="L110" s="60"/>
      <c r="N110" s="199" t="s">
        <v>38</v>
      </c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8" customHeight="1">
      <c r="A111" s="35"/>
      <c r="B111" s="36"/>
      <c r="C111" s="37"/>
      <c r="D111" s="200" t="s">
        <v>251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253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254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255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256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1" t="s">
        <v>257</v>
      </c>
      <c r="E116" s="37"/>
      <c r="F116" s="37"/>
      <c r="G116" s="37"/>
      <c r="H116" s="37"/>
      <c r="I116" s="37"/>
      <c r="J116" s="202">
        <f>ROUND(J32*T116,2)</f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258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9.28" customHeight="1">
      <c r="A118" s="35"/>
      <c r="B118" s="36"/>
      <c r="C118" s="209" t="s">
        <v>259</v>
      </c>
      <c r="D118" s="184"/>
      <c r="E118" s="184"/>
      <c r="F118" s="184"/>
      <c r="G118" s="184"/>
      <c r="H118" s="184"/>
      <c r="I118" s="184"/>
      <c r="J118" s="210">
        <f>ROUND(J98+J110,2)</f>
        <v>0</v>
      </c>
      <c r="K118" s="18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="2" customFormat="1" ht="6.96" customHeight="1">
      <c r="A123" s="35"/>
      <c r="B123" s="65"/>
      <c r="C123" s="66"/>
      <c r="D123" s="66"/>
      <c r="E123" s="66"/>
      <c r="F123" s="66"/>
      <c r="G123" s="66"/>
      <c r="H123" s="66"/>
      <c r="I123" s="66"/>
      <c r="J123" s="66"/>
      <c r="K123" s="66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4.96" customHeight="1">
      <c r="A124" s="35"/>
      <c r="B124" s="36"/>
      <c r="C124" s="20" t="s">
        <v>260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16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6.25" customHeight="1">
      <c r="A127" s="35"/>
      <c r="B127" s="36"/>
      <c r="C127" s="37"/>
      <c r="D127" s="37"/>
      <c r="E127" s="182" t="str">
        <f>E7</f>
        <v>Rekonstrukce silno a slaboproudé instalace, dobudování WC pro imobilní aj., ZŠ Ivanovice na Hané, ul. Tyršova 218/4</v>
      </c>
      <c r="F127" s="29"/>
      <c r="G127" s="29"/>
      <c r="H127" s="29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" customFormat="1" ht="12" customHeight="1">
      <c r="B128" s="18"/>
      <c r="C128" s="29" t="s">
        <v>225</v>
      </c>
      <c r="D128" s="19"/>
      <c r="E128" s="19"/>
      <c r="F128" s="19"/>
      <c r="G128" s="19"/>
      <c r="H128" s="19"/>
      <c r="I128" s="19"/>
      <c r="J128" s="19"/>
      <c r="K128" s="19"/>
      <c r="L128" s="17"/>
    </row>
    <row r="129" s="2" customFormat="1" ht="16.5" customHeight="1">
      <c r="A129" s="35"/>
      <c r="B129" s="36"/>
      <c r="C129" s="37"/>
      <c r="D129" s="37"/>
      <c r="E129" s="182" t="s">
        <v>2365</v>
      </c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227</v>
      </c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73" t="str">
        <f>E11</f>
        <v>61.18.2 - WC 1.NP - elektro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6.96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20</v>
      </c>
      <c r="D133" s="37"/>
      <c r="E133" s="37"/>
      <c r="F133" s="24" t="str">
        <f>F14</f>
        <v>ZŠ Ivanovice na Hané, okres Vyškov p. o.</v>
      </c>
      <c r="G133" s="37"/>
      <c r="H133" s="37"/>
      <c r="I133" s="29" t="s">
        <v>22</v>
      </c>
      <c r="J133" s="76" t="str">
        <f>IF(J14="","",J14)</f>
        <v>4. 2. 2025</v>
      </c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24</v>
      </c>
      <c r="D135" s="37"/>
      <c r="E135" s="37"/>
      <c r="F135" s="24" t="str">
        <f>E17</f>
        <v xml:space="preserve"> </v>
      </c>
      <c r="G135" s="37"/>
      <c r="H135" s="37"/>
      <c r="I135" s="29" t="s">
        <v>30</v>
      </c>
      <c r="J135" s="33" t="str">
        <f>E23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28</v>
      </c>
      <c r="D136" s="37"/>
      <c r="E136" s="37"/>
      <c r="F136" s="24" t="str">
        <f>IF(E20="","",E20)</f>
        <v>Vyplň údaj</v>
      </c>
      <c r="G136" s="37"/>
      <c r="H136" s="37"/>
      <c r="I136" s="29" t="s">
        <v>32</v>
      </c>
      <c r="J136" s="33" t="str">
        <f>E26</f>
        <v xml:space="preserve"> 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0.32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11" customFormat="1" ht="29.28" customHeight="1">
      <c r="A138" s="211"/>
      <c r="B138" s="212"/>
      <c r="C138" s="213" t="s">
        <v>261</v>
      </c>
      <c r="D138" s="214" t="s">
        <v>59</v>
      </c>
      <c r="E138" s="214" t="s">
        <v>55</v>
      </c>
      <c r="F138" s="214" t="s">
        <v>56</v>
      </c>
      <c r="G138" s="214" t="s">
        <v>262</v>
      </c>
      <c r="H138" s="214" t="s">
        <v>263</v>
      </c>
      <c r="I138" s="214" t="s">
        <v>264</v>
      </c>
      <c r="J138" s="215" t="s">
        <v>233</v>
      </c>
      <c r="K138" s="216" t="s">
        <v>265</v>
      </c>
      <c r="L138" s="217"/>
      <c r="M138" s="97" t="s">
        <v>1</v>
      </c>
      <c r="N138" s="98" t="s">
        <v>38</v>
      </c>
      <c r="O138" s="98" t="s">
        <v>266</v>
      </c>
      <c r="P138" s="98" t="s">
        <v>267</v>
      </c>
      <c r="Q138" s="98" t="s">
        <v>268</v>
      </c>
      <c r="R138" s="98" t="s">
        <v>269</v>
      </c>
      <c r="S138" s="98" t="s">
        <v>270</v>
      </c>
      <c r="T138" s="99" t="s">
        <v>271</v>
      </c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</row>
    <row r="139" s="2" customFormat="1" ht="22.8" customHeight="1">
      <c r="A139" s="35"/>
      <c r="B139" s="36"/>
      <c r="C139" s="104" t="s">
        <v>272</v>
      </c>
      <c r="D139" s="37"/>
      <c r="E139" s="37"/>
      <c r="F139" s="37"/>
      <c r="G139" s="37"/>
      <c r="H139" s="37"/>
      <c r="I139" s="37"/>
      <c r="J139" s="218">
        <f>BK139</f>
        <v>0</v>
      </c>
      <c r="K139" s="37"/>
      <c r="L139" s="41"/>
      <c r="M139" s="100"/>
      <c r="N139" s="219"/>
      <c r="O139" s="101"/>
      <c r="P139" s="220">
        <f>P140+P166</f>
        <v>0</v>
      </c>
      <c r="Q139" s="101"/>
      <c r="R139" s="220">
        <f>R140+R166</f>
        <v>0.014769999999999998</v>
      </c>
      <c r="S139" s="101"/>
      <c r="T139" s="221">
        <f>T140+T166</f>
        <v>0.035049999999999998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73</v>
      </c>
      <c r="AU139" s="14" t="s">
        <v>235</v>
      </c>
      <c r="BK139" s="222">
        <f>BK140+BK166</f>
        <v>0</v>
      </c>
    </row>
    <row r="140" s="12" customFormat="1" ht="25.92" customHeight="1">
      <c r="A140" s="12"/>
      <c r="B140" s="223"/>
      <c r="C140" s="224"/>
      <c r="D140" s="225" t="s">
        <v>73</v>
      </c>
      <c r="E140" s="226" t="s">
        <v>273</v>
      </c>
      <c r="F140" s="226" t="s">
        <v>274</v>
      </c>
      <c r="G140" s="224"/>
      <c r="H140" s="224"/>
      <c r="I140" s="227"/>
      <c r="J140" s="228">
        <f>BK140</f>
        <v>0</v>
      </c>
      <c r="K140" s="224"/>
      <c r="L140" s="229"/>
      <c r="M140" s="230"/>
      <c r="N140" s="231"/>
      <c r="O140" s="231"/>
      <c r="P140" s="232">
        <f>P141+P146+P157</f>
        <v>0</v>
      </c>
      <c r="Q140" s="231"/>
      <c r="R140" s="232">
        <f>R141+R146+R157</f>
        <v>0</v>
      </c>
      <c r="S140" s="231"/>
      <c r="T140" s="233">
        <f>T141+T146+T157</f>
        <v>0.010999999999999999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74</v>
      </c>
      <c r="AY140" s="234" t="s">
        <v>275</v>
      </c>
      <c r="BK140" s="236">
        <f>BK141+BK146+BK157</f>
        <v>0</v>
      </c>
    </row>
    <row r="141" s="12" customFormat="1" ht="22.8" customHeight="1">
      <c r="A141" s="12"/>
      <c r="B141" s="223"/>
      <c r="C141" s="224"/>
      <c r="D141" s="225" t="s">
        <v>73</v>
      </c>
      <c r="E141" s="237" t="s">
        <v>276</v>
      </c>
      <c r="F141" s="237" t="s">
        <v>277</v>
      </c>
      <c r="G141" s="224"/>
      <c r="H141" s="224"/>
      <c r="I141" s="227"/>
      <c r="J141" s="238">
        <f>BK141</f>
        <v>0</v>
      </c>
      <c r="K141" s="224"/>
      <c r="L141" s="229"/>
      <c r="M141" s="230"/>
      <c r="N141" s="231"/>
      <c r="O141" s="231"/>
      <c r="P141" s="232">
        <f>SUM(P142:P145)</f>
        <v>0</v>
      </c>
      <c r="Q141" s="231"/>
      <c r="R141" s="232">
        <f>SUM(R142:R145)</f>
        <v>0</v>
      </c>
      <c r="S141" s="231"/>
      <c r="T141" s="23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4" t="s">
        <v>81</v>
      </c>
      <c r="AT141" s="235" t="s">
        <v>73</v>
      </c>
      <c r="AU141" s="235" t="s">
        <v>81</v>
      </c>
      <c r="AY141" s="234" t="s">
        <v>275</v>
      </c>
      <c r="BK141" s="236">
        <f>SUM(BK142:BK145)</f>
        <v>0</v>
      </c>
    </row>
    <row r="142" s="2" customFormat="1" ht="24.15" customHeight="1">
      <c r="A142" s="35"/>
      <c r="B142" s="36"/>
      <c r="C142" s="239" t="s">
        <v>81</v>
      </c>
      <c r="D142" s="239" t="s">
        <v>278</v>
      </c>
      <c r="E142" s="240" t="s">
        <v>641</v>
      </c>
      <c r="F142" s="241" t="s">
        <v>642</v>
      </c>
      <c r="G142" s="242" t="s">
        <v>643</v>
      </c>
      <c r="H142" s="243">
        <v>10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282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282</v>
      </c>
      <c r="BM142" s="251" t="s">
        <v>644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645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2" customFormat="1" ht="24.15" customHeight="1">
      <c r="A144" s="35"/>
      <c r="B144" s="36"/>
      <c r="C144" s="239" t="s">
        <v>83</v>
      </c>
      <c r="D144" s="239" t="s">
        <v>278</v>
      </c>
      <c r="E144" s="240" t="s">
        <v>646</v>
      </c>
      <c r="F144" s="241" t="s">
        <v>647</v>
      </c>
      <c r="G144" s="242" t="s">
        <v>643</v>
      </c>
      <c r="H144" s="243">
        <v>40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648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649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12" customFormat="1" ht="22.8" customHeight="1">
      <c r="A146" s="12"/>
      <c r="B146" s="223"/>
      <c r="C146" s="224"/>
      <c r="D146" s="225" t="s">
        <v>73</v>
      </c>
      <c r="E146" s="237" t="s">
        <v>296</v>
      </c>
      <c r="F146" s="237" t="s">
        <v>297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SUM(P147:P156)</f>
        <v>0</v>
      </c>
      <c r="Q146" s="231"/>
      <c r="R146" s="232">
        <f>SUM(R147:R156)</f>
        <v>0</v>
      </c>
      <c r="S146" s="231"/>
      <c r="T146" s="233">
        <f>SUM(T147:T156)</f>
        <v>0.010999999999999999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81</v>
      </c>
      <c r="AT146" s="235" t="s">
        <v>73</v>
      </c>
      <c r="AU146" s="235" t="s">
        <v>81</v>
      </c>
      <c r="AY146" s="234" t="s">
        <v>275</v>
      </c>
      <c r="BK146" s="236">
        <f>SUM(BK147:BK156)</f>
        <v>0</v>
      </c>
    </row>
    <row r="147" s="2" customFormat="1" ht="33" customHeight="1">
      <c r="A147" s="35"/>
      <c r="B147" s="36"/>
      <c r="C147" s="239" t="s">
        <v>276</v>
      </c>
      <c r="D147" s="239" t="s">
        <v>278</v>
      </c>
      <c r="E147" s="240" t="s">
        <v>650</v>
      </c>
      <c r="F147" s="241" t="s">
        <v>651</v>
      </c>
      <c r="G147" s="242" t="s">
        <v>342</v>
      </c>
      <c r="H147" s="243">
        <v>1</v>
      </c>
      <c r="I147" s="244"/>
      <c r="J147" s="245">
        <f>ROUND(I147*H147,2)</f>
        <v>0</v>
      </c>
      <c r="K147" s="246"/>
      <c r="L147" s="41"/>
      <c r="M147" s="247" t="s">
        <v>1</v>
      </c>
      <c r="N147" s="248" t="s">
        <v>39</v>
      </c>
      <c r="O147" s="8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51" t="s">
        <v>282</v>
      </c>
      <c r="AT147" s="251" t="s">
        <v>278</v>
      </c>
      <c r="AU147" s="251" t="s">
        <v>83</v>
      </c>
      <c r="AY147" s="14" t="s">
        <v>275</v>
      </c>
      <c r="BE147" s="252">
        <f>IF(N147="základní",J147,0)</f>
        <v>0</v>
      </c>
      <c r="BF147" s="252">
        <f>IF(N147="snížená",J147,0)</f>
        <v>0</v>
      </c>
      <c r="BG147" s="252">
        <f>IF(N147="zákl. přenesená",J147,0)</f>
        <v>0</v>
      </c>
      <c r="BH147" s="252">
        <f>IF(N147="sníž. přenesená",J147,0)</f>
        <v>0</v>
      </c>
      <c r="BI147" s="252">
        <f>IF(N147="nulová",J147,0)</f>
        <v>0</v>
      </c>
      <c r="BJ147" s="14" t="s">
        <v>81</v>
      </c>
      <c r="BK147" s="252">
        <f>ROUND(I147*H147,2)</f>
        <v>0</v>
      </c>
      <c r="BL147" s="14" t="s">
        <v>282</v>
      </c>
      <c r="BM147" s="251" t="s">
        <v>652</v>
      </c>
    </row>
    <row r="148" s="2" customFormat="1">
      <c r="A148" s="35"/>
      <c r="B148" s="36"/>
      <c r="C148" s="37"/>
      <c r="D148" s="253" t="s">
        <v>284</v>
      </c>
      <c r="E148" s="37"/>
      <c r="F148" s="254" t="s">
        <v>653</v>
      </c>
      <c r="G148" s="37"/>
      <c r="H148" s="37"/>
      <c r="I148" s="206"/>
      <c r="J148" s="37"/>
      <c r="K148" s="37"/>
      <c r="L148" s="41"/>
      <c r="M148" s="255"/>
      <c r="N148" s="256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284</v>
      </c>
      <c r="AU148" s="14" t="s">
        <v>83</v>
      </c>
    </row>
    <row r="149" s="2" customFormat="1" ht="33" customHeight="1">
      <c r="A149" s="35"/>
      <c r="B149" s="36"/>
      <c r="C149" s="239" t="s">
        <v>282</v>
      </c>
      <c r="D149" s="239" t="s">
        <v>278</v>
      </c>
      <c r="E149" s="240" t="s">
        <v>658</v>
      </c>
      <c r="F149" s="241" t="s">
        <v>659</v>
      </c>
      <c r="G149" s="242" t="s">
        <v>342</v>
      </c>
      <c r="H149" s="243">
        <v>1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660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661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4.15" customHeight="1">
      <c r="A151" s="35"/>
      <c r="B151" s="36"/>
      <c r="C151" s="239" t="s">
        <v>302</v>
      </c>
      <c r="D151" s="239" t="s">
        <v>278</v>
      </c>
      <c r="E151" s="240" t="s">
        <v>666</v>
      </c>
      <c r="F151" s="241" t="s">
        <v>667</v>
      </c>
      <c r="G151" s="242" t="s">
        <v>342</v>
      </c>
      <c r="H151" s="243">
        <v>1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0.001</v>
      </c>
      <c r="T151" s="250">
        <f>S151*H151</f>
        <v>0.001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668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669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24.15" customHeight="1">
      <c r="A153" s="35"/>
      <c r="B153" s="36"/>
      <c r="C153" s="239" t="s">
        <v>286</v>
      </c>
      <c r="D153" s="239" t="s">
        <v>278</v>
      </c>
      <c r="E153" s="240" t="s">
        <v>682</v>
      </c>
      <c r="F153" s="241" t="s">
        <v>683</v>
      </c>
      <c r="G153" s="242" t="s">
        <v>416</v>
      </c>
      <c r="H153" s="243">
        <v>5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0.002</v>
      </c>
      <c r="T153" s="250">
        <f>S153*H153</f>
        <v>0.01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684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685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33" customHeight="1">
      <c r="A155" s="35"/>
      <c r="B155" s="36"/>
      <c r="C155" s="239" t="s">
        <v>312</v>
      </c>
      <c r="D155" s="239" t="s">
        <v>278</v>
      </c>
      <c r="E155" s="240" t="s">
        <v>694</v>
      </c>
      <c r="F155" s="241" t="s">
        <v>695</v>
      </c>
      <c r="G155" s="242" t="s">
        <v>696</v>
      </c>
      <c r="H155" s="243">
        <v>20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697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695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12" customFormat="1" ht="22.8" customHeight="1">
      <c r="A157" s="12"/>
      <c r="B157" s="223"/>
      <c r="C157" s="224"/>
      <c r="D157" s="225" t="s">
        <v>73</v>
      </c>
      <c r="E157" s="237" t="s">
        <v>322</v>
      </c>
      <c r="F157" s="237" t="s">
        <v>323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SUM(P158:P165)</f>
        <v>0</v>
      </c>
      <c r="Q157" s="231"/>
      <c r="R157" s="232">
        <f>SUM(R158:R165)</f>
        <v>0</v>
      </c>
      <c r="S157" s="231"/>
      <c r="T157" s="233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81</v>
      </c>
      <c r="AT157" s="235" t="s">
        <v>73</v>
      </c>
      <c r="AU157" s="235" t="s">
        <v>81</v>
      </c>
      <c r="AY157" s="234" t="s">
        <v>275</v>
      </c>
      <c r="BK157" s="236">
        <f>SUM(BK158:BK165)</f>
        <v>0</v>
      </c>
    </row>
    <row r="158" s="2" customFormat="1" ht="24.15" customHeight="1">
      <c r="A158" s="35"/>
      <c r="B158" s="36"/>
      <c r="C158" s="239" t="s">
        <v>318</v>
      </c>
      <c r="D158" s="239" t="s">
        <v>278</v>
      </c>
      <c r="E158" s="240" t="s">
        <v>324</v>
      </c>
      <c r="F158" s="241" t="s">
        <v>325</v>
      </c>
      <c r="G158" s="242" t="s">
        <v>326</v>
      </c>
      <c r="H158" s="243">
        <v>0.035000000000000003</v>
      </c>
      <c r="I158" s="244"/>
      <c r="J158" s="245">
        <f>ROUND(I158*H158,2)</f>
        <v>0</v>
      </c>
      <c r="K158" s="246"/>
      <c r="L158" s="41"/>
      <c r="M158" s="247" t="s">
        <v>1</v>
      </c>
      <c r="N158" s="248" t="s">
        <v>39</v>
      </c>
      <c r="O158" s="8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51" t="s">
        <v>282</v>
      </c>
      <c r="AT158" s="251" t="s">
        <v>278</v>
      </c>
      <c r="AU158" s="251" t="s">
        <v>83</v>
      </c>
      <c r="AY158" s="14" t="s">
        <v>275</v>
      </c>
      <c r="BE158" s="252">
        <f>IF(N158="základní",J158,0)</f>
        <v>0</v>
      </c>
      <c r="BF158" s="252">
        <f>IF(N158="snížená",J158,0)</f>
        <v>0</v>
      </c>
      <c r="BG158" s="252">
        <f>IF(N158="zákl. přenesená",J158,0)</f>
        <v>0</v>
      </c>
      <c r="BH158" s="252">
        <f>IF(N158="sníž. přenesená",J158,0)</f>
        <v>0</v>
      </c>
      <c r="BI158" s="252">
        <f>IF(N158="nulová",J158,0)</f>
        <v>0</v>
      </c>
      <c r="BJ158" s="14" t="s">
        <v>81</v>
      </c>
      <c r="BK158" s="252">
        <f>ROUND(I158*H158,2)</f>
        <v>0</v>
      </c>
      <c r="BL158" s="14" t="s">
        <v>282</v>
      </c>
      <c r="BM158" s="251" t="s">
        <v>698</v>
      </c>
    </row>
    <row r="159" s="2" customFormat="1">
      <c r="A159" s="35"/>
      <c r="B159" s="36"/>
      <c r="C159" s="37"/>
      <c r="D159" s="253" t="s">
        <v>284</v>
      </c>
      <c r="E159" s="37"/>
      <c r="F159" s="254" t="s">
        <v>328</v>
      </c>
      <c r="G159" s="37"/>
      <c r="H159" s="37"/>
      <c r="I159" s="206"/>
      <c r="J159" s="37"/>
      <c r="K159" s="37"/>
      <c r="L159" s="41"/>
      <c r="M159" s="255"/>
      <c r="N159" s="256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284</v>
      </c>
      <c r="AU159" s="14" t="s">
        <v>83</v>
      </c>
    </row>
    <row r="160" s="2" customFormat="1" ht="24.15" customHeight="1">
      <c r="A160" s="35"/>
      <c r="B160" s="36"/>
      <c r="C160" s="239" t="s">
        <v>296</v>
      </c>
      <c r="D160" s="239" t="s">
        <v>278</v>
      </c>
      <c r="E160" s="240" t="s">
        <v>330</v>
      </c>
      <c r="F160" s="241" t="s">
        <v>331</v>
      </c>
      <c r="G160" s="242" t="s">
        <v>326</v>
      </c>
      <c r="H160" s="243">
        <v>0.035000000000000003</v>
      </c>
      <c r="I160" s="244"/>
      <c r="J160" s="245">
        <f>ROUND(I160*H160,2)</f>
        <v>0</v>
      </c>
      <c r="K160" s="246"/>
      <c r="L160" s="41"/>
      <c r="M160" s="247" t="s">
        <v>1</v>
      </c>
      <c r="N160" s="248" t="s">
        <v>39</v>
      </c>
      <c r="O160" s="8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51" t="s">
        <v>282</v>
      </c>
      <c r="AT160" s="251" t="s">
        <v>278</v>
      </c>
      <c r="AU160" s="251" t="s">
        <v>83</v>
      </c>
      <c r="AY160" s="14" t="s">
        <v>275</v>
      </c>
      <c r="BE160" s="252">
        <f>IF(N160="základní",J160,0)</f>
        <v>0</v>
      </c>
      <c r="BF160" s="252">
        <f>IF(N160="snížená",J160,0)</f>
        <v>0</v>
      </c>
      <c r="BG160" s="252">
        <f>IF(N160="zákl. přenesená",J160,0)</f>
        <v>0</v>
      </c>
      <c r="BH160" s="252">
        <f>IF(N160="sníž. přenesená",J160,0)</f>
        <v>0</v>
      </c>
      <c r="BI160" s="252">
        <f>IF(N160="nulová",J160,0)</f>
        <v>0</v>
      </c>
      <c r="BJ160" s="14" t="s">
        <v>81</v>
      </c>
      <c r="BK160" s="252">
        <f>ROUND(I160*H160,2)</f>
        <v>0</v>
      </c>
      <c r="BL160" s="14" t="s">
        <v>282</v>
      </c>
      <c r="BM160" s="251" t="s">
        <v>699</v>
      </c>
    </row>
    <row r="161" s="2" customFormat="1">
      <c r="A161" s="35"/>
      <c r="B161" s="36"/>
      <c r="C161" s="37"/>
      <c r="D161" s="253" t="s">
        <v>284</v>
      </c>
      <c r="E161" s="37"/>
      <c r="F161" s="254" t="s">
        <v>333</v>
      </c>
      <c r="G161" s="37"/>
      <c r="H161" s="37"/>
      <c r="I161" s="206"/>
      <c r="J161" s="37"/>
      <c r="K161" s="37"/>
      <c r="L161" s="41"/>
      <c r="M161" s="255"/>
      <c r="N161" s="256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284</v>
      </c>
      <c r="AU161" s="14" t="s">
        <v>83</v>
      </c>
    </row>
    <row r="162" s="2" customFormat="1" ht="24.15" customHeight="1">
      <c r="A162" s="35"/>
      <c r="B162" s="36"/>
      <c r="C162" s="239" t="s">
        <v>329</v>
      </c>
      <c r="D162" s="239" t="s">
        <v>278</v>
      </c>
      <c r="E162" s="240" t="s">
        <v>700</v>
      </c>
      <c r="F162" s="241" t="s">
        <v>701</v>
      </c>
      <c r="G162" s="242" t="s">
        <v>326</v>
      </c>
      <c r="H162" s="243">
        <v>40</v>
      </c>
      <c r="I162" s="244"/>
      <c r="J162" s="245">
        <f>ROUND(I162*H162,2)</f>
        <v>0</v>
      </c>
      <c r="K162" s="246"/>
      <c r="L162" s="41"/>
      <c r="M162" s="247" t="s">
        <v>1</v>
      </c>
      <c r="N162" s="248" t="s">
        <v>39</v>
      </c>
      <c r="O162" s="8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51" t="s">
        <v>282</v>
      </c>
      <c r="AT162" s="251" t="s">
        <v>278</v>
      </c>
      <c r="AU162" s="251" t="s">
        <v>83</v>
      </c>
      <c r="AY162" s="14" t="s">
        <v>275</v>
      </c>
      <c r="BE162" s="252">
        <f>IF(N162="základní",J162,0)</f>
        <v>0</v>
      </c>
      <c r="BF162" s="252">
        <f>IF(N162="snížená",J162,0)</f>
        <v>0</v>
      </c>
      <c r="BG162" s="252">
        <f>IF(N162="zákl. přenesená",J162,0)</f>
        <v>0</v>
      </c>
      <c r="BH162" s="252">
        <f>IF(N162="sníž. přenesená",J162,0)</f>
        <v>0</v>
      </c>
      <c r="BI162" s="252">
        <f>IF(N162="nulová",J162,0)</f>
        <v>0</v>
      </c>
      <c r="BJ162" s="14" t="s">
        <v>81</v>
      </c>
      <c r="BK162" s="252">
        <f>ROUND(I162*H162,2)</f>
        <v>0</v>
      </c>
      <c r="BL162" s="14" t="s">
        <v>282</v>
      </c>
      <c r="BM162" s="251" t="s">
        <v>702</v>
      </c>
    </row>
    <row r="163" s="2" customFormat="1">
      <c r="A163" s="35"/>
      <c r="B163" s="36"/>
      <c r="C163" s="37"/>
      <c r="D163" s="253" t="s">
        <v>284</v>
      </c>
      <c r="E163" s="37"/>
      <c r="F163" s="254" t="s">
        <v>703</v>
      </c>
      <c r="G163" s="37"/>
      <c r="H163" s="37"/>
      <c r="I163" s="206"/>
      <c r="J163" s="37"/>
      <c r="K163" s="37"/>
      <c r="L163" s="41"/>
      <c r="M163" s="255"/>
      <c r="N163" s="256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284</v>
      </c>
      <c r="AU163" s="14" t="s">
        <v>83</v>
      </c>
    </row>
    <row r="164" s="2" customFormat="1" ht="49.05" customHeight="1">
      <c r="A164" s="35"/>
      <c r="B164" s="36"/>
      <c r="C164" s="239" t="s">
        <v>334</v>
      </c>
      <c r="D164" s="239" t="s">
        <v>278</v>
      </c>
      <c r="E164" s="240" t="s">
        <v>704</v>
      </c>
      <c r="F164" s="241" t="s">
        <v>705</v>
      </c>
      <c r="G164" s="242" t="s">
        <v>326</v>
      </c>
      <c r="H164" s="243">
        <v>0.035000000000000003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</v>
      </c>
      <c r="R164" s="249">
        <f>Q164*H164</f>
        <v>0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282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282</v>
      </c>
      <c r="BM164" s="251" t="s">
        <v>706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707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12" customFormat="1" ht="25.92" customHeight="1">
      <c r="A166" s="12"/>
      <c r="B166" s="223"/>
      <c r="C166" s="224"/>
      <c r="D166" s="225" t="s">
        <v>73</v>
      </c>
      <c r="E166" s="226" t="s">
        <v>345</v>
      </c>
      <c r="F166" s="226" t="s">
        <v>346</v>
      </c>
      <c r="G166" s="224"/>
      <c r="H166" s="224"/>
      <c r="I166" s="227"/>
      <c r="J166" s="228">
        <f>BK166</f>
        <v>0</v>
      </c>
      <c r="K166" s="224"/>
      <c r="L166" s="229"/>
      <c r="M166" s="230"/>
      <c r="N166" s="231"/>
      <c r="O166" s="231"/>
      <c r="P166" s="232">
        <f>P167+P206</f>
        <v>0</v>
      </c>
      <c r="Q166" s="231"/>
      <c r="R166" s="232">
        <f>R167+R206</f>
        <v>0.014769999999999998</v>
      </c>
      <c r="S166" s="231"/>
      <c r="T166" s="233">
        <f>T167+T206</f>
        <v>0.024050000000000002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74</v>
      </c>
      <c r="AY166" s="234" t="s">
        <v>275</v>
      </c>
      <c r="BK166" s="236">
        <f>BK167+BK206</f>
        <v>0</v>
      </c>
    </row>
    <row r="167" s="12" customFormat="1" ht="22.8" customHeight="1">
      <c r="A167" s="12"/>
      <c r="B167" s="223"/>
      <c r="C167" s="224"/>
      <c r="D167" s="225" t="s">
        <v>73</v>
      </c>
      <c r="E167" s="237" t="s">
        <v>708</v>
      </c>
      <c r="F167" s="237" t="s">
        <v>709</v>
      </c>
      <c r="G167" s="224"/>
      <c r="H167" s="224"/>
      <c r="I167" s="227"/>
      <c r="J167" s="238">
        <f>BK167</f>
        <v>0</v>
      </c>
      <c r="K167" s="224"/>
      <c r="L167" s="229"/>
      <c r="M167" s="230"/>
      <c r="N167" s="231"/>
      <c r="O167" s="231"/>
      <c r="P167" s="232">
        <f>P168+P181</f>
        <v>0</v>
      </c>
      <c r="Q167" s="231"/>
      <c r="R167" s="232">
        <f>R168+R181</f>
        <v>0.014769999999999998</v>
      </c>
      <c r="S167" s="231"/>
      <c r="T167" s="233">
        <f>T168+T181</f>
        <v>0.024050000000000002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4" t="s">
        <v>83</v>
      </c>
      <c r="AT167" s="235" t="s">
        <v>73</v>
      </c>
      <c r="AU167" s="235" t="s">
        <v>81</v>
      </c>
      <c r="AY167" s="234" t="s">
        <v>275</v>
      </c>
      <c r="BK167" s="236">
        <f>BK168+BK181</f>
        <v>0</v>
      </c>
    </row>
    <row r="168" s="12" customFormat="1" ht="20.88" customHeight="1">
      <c r="A168" s="12"/>
      <c r="B168" s="223"/>
      <c r="C168" s="224"/>
      <c r="D168" s="225" t="s">
        <v>73</v>
      </c>
      <c r="E168" s="237" t="s">
        <v>710</v>
      </c>
      <c r="F168" s="237" t="s">
        <v>2394</v>
      </c>
      <c r="G168" s="224"/>
      <c r="H168" s="224"/>
      <c r="I168" s="227"/>
      <c r="J168" s="238">
        <f>BK168</f>
        <v>0</v>
      </c>
      <c r="K168" s="224"/>
      <c r="L168" s="229"/>
      <c r="M168" s="230"/>
      <c r="N168" s="231"/>
      <c r="O168" s="231"/>
      <c r="P168" s="232">
        <f>SUM(P169:P180)</f>
        <v>0</v>
      </c>
      <c r="Q168" s="231"/>
      <c r="R168" s="232">
        <f>SUM(R169:R180)</f>
        <v>0.00025000000000000001</v>
      </c>
      <c r="S168" s="231"/>
      <c r="T168" s="233">
        <f>SUM(T169:T180)</f>
        <v>5.0000000000000002E-05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4" t="s">
        <v>83</v>
      </c>
      <c r="AT168" s="235" t="s">
        <v>73</v>
      </c>
      <c r="AU168" s="235" t="s">
        <v>83</v>
      </c>
      <c r="AY168" s="234" t="s">
        <v>275</v>
      </c>
      <c r="BK168" s="236">
        <f>SUM(BK169:BK180)</f>
        <v>0</v>
      </c>
    </row>
    <row r="169" s="2" customFormat="1" ht="16.5" customHeight="1">
      <c r="A169" s="35"/>
      <c r="B169" s="36"/>
      <c r="C169" s="239" t="s">
        <v>8</v>
      </c>
      <c r="D169" s="239" t="s">
        <v>278</v>
      </c>
      <c r="E169" s="240" t="s">
        <v>862</v>
      </c>
      <c r="F169" s="241" t="s">
        <v>863</v>
      </c>
      <c r="G169" s="242" t="s">
        <v>342</v>
      </c>
      <c r="H169" s="243">
        <v>1</v>
      </c>
      <c r="I169" s="244"/>
      <c r="J169" s="245">
        <f>ROUND(I169*H169,2)</f>
        <v>0</v>
      </c>
      <c r="K169" s="246"/>
      <c r="L169" s="41"/>
      <c r="M169" s="247" t="s">
        <v>1</v>
      </c>
      <c r="N169" s="248" t="s">
        <v>39</v>
      </c>
      <c r="O169" s="8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51" t="s">
        <v>352</v>
      </c>
      <c r="AT169" s="251" t="s">
        <v>278</v>
      </c>
      <c r="AU169" s="251" t="s">
        <v>276</v>
      </c>
      <c r="AY169" s="14" t="s">
        <v>275</v>
      </c>
      <c r="BE169" s="252">
        <f>IF(N169="základní",J169,0)</f>
        <v>0</v>
      </c>
      <c r="BF169" s="252">
        <f>IF(N169="snížená",J169,0)</f>
        <v>0</v>
      </c>
      <c r="BG169" s="252">
        <f>IF(N169="zákl. přenesená",J169,0)</f>
        <v>0</v>
      </c>
      <c r="BH169" s="252">
        <f>IF(N169="sníž. přenesená",J169,0)</f>
        <v>0</v>
      </c>
      <c r="BI169" s="252">
        <f>IF(N169="nulová",J169,0)</f>
        <v>0</v>
      </c>
      <c r="BJ169" s="14" t="s">
        <v>81</v>
      </c>
      <c r="BK169" s="252">
        <f>ROUND(I169*H169,2)</f>
        <v>0</v>
      </c>
      <c r="BL169" s="14" t="s">
        <v>352</v>
      </c>
      <c r="BM169" s="251" t="s">
        <v>864</v>
      </c>
    </row>
    <row r="170" s="2" customFormat="1">
      <c r="A170" s="35"/>
      <c r="B170" s="36"/>
      <c r="C170" s="37"/>
      <c r="D170" s="253" t="s">
        <v>284</v>
      </c>
      <c r="E170" s="37"/>
      <c r="F170" s="254" t="s">
        <v>865</v>
      </c>
      <c r="G170" s="37"/>
      <c r="H170" s="37"/>
      <c r="I170" s="206"/>
      <c r="J170" s="37"/>
      <c r="K170" s="37"/>
      <c r="L170" s="41"/>
      <c r="M170" s="255"/>
      <c r="N170" s="256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284</v>
      </c>
      <c r="AU170" s="14" t="s">
        <v>276</v>
      </c>
    </row>
    <row r="171" s="2" customFormat="1" ht="24.15" customHeight="1">
      <c r="A171" s="35"/>
      <c r="B171" s="36"/>
      <c r="C171" s="257" t="s">
        <v>349</v>
      </c>
      <c r="D171" s="257" t="s">
        <v>339</v>
      </c>
      <c r="E171" s="258" t="s">
        <v>869</v>
      </c>
      <c r="F171" s="259" t="s">
        <v>870</v>
      </c>
      <c r="G171" s="260" t="s">
        <v>342</v>
      </c>
      <c r="H171" s="261">
        <v>1</v>
      </c>
      <c r="I171" s="262"/>
      <c r="J171" s="263">
        <f>ROUND(I171*H171,2)</f>
        <v>0</v>
      </c>
      <c r="K171" s="264"/>
      <c r="L171" s="265"/>
      <c r="M171" s="266" t="s">
        <v>1</v>
      </c>
      <c r="N171" s="267" t="s">
        <v>39</v>
      </c>
      <c r="O171" s="88"/>
      <c r="P171" s="249">
        <f>O171*H171</f>
        <v>0</v>
      </c>
      <c r="Q171" s="249">
        <v>5.0000000000000002E-05</v>
      </c>
      <c r="R171" s="249">
        <f>Q171*H171</f>
        <v>5.0000000000000002E-05</v>
      </c>
      <c r="S171" s="249">
        <v>0</v>
      </c>
      <c r="T171" s="25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51" t="s">
        <v>377</v>
      </c>
      <c r="AT171" s="251" t="s">
        <v>339</v>
      </c>
      <c r="AU171" s="251" t="s">
        <v>276</v>
      </c>
      <c r="AY171" s="14" t="s">
        <v>275</v>
      </c>
      <c r="BE171" s="252">
        <f>IF(N171="základní",J171,0)</f>
        <v>0</v>
      </c>
      <c r="BF171" s="252">
        <f>IF(N171="snížená",J171,0)</f>
        <v>0</v>
      </c>
      <c r="BG171" s="252">
        <f>IF(N171="zákl. přenesená",J171,0)</f>
        <v>0</v>
      </c>
      <c r="BH171" s="252">
        <f>IF(N171="sníž. přenesená",J171,0)</f>
        <v>0</v>
      </c>
      <c r="BI171" s="252">
        <f>IF(N171="nulová",J171,0)</f>
        <v>0</v>
      </c>
      <c r="BJ171" s="14" t="s">
        <v>81</v>
      </c>
      <c r="BK171" s="252">
        <f>ROUND(I171*H171,2)</f>
        <v>0</v>
      </c>
      <c r="BL171" s="14" t="s">
        <v>352</v>
      </c>
      <c r="BM171" s="251" t="s">
        <v>871</v>
      </c>
    </row>
    <row r="172" s="2" customFormat="1">
      <c r="A172" s="35"/>
      <c r="B172" s="36"/>
      <c r="C172" s="37"/>
      <c r="D172" s="253" t="s">
        <v>284</v>
      </c>
      <c r="E172" s="37"/>
      <c r="F172" s="254" t="s">
        <v>870</v>
      </c>
      <c r="G172" s="37"/>
      <c r="H172" s="37"/>
      <c r="I172" s="206"/>
      <c r="J172" s="37"/>
      <c r="K172" s="37"/>
      <c r="L172" s="41"/>
      <c r="M172" s="255"/>
      <c r="N172" s="256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284</v>
      </c>
      <c r="AU172" s="14" t="s">
        <v>276</v>
      </c>
    </row>
    <row r="173" s="2" customFormat="1" ht="33" customHeight="1">
      <c r="A173" s="35"/>
      <c r="B173" s="36"/>
      <c r="C173" s="239" t="s">
        <v>355</v>
      </c>
      <c r="D173" s="239" t="s">
        <v>278</v>
      </c>
      <c r="E173" s="240" t="s">
        <v>2068</v>
      </c>
      <c r="F173" s="241" t="s">
        <v>2069</v>
      </c>
      <c r="G173" s="242" t="s">
        <v>342</v>
      </c>
      <c r="H173" s="243">
        <v>4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2070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2071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24.15" customHeight="1">
      <c r="A175" s="35"/>
      <c r="B175" s="36"/>
      <c r="C175" s="239" t="s">
        <v>360</v>
      </c>
      <c r="D175" s="239" t="s">
        <v>278</v>
      </c>
      <c r="E175" s="240" t="s">
        <v>1535</v>
      </c>
      <c r="F175" s="241" t="s">
        <v>1536</v>
      </c>
      <c r="G175" s="242" t="s">
        <v>342</v>
      </c>
      <c r="H175" s="243">
        <v>4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352</v>
      </c>
      <c r="AT175" s="251" t="s">
        <v>278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1537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1538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24.15" customHeight="1">
      <c r="A177" s="35"/>
      <c r="B177" s="36"/>
      <c r="C177" s="257" t="s">
        <v>352</v>
      </c>
      <c r="D177" s="257" t="s">
        <v>339</v>
      </c>
      <c r="E177" s="258" t="s">
        <v>1539</v>
      </c>
      <c r="F177" s="259" t="s">
        <v>1540</v>
      </c>
      <c r="G177" s="260" t="s">
        <v>342</v>
      </c>
      <c r="H177" s="261">
        <v>4</v>
      </c>
      <c r="I177" s="262"/>
      <c r="J177" s="263">
        <f>ROUND(I177*H177,2)</f>
        <v>0</v>
      </c>
      <c r="K177" s="264"/>
      <c r="L177" s="265"/>
      <c r="M177" s="266" t="s">
        <v>1</v>
      </c>
      <c r="N177" s="267" t="s">
        <v>39</v>
      </c>
      <c r="O177" s="88"/>
      <c r="P177" s="249">
        <f>O177*H177</f>
        <v>0</v>
      </c>
      <c r="Q177" s="249">
        <v>5.0000000000000002E-05</v>
      </c>
      <c r="R177" s="249">
        <f>Q177*H177</f>
        <v>0.00020000000000000001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377</v>
      </c>
      <c r="AT177" s="251" t="s">
        <v>339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1541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1540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37.8" customHeight="1">
      <c r="A179" s="35"/>
      <c r="B179" s="36"/>
      <c r="C179" s="239" t="s">
        <v>369</v>
      </c>
      <c r="D179" s="239" t="s">
        <v>278</v>
      </c>
      <c r="E179" s="240" t="s">
        <v>2395</v>
      </c>
      <c r="F179" s="241" t="s">
        <v>2396</v>
      </c>
      <c r="G179" s="242" t="s">
        <v>342</v>
      </c>
      <c r="H179" s="243">
        <v>1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5.0000000000000002E-05</v>
      </c>
      <c r="T179" s="250">
        <f>S179*H179</f>
        <v>5.0000000000000002E-05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2397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2396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12" customFormat="1" ht="20.88" customHeight="1">
      <c r="A181" s="12"/>
      <c r="B181" s="223"/>
      <c r="C181" s="224"/>
      <c r="D181" s="225" t="s">
        <v>73</v>
      </c>
      <c r="E181" s="237" t="s">
        <v>1067</v>
      </c>
      <c r="F181" s="237" t="s">
        <v>1068</v>
      </c>
      <c r="G181" s="224"/>
      <c r="H181" s="224"/>
      <c r="I181" s="227"/>
      <c r="J181" s="238">
        <f>BK181</f>
        <v>0</v>
      </c>
      <c r="K181" s="224"/>
      <c r="L181" s="229"/>
      <c r="M181" s="230"/>
      <c r="N181" s="231"/>
      <c r="O181" s="231"/>
      <c r="P181" s="232">
        <f>SUM(P182:P205)</f>
        <v>0</v>
      </c>
      <c r="Q181" s="231"/>
      <c r="R181" s="232">
        <f>SUM(R182:R205)</f>
        <v>0.014519999999999998</v>
      </c>
      <c r="S181" s="231"/>
      <c r="T181" s="233">
        <f>SUM(T182:T205)</f>
        <v>0.024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4" t="s">
        <v>83</v>
      </c>
      <c r="AT181" s="235" t="s">
        <v>73</v>
      </c>
      <c r="AU181" s="235" t="s">
        <v>83</v>
      </c>
      <c r="AY181" s="234" t="s">
        <v>275</v>
      </c>
      <c r="BK181" s="236">
        <f>SUM(BK182:BK205)</f>
        <v>0</v>
      </c>
    </row>
    <row r="182" s="2" customFormat="1" ht="37.8" customHeight="1">
      <c r="A182" s="35"/>
      <c r="B182" s="36"/>
      <c r="C182" s="239" t="s">
        <v>374</v>
      </c>
      <c r="D182" s="239" t="s">
        <v>278</v>
      </c>
      <c r="E182" s="240" t="s">
        <v>2322</v>
      </c>
      <c r="F182" s="241" t="s">
        <v>2323</v>
      </c>
      <c r="G182" s="242" t="s">
        <v>342</v>
      </c>
      <c r="H182" s="243">
        <v>8</v>
      </c>
      <c r="I182" s="244"/>
      <c r="J182" s="245">
        <f>ROUND(I182*H182,2)</f>
        <v>0</v>
      </c>
      <c r="K182" s="246"/>
      <c r="L182" s="41"/>
      <c r="M182" s="247" t="s">
        <v>1</v>
      </c>
      <c r="N182" s="248" t="s">
        <v>39</v>
      </c>
      <c r="O182" s="88"/>
      <c r="P182" s="249">
        <f>O182*H182</f>
        <v>0</v>
      </c>
      <c r="Q182" s="249">
        <v>0</v>
      </c>
      <c r="R182" s="249">
        <f>Q182*H182</f>
        <v>0</v>
      </c>
      <c r="S182" s="249">
        <v>0</v>
      </c>
      <c r="T182" s="25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51" t="s">
        <v>352</v>
      </c>
      <c r="AT182" s="251" t="s">
        <v>278</v>
      </c>
      <c r="AU182" s="251" t="s">
        <v>276</v>
      </c>
      <c r="AY182" s="14" t="s">
        <v>275</v>
      </c>
      <c r="BE182" s="252">
        <f>IF(N182="základní",J182,0)</f>
        <v>0</v>
      </c>
      <c r="BF182" s="252">
        <f>IF(N182="snížená",J182,0)</f>
        <v>0</v>
      </c>
      <c r="BG182" s="252">
        <f>IF(N182="zákl. přenesená",J182,0)</f>
        <v>0</v>
      </c>
      <c r="BH182" s="252">
        <f>IF(N182="sníž. přenesená",J182,0)</f>
        <v>0</v>
      </c>
      <c r="BI182" s="252">
        <f>IF(N182="nulová",J182,0)</f>
        <v>0</v>
      </c>
      <c r="BJ182" s="14" t="s">
        <v>81</v>
      </c>
      <c r="BK182" s="252">
        <f>ROUND(I182*H182,2)</f>
        <v>0</v>
      </c>
      <c r="BL182" s="14" t="s">
        <v>352</v>
      </c>
      <c r="BM182" s="251" t="s">
        <v>2324</v>
      </c>
    </row>
    <row r="183" s="2" customFormat="1">
      <c r="A183" s="35"/>
      <c r="B183" s="36"/>
      <c r="C183" s="37"/>
      <c r="D183" s="253" t="s">
        <v>284</v>
      </c>
      <c r="E183" s="37"/>
      <c r="F183" s="254" t="s">
        <v>2325</v>
      </c>
      <c r="G183" s="37"/>
      <c r="H183" s="37"/>
      <c r="I183" s="206"/>
      <c r="J183" s="37"/>
      <c r="K183" s="37"/>
      <c r="L183" s="41"/>
      <c r="M183" s="255"/>
      <c r="N183" s="256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284</v>
      </c>
      <c r="AU183" s="14" t="s">
        <v>276</v>
      </c>
    </row>
    <row r="184" s="2" customFormat="1" ht="33" customHeight="1">
      <c r="A184" s="35"/>
      <c r="B184" s="36"/>
      <c r="C184" s="257" t="s">
        <v>380</v>
      </c>
      <c r="D184" s="257" t="s">
        <v>339</v>
      </c>
      <c r="E184" s="258" t="s">
        <v>2326</v>
      </c>
      <c r="F184" s="259" t="s">
        <v>2327</v>
      </c>
      <c r="G184" s="260" t="s">
        <v>342</v>
      </c>
      <c r="H184" s="261">
        <v>8</v>
      </c>
      <c r="I184" s="262"/>
      <c r="J184" s="263">
        <f>ROUND(I184*H184,2)</f>
        <v>0</v>
      </c>
      <c r="K184" s="264"/>
      <c r="L184" s="265"/>
      <c r="M184" s="266" t="s">
        <v>1</v>
      </c>
      <c r="N184" s="267" t="s">
        <v>39</v>
      </c>
      <c r="O184" s="88"/>
      <c r="P184" s="249">
        <f>O184*H184</f>
        <v>0</v>
      </c>
      <c r="Q184" s="249">
        <v>0.0012999999999999999</v>
      </c>
      <c r="R184" s="249">
        <f>Q184*H184</f>
        <v>0.0104</v>
      </c>
      <c r="S184" s="249">
        <v>0</v>
      </c>
      <c r="T184" s="25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51" t="s">
        <v>377</v>
      </c>
      <c r="AT184" s="251" t="s">
        <v>339</v>
      </c>
      <c r="AU184" s="251" t="s">
        <v>276</v>
      </c>
      <c r="AY184" s="14" t="s">
        <v>275</v>
      </c>
      <c r="BE184" s="252">
        <f>IF(N184="základní",J184,0)</f>
        <v>0</v>
      </c>
      <c r="BF184" s="252">
        <f>IF(N184="snížená",J184,0)</f>
        <v>0</v>
      </c>
      <c r="BG184" s="252">
        <f>IF(N184="zákl. přenesená",J184,0)</f>
        <v>0</v>
      </c>
      <c r="BH184" s="252">
        <f>IF(N184="sníž. přenesená",J184,0)</f>
        <v>0</v>
      </c>
      <c r="BI184" s="252">
        <f>IF(N184="nulová",J184,0)</f>
        <v>0</v>
      </c>
      <c r="BJ184" s="14" t="s">
        <v>81</v>
      </c>
      <c r="BK184" s="252">
        <f>ROUND(I184*H184,2)</f>
        <v>0</v>
      </c>
      <c r="BL184" s="14" t="s">
        <v>352</v>
      </c>
      <c r="BM184" s="251" t="s">
        <v>2328</v>
      </c>
    </row>
    <row r="185" s="2" customFormat="1">
      <c r="A185" s="35"/>
      <c r="B185" s="36"/>
      <c r="C185" s="37"/>
      <c r="D185" s="253" t="s">
        <v>284</v>
      </c>
      <c r="E185" s="37"/>
      <c r="F185" s="254" t="s">
        <v>2327</v>
      </c>
      <c r="G185" s="37"/>
      <c r="H185" s="37"/>
      <c r="I185" s="206"/>
      <c r="J185" s="37"/>
      <c r="K185" s="37"/>
      <c r="L185" s="41"/>
      <c r="M185" s="255"/>
      <c r="N185" s="256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284</v>
      </c>
      <c r="AU185" s="14" t="s">
        <v>276</v>
      </c>
    </row>
    <row r="186" s="2" customFormat="1" ht="37.8" customHeight="1">
      <c r="A186" s="35"/>
      <c r="B186" s="36"/>
      <c r="C186" s="239" t="s">
        <v>385</v>
      </c>
      <c r="D186" s="239" t="s">
        <v>278</v>
      </c>
      <c r="E186" s="240" t="s">
        <v>2151</v>
      </c>
      <c r="F186" s="241" t="s">
        <v>2152</v>
      </c>
      <c r="G186" s="242" t="s">
        <v>342</v>
      </c>
      <c r="H186" s="243">
        <v>7</v>
      </c>
      <c r="I186" s="244"/>
      <c r="J186" s="245">
        <f>ROUND(I186*H186,2)</f>
        <v>0</v>
      </c>
      <c r="K186" s="246"/>
      <c r="L186" s="41"/>
      <c r="M186" s="247" t="s">
        <v>1</v>
      </c>
      <c r="N186" s="248" t="s">
        <v>39</v>
      </c>
      <c r="O186" s="8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51" t="s">
        <v>352</v>
      </c>
      <c r="AT186" s="251" t="s">
        <v>278</v>
      </c>
      <c r="AU186" s="251" t="s">
        <v>276</v>
      </c>
      <c r="AY186" s="14" t="s">
        <v>275</v>
      </c>
      <c r="BE186" s="252">
        <f>IF(N186="základní",J186,0)</f>
        <v>0</v>
      </c>
      <c r="BF186" s="252">
        <f>IF(N186="snížená",J186,0)</f>
        <v>0</v>
      </c>
      <c r="BG186" s="252">
        <f>IF(N186="zákl. přenesená",J186,0)</f>
        <v>0</v>
      </c>
      <c r="BH186" s="252">
        <f>IF(N186="sníž. přenesená",J186,0)</f>
        <v>0</v>
      </c>
      <c r="BI186" s="252">
        <f>IF(N186="nulová",J186,0)</f>
        <v>0</v>
      </c>
      <c r="BJ186" s="14" t="s">
        <v>81</v>
      </c>
      <c r="BK186" s="252">
        <f>ROUND(I186*H186,2)</f>
        <v>0</v>
      </c>
      <c r="BL186" s="14" t="s">
        <v>352</v>
      </c>
      <c r="BM186" s="251" t="s">
        <v>2153</v>
      </c>
    </row>
    <row r="187" s="2" customFormat="1">
      <c r="A187" s="35"/>
      <c r="B187" s="36"/>
      <c r="C187" s="37"/>
      <c r="D187" s="253" t="s">
        <v>284</v>
      </c>
      <c r="E187" s="37"/>
      <c r="F187" s="254" t="s">
        <v>2154</v>
      </c>
      <c r="G187" s="37"/>
      <c r="H187" s="37"/>
      <c r="I187" s="206"/>
      <c r="J187" s="37"/>
      <c r="K187" s="37"/>
      <c r="L187" s="41"/>
      <c r="M187" s="255"/>
      <c r="N187" s="256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284</v>
      </c>
      <c r="AU187" s="14" t="s">
        <v>276</v>
      </c>
    </row>
    <row r="188" s="2" customFormat="1" ht="24.15" customHeight="1">
      <c r="A188" s="35"/>
      <c r="B188" s="36"/>
      <c r="C188" s="239" t="s">
        <v>7</v>
      </c>
      <c r="D188" s="239" t="s">
        <v>278</v>
      </c>
      <c r="E188" s="240" t="s">
        <v>1710</v>
      </c>
      <c r="F188" s="241" t="s">
        <v>1711</v>
      </c>
      <c r="G188" s="242" t="s">
        <v>342</v>
      </c>
      <c r="H188" s="243">
        <v>6</v>
      </c>
      <c r="I188" s="244"/>
      <c r="J188" s="245">
        <f>ROUND(I188*H188,2)</f>
        <v>0</v>
      </c>
      <c r="K188" s="246"/>
      <c r="L188" s="41"/>
      <c r="M188" s="247" t="s">
        <v>1</v>
      </c>
      <c r="N188" s="248" t="s">
        <v>39</v>
      </c>
      <c r="O188" s="88"/>
      <c r="P188" s="249">
        <f>O188*H188</f>
        <v>0</v>
      </c>
      <c r="Q188" s="249">
        <v>0</v>
      </c>
      <c r="R188" s="249">
        <f>Q188*H188</f>
        <v>0</v>
      </c>
      <c r="S188" s="249">
        <v>0</v>
      </c>
      <c r="T188" s="25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51" t="s">
        <v>352</v>
      </c>
      <c r="AT188" s="251" t="s">
        <v>278</v>
      </c>
      <c r="AU188" s="251" t="s">
        <v>276</v>
      </c>
      <c r="AY188" s="14" t="s">
        <v>275</v>
      </c>
      <c r="BE188" s="252">
        <f>IF(N188="základní",J188,0)</f>
        <v>0</v>
      </c>
      <c r="BF188" s="252">
        <f>IF(N188="snížená",J188,0)</f>
        <v>0</v>
      </c>
      <c r="BG188" s="252">
        <f>IF(N188="zákl. přenesená",J188,0)</f>
        <v>0</v>
      </c>
      <c r="BH188" s="252">
        <f>IF(N188="sníž. přenesená",J188,0)</f>
        <v>0</v>
      </c>
      <c r="BI188" s="252">
        <f>IF(N188="nulová",J188,0)</f>
        <v>0</v>
      </c>
      <c r="BJ188" s="14" t="s">
        <v>81</v>
      </c>
      <c r="BK188" s="252">
        <f>ROUND(I188*H188,2)</f>
        <v>0</v>
      </c>
      <c r="BL188" s="14" t="s">
        <v>352</v>
      </c>
      <c r="BM188" s="251" t="s">
        <v>1712</v>
      </c>
    </row>
    <row r="189" s="2" customFormat="1">
      <c r="A189" s="35"/>
      <c r="B189" s="36"/>
      <c r="C189" s="37"/>
      <c r="D189" s="253" t="s">
        <v>284</v>
      </c>
      <c r="E189" s="37"/>
      <c r="F189" s="254" t="s">
        <v>1713</v>
      </c>
      <c r="G189" s="37"/>
      <c r="H189" s="37"/>
      <c r="I189" s="206"/>
      <c r="J189" s="37"/>
      <c r="K189" s="37"/>
      <c r="L189" s="41"/>
      <c r="M189" s="255"/>
      <c r="N189" s="256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284</v>
      </c>
      <c r="AU189" s="14" t="s">
        <v>276</v>
      </c>
    </row>
    <row r="190" s="2" customFormat="1" ht="24.15" customHeight="1">
      <c r="A190" s="35"/>
      <c r="B190" s="36"/>
      <c r="C190" s="257" t="s">
        <v>394</v>
      </c>
      <c r="D190" s="257" t="s">
        <v>339</v>
      </c>
      <c r="E190" s="258" t="s">
        <v>1714</v>
      </c>
      <c r="F190" s="259" t="s">
        <v>1715</v>
      </c>
      <c r="G190" s="260" t="s">
        <v>342</v>
      </c>
      <c r="H190" s="261">
        <v>6</v>
      </c>
      <c r="I190" s="262"/>
      <c r="J190" s="263">
        <f>ROUND(I190*H190,2)</f>
        <v>0</v>
      </c>
      <c r="K190" s="264"/>
      <c r="L190" s="265"/>
      <c r="M190" s="266" t="s">
        <v>1</v>
      </c>
      <c r="N190" s="267" t="s">
        <v>39</v>
      </c>
      <c r="O190" s="88"/>
      <c r="P190" s="249">
        <f>O190*H190</f>
        <v>0</v>
      </c>
      <c r="Q190" s="249">
        <v>4.0000000000000003E-05</v>
      </c>
      <c r="R190" s="249">
        <f>Q190*H190</f>
        <v>0.00024000000000000003</v>
      </c>
      <c r="S190" s="249">
        <v>0</v>
      </c>
      <c r="T190" s="25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51" t="s">
        <v>377</v>
      </c>
      <c r="AT190" s="251" t="s">
        <v>339</v>
      </c>
      <c r="AU190" s="251" t="s">
        <v>276</v>
      </c>
      <c r="AY190" s="14" t="s">
        <v>275</v>
      </c>
      <c r="BE190" s="252">
        <f>IF(N190="základní",J190,0)</f>
        <v>0</v>
      </c>
      <c r="BF190" s="252">
        <f>IF(N190="snížená",J190,0)</f>
        <v>0</v>
      </c>
      <c r="BG190" s="252">
        <f>IF(N190="zákl. přenesená",J190,0)</f>
        <v>0</v>
      </c>
      <c r="BH190" s="252">
        <f>IF(N190="sníž. přenesená",J190,0)</f>
        <v>0</v>
      </c>
      <c r="BI190" s="252">
        <f>IF(N190="nulová",J190,0)</f>
        <v>0</v>
      </c>
      <c r="BJ190" s="14" t="s">
        <v>81</v>
      </c>
      <c r="BK190" s="252">
        <f>ROUND(I190*H190,2)</f>
        <v>0</v>
      </c>
      <c r="BL190" s="14" t="s">
        <v>352</v>
      </c>
      <c r="BM190" s="251" t="s">
        <v>1716</v>
      </c>
    </row>
    <row r="191" s="2" customFormat="1">
      <c r="A191" s="35"/>
      <c r="B191" s="36"/>
      <c r="C191" s="37"/>
      <c r="D191" s="253" t="s">
        <v>284</v>
      </c>
      <c r="E191" s="37"/>
      <c r="F191" s="254" t="s">
        <v>1715</v>
      </c>
      <c r="G191" s="37"/>
      <c r="H191" s="37"/>
      <c r="I191" s="206"/>
      <c r="J191" s="37"/>
      <c r="K191" s="37"/>
      <c r="L191" s="41"/>
      <c r="M191" s="255"/>
      <c r="N191" s="256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284</v>
      </c>
      <c r="AU191" s="14" t="s">
        <v>276</v>
      </c>
    </row>
    <row r="192" s="2" customFormat="1" ht="37.8" customHeight="1">
      <c r="A192" s="35"/>
      <c r="B192" s="36"/>
      <c r="C192" s="239" t="s">
        <v>399</v>
      </c>
      <c r="D192" s="239" t="s">
        <v>278</v>
      </c>
      <c r="E192" s="240" t="s">
        <v>2398</v>
      </c>
      <c r="F192" s="241" t="s">
        <v>2399</v>
      </c>
      <c r="G192" s="242" t="s">
        <v>342</v>
      </c>
      <c r="H192" s="243">
        <v>2</v>
      </c>
      <c r="I192" s="244"/>
      <c r="J192" s="245">
        <f>ROUND(I192*H192,2)</f>
        <v>0</v>
      </c>
      <c r="K192" s="246"/>
      <c r="L192" s="41"/>
      <c r="M192" s="247" t="s">
        <v>1</v>
      </c>
      <c r="N192" s="248" t="s">
        <v>39</v>
      </c>
      <c r="O192" s="8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51" t="s">
        <v>352</v>
      </c>
      <c r="AT192" s="251" t="s">
        <v>278</v>
      </c>
      <c r="AU192" s="251" t="s">
        <v>276</v>
      </c>
      <c r="AY192" s="14" t="s">
        <v>275</v>
      </c>
      <c r="BE192" s="252">
        <f>IF(N192="základní",J192,0)</f>
        <v>0</v>
      </c>
      <c r="BF192" s="252">
        <f>IF(N192="snížená",J192,0)</f>
        <v>0</v>
      </c>
      <c r="BG192" s="252">
        <f>IF(N192="zákl. přenesená",J192,0)</f>
        <v>0</v>
      </c>
      <c r="BH192" s="252">
        <f>IF(N192="sníž. přenesená",J192,0)</f>
        <v>0</v>
      </c>
      <c r="BI192" s="252">
        <f>IF(N192="nulová",J192,0)</f>
        <v>0</v>
      </c>
      <c r="BJ192" s="14" t="s">
        <v>81</v>
      </c>
      <c r="BK192" s="252">
        <f>ROUND(I192*H192,2)</f>
        <v>0</v>
      </c>
      <c r="BL192" s="14" t="s">
        <v>352</v>
      </c>
      <c r="BM192" s="251" t="s">
        <v>2400</v>
      </c>
    </row>
    <row r="193" s="2" customFormat="1">
      <c r="A193" s="35"/>
      <c r="B193" s="36"/>
      <c r="C193" s="37"/>
      <c r="D193" s="253" t="s">
        <v>284</v>
      </c>
      <c r="E193" s="37"/>
      <c r="F193" s="254" t="s">
        <v>2401</v>
      </c>
      <c r="G193" s="37"/>
      <c r="H193" s="37"/>
      <c r="I193" s="206"/>
      <c r="J193" s="37"/>
      <c r="K193" s="37"/>
      <c r="L193" s="41"/>
      <c r="M193" s="255"/>
      <c r="N193" s="256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284</v>
      </c>
      <c r="AU193" s="14" t="s">
        <v>276</v>
      </c>
    </row>
    <row r="194" s="2" customFormat="1" ht="44.25" customHeight="1">
      <c r="A194" s="35"/>
      <c r="B194" s="36"/>
      <c r="C194" s="257" t="s">
        <v>403</v>
      </c>
      <c r="D194" s="257" t="s">
        <v>339</v>
      </c>
      <c r="E194" s="258" t="s">
        <v>2402</v>
      </c>
      <c r="F194" s="259" t="s">
        <v>2403</v>
      </c>
      <c r="G194" s="260" t="s">
        <v>342</v>
      </c>
      <c r="H194" s="261">
        <v>2</v>
      </c>
      <c r="I194" s="262"/>
      <c r="J194" s="263">
        <f>ROUND(I194*H194,2)</f>
        <v>0</v>
      </c>
      <c r="K194" s="264"/>
      <c r="L194" s="265"/>
      <c r="M194" s="266" t="s">
        <v>1</v>
      </c>
      <c r="N194" s="267" t="s">
        <v>39</v>
      </c>
      <c r="O194" s="88"/>
      <c r="P194" s="249">
        <f>O194*H194</f>
        <v>0</v>
      </c>
      <c r="Q194" s="249">
        <v>5.0000000000000002E-05</v>
      </c>
      <c r="R194" s="249">
        <f>Q194*H194</f>
        <v>0.00010000000000000001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377</v>
      </c>
      <c r="AT194" s="251" t="s">
        <v>339</v>
      </c>
      <c r="AU194" s="251" t="s">
        <v>276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2404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2403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276</v>
      </c>
    </row>
    <row r="196" s="2" customFormat="1" ht="24.15" customHeight="1">
      <c r="A196" s="35"/>
      <c r="B196" s="36"/>
      <c r="C196" s="257" t="s">
        <v>408</v>
      </c>
      <c r="D196" s="257" t="s">
        <v>339</v>
      </c>
      <c r="E196" s="258" t="s">
        <v>1315</v>
      </c>
      <c r="F196" s="259" t="s">
        <v>1316</v>
      </c>
      <c r="G196" s="260" t="s">
        <v>342</v>
      </c>
      <c r="H196" s="261">
        <v>8</v>
      </c>
      <c r="I196" s="262"/>
      <c r="J196" s="263">
        <f>ROUND(I196*H196,2)</f>
        <v>0</v>
      </c>
      <c r="K196" s="264"/>
      <c r="L196" s="265"/>
      <c r="M196" s="266" t="s">
        <v>1</v>
      </c>
      <c r="N196" s="267" t="s">
        <v>39</v>
      </c>
      <c r="O196" s="88"/>
      <c r="P196" s="249">
        <f>O196*H196</f>
        <v>0</v>
      </c>
      <c r="Q196" s="249">
        <v>1.0000000000000001E-05</v>
      </c>
      <c r="R196" s="249">
        <f>Q196*H196</f>
        <v>8.0000000000000007E-05</v>
      </c>
      <c r="S196" s="249">
        <v>0</v>
      </c>
      <c r="T196" s="25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377</v>
      </c>
      <c r="AT196" s="251" t="s">
        <v>339</v>
      </c>
      <c r="AU196" s="251" t="s">
        <v>276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1554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1316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276</v>
      </c>
    </row>
    <row r="198" s="2" customFormat="1" ht="24.15" customHeight="1">
      <c r="A198" s="35"/>
      <c r="B198" s="36"/>
      <c r="C198" s="239" t="s">
        <v>413</v>
      </c>
      <c r="D198" s="239" t="s">
        <v>278</v>
      </c>
      <c r="E198" s="240" t="s">
        <v>1108</v>
      </c>
      <c r="F198" s="241" t="s">
        <v>1109</v>
      </c>
      <c r="G198" s="242" t="s">
        <v>416</v>
      </c>
      <c r="H198" s="243">
        <v>20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</v>
      </c>
      <c r="R198" s="249">
        <f>Q198*H198</f>
        <v>0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276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1110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1111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276</v>
      </c>
    </row>
    <row r="200" s="2" customFormat="1" ht="24.15" customHeight="1">
      <c r="A200" s="35"/>
      <c r="B200" s="36"/>
      <c r="C200" s="257" t="s">
        <v>419</v>
      </c>
      <c r="D200" s="257" t="s">
        <v>339</v>
      </c>
      <c r="E200" s="258" t="s">
        <v>1113</v>
      </c>
      <c r="F200" s="259" t="s">
        <v>1114</v>
      </c>
      <c r="G200" s="260" t="s">
        <v>416</v>
      </c>
      <c r="H200" s="261">
        <v>20</v>
      </c>
      <c r="I200" s="262"/>
      <c r="J200" s="263">
        <f>ROUND(I200*H200,2)</f>
        <v>0</v>
      </c>
      <c r="K200" s="264"/>
      <c r="L200" s="265"/>
      <c r="M200" s="266" t="s">
        <v>1</v>
      </c>
      <c r="N200" s="267" t="s">
        <v>39</v>
      </c>
      <c r="O200" s="88"/>
      <c r="P200" s="249">
        <f>O200*H200</f>
        <v>0</v>
      </c>
      <c r="Q200" s="249">
        <v>0.00012</v>
      </c>
      <c r="R200" s="249">
        <f>Q200*H200</f>
        <v>0.0024000000000000002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377</v>
      </c>
      <c r="AT200" s="251" t="s">
        <v>339</v>
      </c>
      <c r="AU200" s="251" t="s">
        <v>276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352</v>
      </c>
      <c r="BM200" s="251" t="s">
        <v>1115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1114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276</v>
      </c>
    </row>
    <row r="202" s="2" customFormat="1" ht="24.15" customHeight="1">
      <c r="A202" s="35"/>
      <c r="B202" s="36"/>
      <c r="C202" s="239" t="s">
        <v>423</v>
      </c>
      <c r="D202" s="239" t="s">
        <v>278</v>
      </c>
      <c r="E202" s="240" t="s">
        <v>1121</v>
      </c>
      <c r="F202" s="241" t="s">
        <v>1122</v>
      </c>
      <c r="G202" s="242" t="s">
        <v>342</v>
      </c>
      <c r="H202" s="243">
        <v>8</v>
      </c>
      <c r="I202" s="244"/>
      <c r="J202" s="245">
        <f>ROUND(I202*H202,2)</f>
        <v>0</v>
      </c>
      <c r="K202" s="246"/>
      <c r="L202" s="41"/>
      <c r="M202" s="247" t="s">
        <v>1</v>
      </c>
      <c r="N202" s="248" t="s">
        <v>39</v>
      </c>
      <c r="O202" s="88"/>
      <c r="P202" s="249">
        <f>O202*H202</f>
        <v>0</v>
      </c>
      <c r="Q202" s="249">
        <v>0</v>
      </c>
      <c r="R202" s="249">
        <f>Q202*H202</f>
        <v>0</v>
      </c>
      <c r="S202" s="249">
        <v>0.0030000000000000001</v>
      </c>
      <c r="T202" s="250">
        <f>S202*H202</f>
        <v>0.024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352</v>
      </c>
      <c r="AT202" s="251" t="s">
        <v>278</v>
      </c>
      <c r="AU202" s="251" t="s">
        <v>276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1123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1124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276</v>
      </c>
    </row>
    <row r="204" s="2" customFormat="1" ht="24.15" customHeight="1">
      <c r="A204" s="35"/>
      <c r="B204" s="36"/>
      <c r="C204" s="257" t="s">
        <v>427</v>
      </c>
      <c r="D204" s="257" t="s">
        <v>339</v>
      </c>
      <c r="E204" s="258" t="s">
        <v>2166</v>
      </c>
      <c r="F204" s="259" t="s">
        <v>2167</v>
      </c>
      <c r="G204" s="260" t="s">
        <v>342</v>
      </c>
      <c r="H204" s="261">
        <v>1</v>
      </c>
      <c r="I204" s="262"/>
      <c r="J204" s="263">
        <f>ROUND(I204*H204,2)</f>
        <v>0</v>
      </c>
      <c r="K204" s="264"/>
      <c r="L204" s="265"/>
      <c r="M204" s="266" t="s">
        <v>1</v>
      </c>
      <c r="N204" s="267" t="s">
        <v>39</v>
      </c>
      <c r="O204" s="88"/>
      <c r="P204" s="249">
        <f>O204*H204</f>
        <v>0</v>
      </c>
      <c r="Q204" s="249">
        <v>0.0012999999999999999</v>
      </c>
      <c r="R204" s="249">
        <f>Q204*H204</f>
        <v>0.0012999999999999999</v>
      </c>
      <c r="S204" s="249">
        <v>0</v>
      </c>
      <c r="T204" s="25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51" t="s">
        <v>377</v>
      </c>
      <c r="AT204" s="251" t="s">
        <v>339</v>
      </c>
      <c r="AU204" s="251" t="s">
        <v>276</v>
      </c>
      <c r="AY204" s="14" t="s">
        <v>275</v>
      </c>
      <c r="BE204" s="252">
        <f>IF(N204="základní",J204,0)</f>
        <v>0</v>
      </c>
      <c r="BF204" s="252">
        <f>IF(N204="snížená",J204,0)</f>
        <v>0</v>
      </c>
      <c r="BG204" s="252">
        <f>IF(N204="zákl. přenesená",J204,0)</f>
        <v>0</v>
      </c>
      <c r="BH204" s="252">
        <f>IF(N204="sníž. přenesená",J204,0)</f>
        <v>0</v>
      </c>
      <c r="BI204" s="252">
        <f>IF(N204="nulová",J204,0)</f>
        <v>0</v>
      </c>
      <c r="BJ204" s="14" t="s">
        <v>81</v>
      </c>
      <c r="BK204" s="252">
        <f>ROUND(I204*H204,2)</f>
        <v>0</v>
      </c>
      <c r="BL204" s="14" t="s">
        <v>352</v>
      </c>
      <c r="BM204" s="251" t="s">
        <v>2168</v>
      </c>
    </row>
    <row r="205" s="2" customFormat="1">
      <c r="A205" s="35"/>
      <c r="B205" s="36"/>
      <c r="C205" s="37"/>
      <c r="D205" s="253" t="s">
        <v>284</v>
      </c>
      <c r="E205" s="37"/>
      <c r="F205" s="254" t="s">
        <v>2169</v>
      </c>
      <c r="G205" s="37"/>
      <c r="H205" s="37"/>
      <c r="I205" s="206"/>
      <c r="J205" s="37"/>
      <c r="K205" s="37"/>
      <c r="L205" s="41"/>
      <c r="M205" s="255"/>
      <c r="N205" s="256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284</v>
      </c>
      <c r="AU205" s="14" t="s">
        <v>276</v>
      </c>
    </row>
    <row r="206" s="12" customFormat="1" ht="22.8" customHeight="1">
      <c r="A206" s="12"/>
      <c r="B206" s="223"/>
      <c r="C206" s="224"/>
      <c r="D206" s="225" t="s">
        <v>73</v>
      </c>
      <c r="E206" s="237" t="s">
        <v>1426</v>
      </c>
      <c r="F206" s="237" t="s">
        <v>624</v>
      </c>
      <c r="G206" s="224"/>
      <c r="H206" s="224"/>
      <c r="I206" s="227"/>
      <c r="J206" s="238">
        <f>BK206</f>
        <v>0</v>
      </c>
      <c r="K206" s="224"/>
      <c r="L206" s="229"/>
      <c r="M206" s="230"/>
      <c r="N206" s="231"/>
      <c r="O206" s="231"/>
      <c r="P206" s="232">
        <f>SUM(P207:P208)</f>
        <v>0</v>
      </c>
      <c r="Q206" s="231"/>
      <c r="R206" s="232">
        <f>SUM(R207:R208)</f>
        <v>0</v>
      </c>
      <c r="S206" s="231"/>
      <c r="T206" s="23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4" t="s">
        <v>83</v>
      </c>
      <c r="AT206" s="235" t="s">
        <v>73</v>
      </c>
      <c r="AU206" s="235" t="s">
        <v>81</v>
      </c>
      <c r="AY206" s="234" t="s">
        <v>275</v>
      </c>
      <c r="BK206" s="236">
        <f>SUM(BK207:BK208)</f>
        <v>0</v>
      </c>
    </row>
    <row r="207" s="2" customFormat="1" ht="37.8" customHeight="1">
      <c r="A207" s="35"/>
      <c r="B207" s="36"/>
      <c r="C207" s="239" t="s">
        <v>432</v>
      </c>
      <c r="D207" s="239" t="s">
        <v>278</v>
      </c>
      <c r="E207" s="240" t="s">
        <v>1456</v>
      </c>
      <c r="F207" s="241" t="s">
        <v>1457</v>
      </c>
      <c r="G207" s="242" t="s">
        <v>973</v>
      </c>
      <c r="H207" s="243">
        <v>1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1458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1457</v>
      </c>
      <c r="G208" s="37"/>
      <c r="H208" s="37"/>
      <c r="I208" s="206"/>
      <c r="J208" s="37"/>
      <c r="K208" s="37"/>
      <c r="L208" s="41"/>
      <c r="M208" s="268"/>
      <c r="N208" s="269"/>
      <c r="O208" s="270"/>
      <c r="P208" s="270"/>
      <c r="Q208" s="270"/>
      <c r="R208" s="270"/>
      <c r="S208" s="270"/>
      <c r="T208" s="27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6.96" customHeight="1">
      <c r="A209" s="35"/>
      <c r="B209" s="63"/>
      <c r="C209" s="64"/>
      <c r="D209" s="64"/>
      <c r="E209" s="64"/>
      <c r="F209" s="64"/>
      <c r="G209" s="64"/>
      <c r="H209" s="64"/>
      <c r="I209" s="64"/>
      <c r="J209" s="64"/>
      <c r="K209" s="64"/>
      <c r="L209" s="41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sheet="1" autoFilter="0" formatColumns="0" formatRows="0" objects="1" scenarios="1" spinCount="100000" saltValue="8TFRzMYY1az1gxko8jwpKueDbI6yQHRl6F+w/Y8YyKScWpmzKtsCGTjTInNXOhzRWT+5WX6rvIevZ0JHcCU0aA==" hashValue="jmJrGOyZJFTc+Y2MEumdgqSe50wTPwKsfRCC6ZGJtZA4lAdYWM1TwGjeTWTEYa6bF27zUbnBKDGpEQfxYiOmog==" algorithmName="SHA-512" password="C741"/>
  <autoFilter ref="C138:K20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211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2405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SUM(BE141:BE236)),  2)</f>
        <v>0</v>
      </c>
      <c r="G37" s="35"/>
      <c r="H37" s="35"/>
      <c r="I37" s="163">
        <v>0.20999999999999999</v>
      </c>
      <c r="J37" s="162">
        <f>ROUND(((SUM(BE112:BE119) + SUM(BE141:BE236))*I37),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SUM(BF141:BF236)),  2)</f>
        <v>0</v>
      </c>
      <c r="G38" s="35"/>
      <c r="H38" s="35"/>
      <c r="I38" s="163">
        <v>0.12</v>
      </c>
      <c r="J38" s="162">
        <f>ROUND(((SUM(BF112:BF119) + SUM(BF141:BF236))*I38),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SUM(BG141:BG236)),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SUM(BH141:BH236)),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SUM(BI141:BI236)),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61.19.1 - WC 2.NP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J150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J160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J169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2213</v>
      </c>
      <c r="E105" s="195"/>
      <c r="F105" s="195"/>
      <c r="G105" s="195"/>
      <c r="H105" s="195"/>
      <c r="I105" s="195"/>
      <c r="J105" s="196">
        <f>J178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245</v>
      </c>
      <c r="E106" s="195"/>
      <c r="F106" s="195"/>
      <c r="G106" s="195"/>
      <c r="H106" s="195"/>
      <c r="I106" s="195"/>
      <c r="J106" s="196">
        <f>J193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J204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248</v>
      </c>
      <c r="E108" s="190"/>
      <c r="F108" s="190"/>
      <c r="G108" s="190"/>
      <c r="H108" s="190"/>
      <c r="I108" s="190"/>
      <c r="J108" s="191">
        <f>J223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0"/>
      <c r="D109" s="194" t="s">
        <v>249</v>
      </c>
      <c r="E109" s="195"/>
      <c r="F109" s="195"/>
      <c r="G109" s="195"/>
      <c r="H109" s="195"/>
      <c r="I109" s="195"/>
      <c r="J109" s="196">
        <f>J224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16.5" customHeight="1">
      <c r="A131" s="35"/>
      <c r="B131" s="36"/>
      <c r="C131" s="37"/>
      <c r="D131" s="37"/>
      <c r="E131" s="182" t="s">
        <v>2365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61.19.1 - WC 2.NP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P142+P159+P223</f>
        <v>0</v>
      </c>
      <c r="Q141" s="101"/>
      <c r="R141" s="220">
        <f>R142+R159+R223</f>
        <v>3.1386430000000001</v>
      </c>
      <c r="S141" s="101"/>
      <c r="T141" s="221">
        <f>T142+T159+T223</f>
        <v>8.9440200000000001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BK142+BK159+BK223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P143+P150</f>
        <v>0</v>
      </c>
      <c r="Q142" s="231"/>
      <c r="R142" s="232">
        <f>R143+R150</f>
        <v>0.0043029999999999995</v>
      </c>
      <c r="S142" s="231"/>
      <c r="T142" s="233">
        <f>T143+T150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BK143+BK150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296</v>
      </c>
      <c r="F143" s="237" t="s">
        <v>297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SUM(P144:P149)</f>
        <v>0</v>
      </c>
      <c r="Q143" s="231"/>
      <c r="R143" s="232">
        <f>SUM(R144:R149)</f>
        <v>0.0043029999999999995</v>
      </c>
      <c r="S143" s="231"/>
      <c r="T143" s="233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SUM(BK144:BK149)</f>
        <v>0</v>
      </c>
    </row>
    <row r="144" s="2" customFormat="1" ht="33" customHeight="1">
      <c r="A144" s="35"/>
      <c r="B144" s="36"/>
      <c r="C144" s="239" t="s">
        <v>81</v>
      </c>
      <c r="D144" s="239" t="s">
        <v>278</v>
      </c>
      <c r="E144" s="240" t="s">
        <v>298</v>
      </c>
      <c r="F144" s="241" t="s">
        <v>299</v>
      </c>
      <c r="G144" s="242" t="s">
        <v>281</v>
      </c>
      <c r="H144" s="243">
        <v>33.100000000000001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0.00012999999999999999</v>
      </c>
      <c r="R144" s="249">
        <f>Q144*H144</f>
        <v>0.0043029999999999995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2406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301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83</v>
      </c>
      <c r="D146" s="239" t="s">
        <v>278</v>
      </c>
      <c r="E146" s="240" t="s">
        <v>308</v>
      </c>
      <c r="F146" s="241" t="s">
        <v>309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2216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309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276</v>
      </c>
      <c r="D148" s="239" t="s">
        <v>278</v>
      </c>
      <c r="E148" s="240" t="s">
        <v>303</v>
      </c>
      <c r="F148" s="241" t="s">
        <v>304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2214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2215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12" customFormat="1" ht="22.8" customHeight="1">
      <c r="A150" s="12"/>
      <c r="B150" s="223"/>
      <c r="C150" s="224"/>
      <c r="D150" s="225" t="s">
        <v>73</v>
      </c>
      <c r="E150" s="237" t="s">
        <v>322</v>
      </c>
      <c r="F150" s="237" t="s">
        <v>323</v>
      </c>
      <c r="G150" s="224"/>
      <c r="H150" s="224"/>
      <c r="I150" s="227"/>
      <c r="J150" s="238">
        <f>BK150</f>
        <v>0</v>
      </c>
      <c r="K150" s="224"/>
      <c r="L150" s="229"/>
      <c r="M150" s="230"/>
      <c r="N150" s="231"/>
      <c r="O150" s="231"/>
      <c r="P150" s="232">
        <f>SUM(P151:P158)</f>
        <v>0</v>
      </c>
      <c r="Q150" s="231"/>
      <c r="R150" s="232">
        <f>SUM(R151:R158)</f>
        <v>0</v>
      </c>
      <c r="S150" s="231"/>
      <c r="T150" s="233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4" t="s">
        <v>81</v>
      </c>
      <c r="AT150" s="235" t="s">
        <v>73</v>
      </c>
      <c r="AU150" s="235" t="s">
        <v>81</v>
      </c>
      <c r="AY150" s="234" t="s">
        <v>275</v>
      </c>
      <c r="BK150" s="236">
        <f>SUM(BK151:BK158)</f>
        <v>0</v>
      </c>
    </row>
    <row r="151" s="2" customFormat="1" ht="24.15" customHeight="1">
      <c r="A151" s="35"/>
      <c r="B151" s="36"/>
      <c r="C151" s="239" t="s">
        <v>282</v>
      </c>
      <c r="D151" s="239" t="s">
        <v>278</v>
      </c>
      <c r="E151" s="240" t="s">
        <v>324</v>
      </c>
      <c r="F151" s="241" t="s">
        <v>325</v>
      </c>
      <c r="G151" s="242" t="s">
        <v>326</v>
      </c>
      <c r="H151" s="243">
        <v>1.2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2219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328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24.15" customHeight="1">
      <c r="A153" s="35"/>
      <c r="B153" s="36"/>
      <c r="C153" s="239" t="s">
        <v>302</v>
      </c>
      <c r="D153" s="239" t="s">
        <v>278</v>
      </c>
      <c r="E153" s="240" t="s">
        <v>330</v>
      </c>
      <c r="F153" s="241" t="s">
        <v>331</v>
      </c>
      <c r="G153" s="242" t="s">
        <v>326</v>
      </c>
      <c r="H153" s="243">
        <v>1.2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2220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333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16.5" customHeight="1">
      <c r="A155" s="35"/>
      <c r="B155" s="36"/>
      <c r="C155" s="239" t="s">
        <v>286</v>
      </c>
      <c r="D155" s="239" t="s">
        <v>278</v>
      </c>
      <c r="E155" s="240" t="s">
        <v>2221</v>
      </c>
      <c r="F155" s="241" t="s">
        <v>2222</v>
      </c>
      <c r="G155" s="242" t="s">
        <v>326</v>
      </c>
      <c r="H155" s="243">
        <v>1.2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2223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2224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24.15" customHeight="1">
      <c r="A157" s="35"/>
      <c r="B157" s="36"/>
      <c r="C157" s="239" t="s">
        <v>312</v>
      </c>
      <c r="D157" s="239" t="s">
        <v>278</v>
      </c>
      <c r="E157" s="240" t="s">
        <v>340</v>
      </c>
      <c r="F157" s="241" t="s">
        <v>2225</v>
      </c>
      <c r="G157" s="242" t="s">
        <v>342</v>
      </c>
      <c r="H157" s="243">
        <v>1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310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310</v>
      </c>
      <c r="BM157" s="251" t="s">
        <v>2226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2225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12" customFormat="1" ht="25.92" customHeight="1">
      <c r="A159" s="12"/>
      <c r="B159" s="223"/>
      <c r="C159" s="224"/>
      <c r="D159" s="225" t="s">
        <v>73</v>
      </c>
      <c r="E159" s="226" t="s">
        <v>345</v>
      </c>
      <c r="F159" s="226" t="s">
        <v>346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P160+P169+P178+P193+P204</f>
        <v>0</v>
      </c>
      <c r="Q159" s="231"/>
      <c r="R159" s="232">
        <f>R160+R169+R178+R193+R204</f>
        <v>3.1343399999999999</v>
      </c>
      <c r="S159" s="231"/>
      <c r="T159" s="233">
        <f>T160+T169+T178+T193+T204</f>
        <v>8.9440200000000001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4" t="s">
        <v>83</v>
      </c>
      <c r="AT159" s="235" t="s">
        <v>73</v>
      </c>
      <c r="AU159" s="235" t="s">
        <v>74</v>
      </c>
      <c r="AY159" s="234" t="s">
        <v>275</v>
      </c>
      <c r="BK159" s="236">
        <f>BK160+BK169+BK178+BK193+BK204</f>
        <v>0</v>
      </c>
    </row>
    <row r="160" s="12" customFormat="1" ht="22.8" customHeight="1">
      <c r="A160" s="12"/>
      <c r="B160" s="223"/>
      <c r="C160" s="224"/>
      <c r="D160" s="225" t="s">
        <v>73</v>
      </c>
      <c r="E160" s="237" t="s">
        <v>347</v>
      </c>
      <c r="F160" s="237" t="s">
        <v>348</v>
      </c>
      <c r="G160" s="224"/>
      <c r="H160" s="224"/>
      <c r="I160" s="227"/>
      <c r="J160" s="238">
        <f>BK160</f>
        <v>0</v>
      </c>
      <c r="K160" s="224"/>
      <c r="L160" s="229"/>
      <c r="M160" s="230"/>
      <c r="N160" s="231"/>
      <c r="O160" s="231"/>
      <c r="P160" s="232">
        <f>SUM(P161:P168)</f>
        <v>0</v>
      </c>
      <c r="Q160" s="231"/>
      <c r="R160" s="232">
        <f>SUM(R161:R168)</f>
        <v>0.012700000000000001</v>
      </c>
      <c r="S160" s="231"/>
      <c r="T160" s="233">
        <f>SUM(T161:T168)</f>
        <v>0.11598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81</v>
      </c>
      <c r="AY160" s="234" t="s">
        <v>275</v>
      </c>
      <c r="BK160" s="236">
        <f>SUM(BK161:BK168)</f>
        <v>0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2227</v>
      </c>
      <c r="F161" s="241" t="s">
        <v>2228</v>
      </c>
      <c r="G161" s="242" t="s">
        <v>315</v>
      </c>
      <c r="H161" s="243">
        <v>6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0.01933</v>
      </c>
      <c r="T161" s="250">
        <f>S161*H161</f>
        <v>0.11598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352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352</v>
      </c>
      <c r="BM161" s="251" t="s">
        <v>2229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2230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296</v>
      </c>
      <c r="D163" s="239" t="s">
        <v>278</v>
      </c>
      <c r="E163" s="240" t="s">
        <v>2231</v>
      </c>
      <c r="F163" s="241" t="s">
        <v>2232</v>
      </c>
      <c r="G163" s="242" t="s">
        <v>81</v>
      </c>
      <c r="H163" s="243">
        <v>6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0.00063000000000000003</v>
      </c>
      <c r="R163" s="249">
        <f>Q163*H163</f>
        <v>0.0037800000000000004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2233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2234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21.75" customHeight="1">
      <c r="A165" s="35"/>
      <c r="B165" s="36"/>
      <c r="C165" s="239" t="s">
        <v>329</v>
      </c>
      <c r="D165" s="239" t="s">
        <v>278</v>
      </c>
      <c r="E165" s="240" t="s">
        <v>2235</v>
      </c>
      <c r="F165" s="241" t="s">
        <v>2236</v>
      </c>
      <c r="G165" s="242" t="s">
        <v>315</v>
      </c>
      <c r="H165" s="243">
        <v>4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0.0022300000000000002</v>
      </c>
      <c r="R165" s="249">
        <f>Q165*H165</f>
        <v>0.0089200000000000008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352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2237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2238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24.15" customHeight="1">
      <c r="A167" s="35"/>
      <c r="B167" s="36"/>
      <c r="C167" s="239" t="s">
        <v>334</v>
      </c>
      <c r="D167" s="239" t="s">
        <v>278</v>
      </c>
      <c r="E167" s="240" t="s">
        <v>2239</v>
      </c>
      <c r="F167" s="241" t="s">
        <v>2240</v>
      </c>
      <c r="G167" s="242" t="s">
        <v>305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2241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2407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12" customFormat="1" ht="22.8" customHeight="1">
      <c r="A169" s="12"/>
      <c r="B169" s="223"/>
      <c r="C169" s="224"/>
      <c r="D169" s="225" t="s">
        <v>73</v>
      </c>
      <c r="E169" s="237" t="s">
        <v>1503</v>
      </c>
      <c r="F169" s="237" t="s">
        <v>1504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SUM(P170:P177)</f>
        <v>0</v>
      </c>
      <c r="Q169" s="231"/>
      <c r="R169" s="232">
        <f>SUM(R170:R177)</f>
        <v>0</v>
      </c>
      <c r="S169" s="231"/>
      <c r="T169" s="233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83</v>
      </c>
      <c r="AT169" s="235" t="s">
        <v>73</v>
      </c>
      <c r="AU169" s="235" t="s">
        <v>81</v>
      </c>
      <c r="AY169" s="234" t="s">
        <v>275</v>
      </c>
      <c r="BK169" s="236">
        <f>SUM(BK170:BK177)</f>
        <v>0</v>
      </c>
    </row>
    <row r="170" s="2" customFormat="1" ht="16.5" customHeight="1">
      <c r="A170" s="35"/>
      <c r="B170" s="36"/>
      <c r="C170" s="239" t="s">
        <v>8</v>
      </c>
      <c r="D170" s="239" t="s">
        <v>278</v>
      </c>
      <c r="E170" s="240" t="s">
        <v>1508</v>
      </c>
      <c r="F170" s="241" t="s">
        <v>2175</v>
      </c>
      <c r="G170" s="242" t="s">
        <v>696</v>
      </c>
      <c r="H170" s="243">
        <v>9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310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310</v>
      </c>
      <c r="BM170" s="251" t="s">
        <v>2373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1511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16.5" customHeight="1">
      <c r="A172" s="35"/>
      <c r="B172" s="36"/>
      <c r="C172" s="239" t="s">
        <v>349</v>
      </c>
      <c r="D172" s="239" t="s">
        <v>278</v>
      </c>
      <c r="E172" s="240" t="s">
        <v>1505</v>
      </c>
      <c r="F172" s="241" t="s">
        <v>1506</v>
      </c>
      <c r="G172" s="242" t="s">
        <v>281</v>
      </c>
      <c r="H172" s="243">
        <v>9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352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2244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1506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39" t="s">
        <v>355</v>
      </c>
      <c r="D174" s="239" t="s">
        <v>278</v>
      </c>
      <c r="E174" s="240" t="s">
        <v>1512</v>
      </c>
      <c r="F174" s="241" t="s">
        <v>1513</v>
      </c>
      <c r="G174" s="242" t="s">
        <v>696</v>
      </c>
      <c r="H174" s="243">
        <v>9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310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310</v>
      </c>
      <c r="BM174" s="251" t="s">
        <v>2245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1513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39" t="s">
        <v>360</v>
      </c>
      <c r="D176" s="239" t="s">
        <v>278</v>
      </c>
      <c r="E176" s="240" t="s">
        <v>2246</v>
      </c>
      <c r="F176" s="241" t="s">
        <v>2247</v>
      </c>
      <c r="G176" s="242" t="s">
        <v>696</v>
      </c>
      <c r="H176" s="243">
        <v>5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2248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2249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12" customFormat="1" ht="22.8" customHeight="1">
      <c r="A178" s="12"/>
      <c r="B178" s="223"/>
      <c r="C178" s="224"/>
      <c r="D178" s="225" t="s">
        <v>73</v>
      </c>
      <c r="E178" s="237" t="s">
        <v>2250</v>
      </c>
      <c r="F178" s="237" t="s">
        <v>2251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SUM(P179:P192)</f>
        <v>0</v>
      </c>
      <c r="Q178" s="231"/>
      <c r="R178" s="232">
        <f>SUM(R179:R192)</f>
        <v>0.86060000000000003</v>
      </c>
      <c r="S178" s="231"/>
      <c r="T178" s="233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83</v>
      </c>
      <c r="AT178" s="235" t="s">
        <v>73</v>
      </c>
      <c r="AU178" s="235" t="s">
        <v>81</v>
      </c>
      <c r="AY178" s="234" t="s">
        <v>275</v>
      </c>
      <c r="BK178" s="236">
        <f>SUM(BK179:BK192)</f>
        <v>0</v>
      </c>
    </row>
    <row r="179" s="2" customFormat="1" ht="16.5" customHeight="1">
      <c r="A179" s="35"/>
      <c r="B179" s="36"/>
      <c r="C179" s="239" t="s">
        <v>352</v>
      </c>
      <c r="D179" s="239" t="s">
        <v>278</v>
      </c>
      <c r="E179" s="240" t="s">
        <v>2252</v>
      </c>
      <c r="F179" s="241" t="s">
        <v>2253</v>
      </c>
      <c r="G179" s="242" t="s">
        <v>281</v>
      </c>
      <c r="H179" s="243">
        <v>33.100000000000001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0.00029999999999999997</v>
      </c>
      <c r="R179" s="249">
        <f>Q179*H179</f>
        <v>0.0099299999999999996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2254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2255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2256</v>
      </c>
      <c r="F181" s="241" t="s">
        <v>2257</v>
      </c>
      <c r="G181" s="242" t="s">
        <v>281</v>
      </c>
      <c r="H181" s="243">
        <v>33.100000000000001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0.020400000000000001</v>
      </c>
      <c r="R181" s="249">
        <f>Q181*H181</f>
        <v>0.67524000000000006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352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2258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2259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33" customHeight="1">
      <c r="A183" s="35"/>
      <c r="B183" s="36"/>
      <c r="C183" s="239" t="s">
        <v>374</v>
      </c>
      <c r="D183" s="239" t="s">
        <v>278</v>
      </c>
      <c r="E183" s="240" t="s">
        <v>2260</v>
      </c>
      <c r="F183" s="241" t="s">
        <v>2261</v>
      </c>
      <c r="G183" s="242" t="s">
        <v>281</v>
      </c>
      <c r="H183" s="243">
        <v>33.100000000000001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0.0053</v>
      </c>
      <c r="R183" s="249">
        <f>Q183*H183</f>
        <v>0.17543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2262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2263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39" t="s">
        <v>380</v>
      </c>
      <c r="D185" s="239" t="s">
        <v>278</v>
      </c>
      <c r="E185" s="240" t="s">
        <v>2264</v>
      </c>
      <c r="F185" s="241" t="s">
        <v>2265</v>
      </c>
      <c r="G185" s="242" t="s">
        <v>281</v>
      </c>
      <c r="H185" s="243">
        <v>33.100000000000001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282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282</v>
      </c>
      <c r="BM185" s="251" t="s">
        <v>2266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2265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39" t="s">
        <v>385</v>
      </c>
      <c r="D187" s="239" t="s">
        <v>278</v>
      </c>
      <c r="E187" s="240" t="s">
        <v>2267</v>
      </c>
      <c r="F187" s="241" t="s">
        <v>2268</v>
      </c>
      <c r="G187" s="242" t="s">
        <v>281</v>
      </c>
      <c r="H187" s="243">
        <v>36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310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310</v>
      </c>
      <c r="BM187" s="251" t="s">
        <v>2269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2268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39" t="s">
        <v>7</v>
      </c>
      <c r="D189" s="239" t="s">
        <v>278</v>
      </c>
      <c r="E189" s="240" t="s">
        <v>2270</v>
      </c>
      <c r="F189" s="241" t="s">
        <v>2271</v>
      </c>
      <c r="G189" s="242" t="s">
        <v>281</v>
      </c>
      <c r="H189" s="243">
        <v>33.100000000000001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2272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2273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39" t="s">
        <v>394</v>
      </c>
      <c r="D191" s="239" t="s">
        <v>278</v>
      </c>
      <c r="E191" s="240" t="s">
        <v>2139</v>
      </c>
      <c r="F191" s="241" t="s">
        <v>2140</v>
      </c>
      <c r="G191" s="242" t="s">
        <v>281</v>
      </c>
      <c r="H191" s="243">
        <v>33.100000000000001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310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310</v>
      </c>
      <c r="BM191" s="251" t="s">
        <v>2274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2140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12" customFormat="1" ht="22.8" customHeight="1">
      <c r="A193" s="12"/>
      <c r="B193" s="223"/>
      <c r="C193" s="224"/>
      <c r="D193" s="225" t="s">
        <v>73</v>
      </c>
      <c r="E193" s="237" t="s">
        <v>513</v>
      </c>
      <c r="F193" s="237" t="s">
        <v>514</v>
      </c>
      <c r="G193" s="224"/>
      <c r="H193" s="224"/>
      <c r="I193" s="227"/>
      <c r="J193" s="238">
        <f>BK193</f>
        <v>0</v>
      </c>
      <c r="K193" s="224"/>
      <c r="L193" s="229"/>
      <c r="M193" s="230"/>
      <c r="N193" s="231"/>
      <c r="O193" s="231"/>
      <c r="P193" s="232">
        <f>SUM(P194:P203)</f>
        <v>0</v>
      </c>
      <c r="Q193" s="231"/>
      <c r="R193" s="232">
        <f>SUM(R194:R203)</f>
        <v>2.1602399999999999</v>
      </c>
      <c r="S193" s="231"/>
      <c r="T193" s="233">
        <f>SUM(T194:T203)</f>
        <v>8.8019999999999996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4" t="s">
        <v>83</v>
      </c>
      <c r="AT193" s="235" t="s">
        <v>73</v>
      </c>
      <c r="AU193" s="235" t="s">
        <v>81</v>
      </c>
      <c r="AY193" s="234" t="s">
        <v>275</v>
      </c>
      <c r="BK193" s="236">
        <f>SUM(BK194:BK203)</f>
        <v>0</v>
      </c>
    </row>
    <row r="194" s="2" customFormat="1" ht="16.5" customHeight="1">
      <c r="A194" s="35"/>
      <c r="B194" s="36"/>
      <c r="C194" s="239" t="s">
        <v>399</v>
      </c>
      <c r="D194" s="239" t="s">
        <v>278</v>
      </c>
      <c r="E194" s="240" t="s">
        <v>516</v>
      </c>
      <c r="F194" s="241" t="s">
        <v>517</v>
      </c>
      <c r="G194" s="242" t="s">
        <v>281</v>
      </c>
      <c r="H194" s="243">
        <v>108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0.00029999999999999997</v>
      </c>
      <c r="R194" s="249">
        <f>Q194*H194</f>
        <v>0.032399999999999998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83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2275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519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83</v>
      </c>
    </row>
    <row r="196" s="2" customFormat="1" ht="24.15" customHeight="1">
      <c r="A196" s="35"/>
      <c r="B196" s="36"/>
      <c r="C196" s="239" t="s">
        <v>403</v>
      </c>
      <c r="D196" s="239" t="s">
        <v>278</v>
      </c>
      <c r="E196" s="240" t="s">
        <v>521</v>
      </c>
      <c r="F196" s="241" t="s">
        <v>522</v>
      </c>
      <c r="G196" s="242" t="s">
        <v>281</v>
      </c>
      <c r="H196" s="243">
        <v>108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0.081500000000000003</v>
      </c>
      <c r="T196" s="250">
        <f>S196*H196</f>
        <v>8.8019999999999996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83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2276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524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83</v>
      </c>
    </row>
    <row r="198" s="2" customFormat="1" ht="33" customHeight="1">
      <c r="A198" s="35"/>
      <c r="B198" s="36"/>
      <c r="C198" s="239" t="s">
        <v>408</v>
      </c>
      <c r="D198" s="239" t="s">
        <v>278</v>
      </c>
      <c r="E198" s="240" t="s">
        <v>526</v>
      </c>
      <c r="F198" s="241" t="s">
        <v>527</v>
      </c>
      <c r="G198" s="242" t="s">
        <v>281</v>
      </c>
      <c r="H198" s="243">
        <v>108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0.0054799999999999996</v>
      </c>
      <c r="R198" s="249">
        <f>Q198*H198</f>
        <v>0.59183999999999992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83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2277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529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83</v>
      </c>
    </row>
    <row r="200" s="2" customFormat="1" ht="16.5" customHeight="1">
      <c r="A200" s="35"/>
      <c r="B200" s="36"/>
      <c r="C200" s="239" t="s">
        <v>413</v>
      </c>
      <c r="D200" s="239" t="s">
        <v>278</v>
      </c>
      <c r="E200" s="240" t="s">
        <v>2278</v>
      </c>
      <c r="F200" s="241" t="s">
        <v>2279</v>
      </c>
      <c r="G200" s="242" t="s">
        <v>281</v>
      </c>
      <c r="H200" s="243">
        <v>108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310</v>
      </c>
      <c r="AT200" s="251" t="s">
        <v>278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310</v>
      </c>
      <c r="BM200" s="251" t="s">
        <v>2280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2279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33" customHeight="1">
      <c r="A202" s="35"/>
      <c r="B202" s="36"/>
      <c r="C202" s="257" t="s">
        <v>419</v>
      </c>
      <c r="D202" s="257" t="s">
        <v>339</v>
      </c>
      <c r="E202" s="258" t="s">
        <v>531</v>
      </c>
      <c r="F202" s="259" t="s">
        <v>532</v>
      </c>
      <c r="G202" s="260" t="s">
        <v>281</v>
      </c>
      <c r="H202" s="261">
        <v>120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39</v>
      </c>
      <c r="O202" s="88"/>
      <c r="P202" s="249">
        <f>O202*H202</f>
        <v>0</v>
      </c>
      <c r="Q202" s="249">
        <v>0.012800000000000001</v>
      </c>
      <c r="R202" s="249">
        <f>Q202*H202</f>
        <v>1.536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377</v>
      </c>
      <c r="AT202" s="251" t="s">
        <v>339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2281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532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12" customFormat="1" ht="22.8" customHeight="1">
      <c r="A204" s="12"/>
      <c r="B204" s="223"/>
      <c r="C204" s="224"/>
      <c r="D204" s="225" t="s">
        <v>73</v>
      </c>
      <c r="E204" s="237" t="s">
        <v>584</v>
      </c>
      <c r="F204" s="237" t="s">
        <v>585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SUM(P205:P222)</f>
        <v>0</v>
      </c>
      <c r="Q204" s="231"/>
      <c r="R204" s="232">
        <f>SUM(R205:R222)</f>
        <v>0.1008</v>
      </c>
      <c r="S204" s="231"/>
      <c r="T204" s="233">
        <f>SUM(T205:T222)</f>
        <v>0.026040000000000001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83</v>
      </c>
      <c r="AT204" s="235" t="s">
        <v>73</v>
      </c>
      <c r="AU204" s="235" t="s">
        <v>81</v>
      </c>
      <c r="AY204" s="234" t="s">
        <v>275</v>
      </c>
      <c r="BK204" s="236">
        <f>SUM(BK205:BK222)</f>
        <v>0</v>
      </c>
    </row>
    <row r="205" s="2" customFormat="1" ht="24.15" customHeight="1">
      <c r="A205" s="35"/>
      <c r="B205" s="36"/>
      <c r="C205" s="239" t="s">
        <v>423</v>
      </c>
      <c r="D205" s="239" t="s">
        <v>278</v>
      </c>
      <c r="E205" s="240" t="s">
        <v>586</v>
      </c>
      <c r="F205" s="241" t="s">
        <v>587</v>
      </c>
      <c r="G205" s="242" t="s">
        <v>281</v>
      </c>
      <c r="H205" s="243">
        <v>84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2283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589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39" t="s">
        <v>427</v>
      </c>
      <c r="D207" s="239" t="s">
        <v>278</v>
      </c>
      <c r="E207" s="240" t="s">
        <v>591</v>
      </c>
      <c r="F207" s="241" t="s">
        <v>592</v>
      </c>
      <c r="G207" s="242" t="s">
        <v>281</v>
      </c>
      <c r="H207" s="243">
        <v>84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2284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594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39" t="s">
        <v>432</v>
      </c>
      <c r="D209" s="239" t="s">
        <v>278</v>
      </c>
      <c r="E209" s="240" t="s">
        <v>596</v>
      </c>
      <c r="F209" s="241" t="s">
        <v>597</v>
      </c>
      <c r="G209" s="242" t="s">
        <v>281</v>
      </c>
      <c r="H209" s="243">
        <v>84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0.001</v>
      </c>
      <c r="R209" s="249">
        <f>Q209*H209</f>
        <v>0.084000000000000005</v>
      </c>
      <c r="S209" s="249">
        <v>0.00031</v>
      </c>
      <c r="T209" s="250">
        <f>S209*H209</f>
        <v>0.026040000000000001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2285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599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24.15" customHeight="1">
      <c r="A211" s="35"/>
      <c r="B211" s="36"/>
      <c r="C211" s="239" t="s">
        <v>436</v>
      </c>
      <c r="D211" s="239" t="s">
        <v>278</v>
      </c>
      <c r="E211" s="240" t="s">
        <v>601</v>
      </c>
      <c r="F211" s="241" t="s">
        <v>602</v>
      </c>
      <c r="G211" s="242" t="s">
        <v>281</v>
      </c>
      <c r="H211" s="243">
        <v>84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0.00020000000000000001</v>
      </c>
      <c r="R211" s="249">
        <f>Q211*H211</f>
        <v>0.016800000000000002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2286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604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24.15" customHeight="1">
      <c r="A213" s="35"/>
      <c r="B213" s="36"/>
      <c r="C213" s="239" t="s">
        <v>377</v>
      </c>
      <c r="D213" s="239" t="s">
        <v>278</v>
      </c>
      <c r="E213" s="240" t="s">
        <v>612</v>
      </c>
      <c r="F213" s="241" t="s">
        <v>613</v>
      </c>
      <c r="G213" s="242" t="s">
        <v>281</v>
      </c>
      <c r="H213" s="243">
        <v>84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310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310</v>
      </c>
      <c r="BM213" s="251" t="s">
        <v>2287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613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446</v>
      </c>
      <c r="D215" s="239" t="s">
        <v>278</v>
      </c>
      <c r="E215" s="240" t="s">
        <v>2288</v>
      </c>
      <c r="F215" s="241" t="s">
        <v>582</v>
      </c>
      <c r="G215" s="242" t="s">
        <v>696</v>
      </c>
      <c r="H215" s="243">
        <v>11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310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310</v>
      </c>
      <c r="BM215" s="251" t="s">
        <v>2289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582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39" t="s">
        <v>451</v>
      </c>
      <c r="D217" s="239" t="s">
        <v>278</v>
      </c>
      <c r="E217" s="240" t="s">
        <v>616</v>
      </c>
      <c r="F217" s="241" t="s">
        <v>617</v>
      </c>
      <c r="G217" s="242" t="s">
        <v>305</v>
      </c>
      <c r="H217" s="243">
        <v>1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310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310</v>
      </c>
      <c r="BM217" s="251" t="s">
        <v>2290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617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16.5" customHeight="1">
      <c r="A219" s="35"/>
      <c r="B219" s="36"/>
      <c r="C219" s="239" t="s">
        <v>456</v>
      </c>
      <c r="D219" s="239" t="s">
        <v>278</v>
      </c>
      <c r="E219" s="240" t="s">
        <v>606</v>
      </c>
      <c r="F219" s="241" t="s">
        <v>607</v>
      </c>
      <c r="G219" s="242" t="s">
        <v>281</v>
      </c>
      <c r="H219" s="243">
        <v>84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310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310</v>
      </c>
      <c r="BM219" s="251" t="s">
        <v>2408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607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16.5" customHeight="1">
      <c r="A221" s="35"/>
      <c r="B221" s="36"/>
      <c r="C221" s="239" t="s">
        <v>461</v>
      </c>
      <c r="D221" s="239" t="s">
        <v>278</v>
      </c>
      <c r="E221" s="240" t="s">
        <v>620</v>
      </c>
      <c r="F221" s="241" t="s">
        <v>621</v>
      </c>
      <c r="G221" s="242" t="s">
        <v>305</v>
      </c>
      <c r="H221" s="243">
        <v>1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310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310</v>
      </c>
      <c r="BM221" s="251" t="s">
        <v>2217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621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12" customFormat="1" ht="25.92" customHeight="1">
      <c r="A223" s="12"/>
      <c r="B223" s="223"/>
      <c r="C223" s="224"/>
      <c r="D223" s="225" t="s">
        <v>73</v>
      </c>
      <c r="E223" s="226" t="s">
        <v>623</v>
      </c>
      <c r="F223" s="226" t="s">
        <v>624</v>
      </c>
      <c r="G223" s="224"/>
      <c r="H223" s="224"/>
      <c r="I223" s="227"/>
      <c r="J223" s="228">
        <f>BK223</f>
        <v>0</v>
      </c>
      <c r="K223" s="224"/>
      <c r="L223" s="229"/>
      <c r="M223" s="230"/>
      <c r="N223" s="231"/>
      <c r="O223" s="231"/>
      <c r="P223" s="232">
        <f>P224</f>
        <v>0</v>
      </c>
      <c r="Q223" s="231"/>
      <c r="R223" s="232">
        <f>R224</f>
        <v>0</v>
      </c>
      <c r="S223" s="231"/>
      <c r="T223" s="233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4" t="s">
        <v>282</v>
      </c>
      <c r="AT223" s="235" t="s">
        <v>73</v>
      </c>
      <c r="AU223" s="235" t="s">
        <v>74</v>
      </c>
      <c r="AY223" s="234" t="s">
        <v>275</v>
      </c>
      <c r="BK223" s="236">
        <f>BK224</f>
        <v>0</v>
      </c>
    </row>
    <row r="224" s="12" customFormat="1" ht="22.8" customHeight="1">
      <c r="A224" s="12"/>
      <c r="B224" s="223"/>
      <c r="C224" s="224"/>
      <c r="D224" s="225" t="s">
        <v>73</v>
      </c>
      <c r="E224" s="237" t="s">
        <v>625</v>
      </c>
      <c r="F224" s="237" t="s">
        <v>624</v>
      </c>
      <c r="G224" s="224"/>
      <c r="H224" s="224"/>
      <c r="I224" s="227"/>
      <c r="J224" s="238">
        <f>BK224</f>
        <v>0</v>
      </c>
      <c r="K224" s="224"/>
      <c r="L224" s="229"/>
      <c r="M224" s="230"/>
      <c r="N224" s="231"/>
      <c r="O224" s="231"/>
      <c r="P224" s="232">
        <f>SUM(P225:P236)</f>
        <v>0</v>
      </c>
      <c r="Q224" s="231"/>
      <c r="R224" s="232">
        <f>SUM(R225:R236)</f>
        <v>0</v>
      </c>
      <c r="S224" s="231"/>
      <c r="T224" s="233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4" t="s">
        <v>282</v>
      </c>
      <c r="AT224" s="235" t="s">
        <v>73</v>
      </c>
      <c r="AU224" s="235" t="s">
        <v>81</v>
      </c>
      <c r="AY224" s="234" t="s">
        <v>275</v>
      </c>
      <c r="BK224" s="236">
        <f>SUM(BK225:BK236)</f>
        <v>0</v>
      </c>
    </row>
    <row r="225" s="2" customFormat="1" ht="16.5" customHeight="1">
      <c r="A225" s="35"/>
      <c r="B225" s="36"/>
      <c r="C225" s="239" t="s">
        <v>465</v>
      </c>
      <c r="D225" s="239" t="s">
        <v>278</v>
      </c>
      <c r="E225" s="240" t="s">
        <v>2409</v>
      </c>
      <c r="F225" s="241" t="s">
        <v>2410</v>
      </c>
      <c r="G225" s="242" t="s">
        <v>696</v>
      </c>
      <c r="H225" s="243">
        <v>4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310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310</v>
      </c>
      <c r="BM225" s="251" t="s">
        <v>2411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2412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24.15" customHeight="1">
      <c r="A227" s="35"/>
      <c r="B227" s="36"/>
      <c r="C227" s="239" t="s">
        <v>470</v>
      </c>
      <c r="D227" s="239" t="s">
        <v>278</v>
      </c>
      <c r="E227" s="240" t="s">
        <v>2378</v>
      </c>
      <c r="F227" s="241" t="s">
        <v>2379</v>
      </c>
      <c r="G227" s="242" t="s">
        <v>281</v>
      </c>
      <c r="H227" s="243">
        <v>1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310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310</v>
      </c>
      <c r="BM227" s="251" t="s">
        <v>2413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2379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475</v>
      </c>
      <c r="D229" s="239" t="s">
        <v>278</v>
      </c>
      <c r="E229" s="240" t="s">
        <v>2414</v>
      </c>
      <c r="F229" s="241" t="s">
        <v>2415</v>
      </c>
      <c r="G229" s="242" t="s">
        <v>342</v>
      </c>
      <c r="H229" s="243">
        <v>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2416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2415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480</v>
      </c>
      <c r="D231" s="239" t="s">
        <v>278</v>
      </c>
      <c r="E231" s="240" t="s">
        <v>2375</v>
      </c>
      <c r="F231" s="241" t="s">
        <v>2376</v>
      </c>
      <c r="G231" s="242" t="s">
        <v>342</v>
      </c>
      <c r="H231" s="243">
        <v>6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310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310</v>
      </c>
      <c r="BM231" s="251" t="s">
        <v>2293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2376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24.15" customHeight="1">
      <c r="A233" s="35"/>
      <c r="B233" s="36"/>
      <c r="C233" s="239" t="s">
        <v>484</v>
      </c>
      <c r="D233" s="239" t="s">
        <v>278</v>
      </c>
      <c r="E233" s="240" t="s">
        <v>361</v>
      </c>
      <c r="F233" s="241" t="s">
        <v>362</v>
      </c>
      <c r="G233" s="242" t="s">
        <v>315</v>
      </c>
      <c r="H233" s="243">
        <v>4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2381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362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39" t="s">
        <v>489</v>
      </c>
      <c r="D235" s="239" t="s">
        <v>278</v>
      </c>
      <c r="E235" s="240" t="s">
        <v>2388</v>
      </c>
      <c r="F235" s="241" t="s">
        <v>2389</v>
      </c>
      <c r="G235" s="242" t="s">
        <v>696</v>
      </c>
      <c r="H235" s="243">
        <v>1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2390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2391</v>
      </c>
      <c r="G236" s="37"/>
      <c r="H236" s="37"/>
      <c r="I236" s="206"/>
      <c r="J236" s="37"/>
      <c r="K236" s="37"/>
      <c r="L236" s="41"/>
      <c r="M236" s="268"/>
      <c r="N236" s="269"/>
      <c r="O236" s="270"/>
      <c r="P236" s="270"/>
      <c r="Q236" s="270"/>
      <c r="R236" s="270"/>
      <c r="S236" s="270"/>
      <c r="T236" s="271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HBQj/HNIpZ+Q3jebE1xshfzHyKU9VBt+gdl+ueGbvyBKMBlHre+ExZluIdINbDfZ7EmTSZT4lWPpZo6DE5WHYQ==" hashValue="3eUPXzMlNI9KHkBDpdNnGyjUPeI1YdszejJ3MfK3N6tYiv94DnfCU5/1xcdzetXVhtKAeXmRCOX5mbqvPGEm2Q==" algorithmName="SHA-512" password="C741"/>
  <autoFilter ref="C140:K23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214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2417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J109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ROUND((SUM(BE109:BE116) + SUM(BE138:BE194)),  2)</f>
        <v>0</v>
      </c>
      <c r="G37" s="35"/>
      <c r="H37" s="35"/>
      <c r="I37" s="163">
        <v>0.20999999999999999</v>
      </c>
      <c r="J37" s="162">
        <f>ROUND(((SUM(BE109:BE116) + SUM(BE138:BE194))*I37),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ROUND((SUM(BF109:BF116) + SUM(BF138:BF194)),  2)</f>
        <v>0</v>
      </c>
      <c r="G38" s="35"/>
      <c r="H38" s="35"/>
      <c r="I38" s="163">
        <v>0.12</v>
      </c>
      <c r="J38" s="162">
        <f>ROUND(((SUM(BF109:BF116) + SUM(BF138:BF194))*I38),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ROUND((SUM(BG109:BG116) + SUM(BG138:BG194)),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ROUND((SUM(BH109:BH116) + SUM(BH138:BH194)),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ROUND((SUM(BI109:BI116) + SUM(BI138:BI194)),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61.19.2 - WC 2.NP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J140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J145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2393</v>
      </c>
      <c r="E105" s="195"/>
      <c r="F105" s="195"/>
      <c r="G105" s="195"/>
      <c r="H105" s="195"/>
      <c r="I105" s="195"/>
      <c r="J105" s="196">
        <f>J167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635</v>
      </c>
      <c r="E106" s="195"/>
      <c r="F106" s="195"/>
      <c r="G106" s="195"/>
      <c r="H106" s="195"/>
      <c r="I106" s="195"/>
      <c r="J106" s="196">
        <f>J172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9.28" customHeight="1">
      <c r="A109" s="35"/>
      <c r="B109" s="36"/>
      <c r="C109" s="186" t="s">
        <v>250</v>
      </c>
      <c r="D109" s="37"/>
      <c r="E109" s="37"/>
      <c r="F109" s="37"/>
      <c r="G109" s="37"/>
      <c r="H109" s="37"/>
      <c r="I109" s="37"/>
      <c r="J109" s="198">
        <f>ROUND(J110 + J111 + J112 + J113 + J114 + J115,2)</f>
        <v>0</v>
      </c>
      <c r="K109" s="37"/>
      <c r="L109" s="60"/>
      <c r="N109" s="199" t="s">
        <v>38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8" customHeight="1">
      <c r="A110" s="35"/>
      <c r="B110" s="36"/>
      <c r="C110" s="37"/>
      <c r="D110" s="200" t="s">
        <v>251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253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254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255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256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1" t="s">
        <v>257</v>
      </c>
      <c r="E115" s="37"/>
      <c r="F115" s="37"/>
      <c r="G115" s="37"/>
      <c r="H115" s="37"/>
      <c r="I115" s="37"/>
      <c r="J115" s="202">
        <f>ROUND(J32*T115,2)</f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258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9.28" customHeight="1">
      <c r="A117" s="35"/>
      <c r="B117" s="36"/>
      <c r="C117" s="209" t="s">
        <v>259</v>
      </c>
      <c r="D117" s="184"/>
      <c r="E117" s="184"/>
      <c r="F117" s="184"/>
      <c r="G117" s="184"/>
      <c r="H117" s="184"/>
      <c r="I117" s="184"/>
      <c r="J117" s="210">
        <f>ROUND(J98+J109,2)</f>
        <v>0</v>
      </c>
      <c r="K117" s="18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260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6.25" customHeight="1">
      <c r="A126" s="35"/>
      <c r="B126" s="36"/>
      <c r="C126" s="37"/>
      <c r="D126" s="37"/>
      <c r="E126" s="182" t="str">
        <f>E7</f>
        <v>Rekonstrukce silno a slaboproudé instalace, dobudování WC pro imobilní aj., ZŠ Ivanovice na Hané, ul. Tyršova 218/4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" customFormat="1" ht="12" customHeight="1">
      <c r="B127" s="18"/>
      <c r="C127" s="29" t="s">
        <v>225</v>
      </c>
      <c r="D127" s="19"/>
      <c r="E127" s="19"/>
      <c r="F127" s="19"/>
      <c r="G127" s="19"/>
      <c r="H127" s="19"/>
      <c r="I127" s="19"/>
      <c r="J127" s="19"/>
      <c r="K127" s="19"/>
      <c r="L127" s="17"/>
    </row>
    <row r="128" s="2" customFormat="1" ht="16.5" customHeight="1">
      <c r="A128" s="35"/>
      <c r="B128" s="36"/>
      <c r="C128" s="37"/>
      <c r="D128" s="37"/>
      <c r="E128" s="182" t="s">
        <v>2365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227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E11</f>
        <v>61.19.2 - WC 2.NP - elektro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F14</f>
        <v>ZŠ Ivanovice na Hané, okres Vyškov p. o.</v>
      </c>
      <c r="G132" s="37"/>
      <c r="H132" s="37"/>
      <c r="I132" s="29" t="s">
        <v>22</v>
      </c>
      <c r="J132" s="76" t="str">
        <f>IF(J14="","",J14)</f>
        <v>4. 2. 2025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E17</f>
        <v xml:space="preserve"> </v>
      </c>
      <c r="G134" s="37"/>
      <c r="H134" s="37"/>
      <c r="I134" s="29" t="s">
        <v>30</v>
      </c>
      <c r="J134" s="33" t="str">
        <f>E23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28</v>
      </c>
      <c r="D135" s="37"/>
      <c r="E135" s="37"/>
      <c r="F135" s="24" t="str">
        <f>IF(E20="","",E20)</f>
        <v>Vyplň údaj</v>
      </c>
      <c r="G135" s="37"/>
      <c r="H135" s="37"/>
      <c r="I135" s="29" t="s">
        <v>32</v>
      </c>
      <c r="J135" s="33" t="str">
        <f>E26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11"/>
      <c r="B137" s="212"/>
      <c r="C137" s="213" t="s">
        <v>261</v>
      </c>
      <c r="D137" s="214" t="s">
        <v>59</v>
      </c>
      <c r="E137" s="214" t="s">
        <v>55</v>
      </c>
      <c r="F137" s="214" t="s">
        <v>56</v>
      </c>
      <c r="G137" s="214" t="s">
        <v>262</v>
      </c>
      <c r="H137" s="214" t="s">
        <v>263</v>
      </c>
      <c r="I137" s="214" t="s">
        <v>264</v>
      </c>
      <c r="J137" s="215" t="s">
        <v>233</v>
      </c>
      <c r="K137" s="216" t="s">
        <v>265</v>
      </c>
      <c r="L137" s="217"/>
      <c r="M137" s="97" t="s">
        <v>1</v>
      </c>
      <c r="N137" s="98" t="s">
        <v>38</v>
      </c>
      <c r="O137" s="98" t="s">
        <v>266</v>
      </c>
      <c r="P137" s="98" t="s">
        <v>267</v>
      </c>
      <c r="Q137" s="98" t="s">
        <v>268</v>
      </c>
      <c r="R137" s="98" t="s">
        <v>269</v>
      </c>
      <c r="S137" s="98" t="s">
        <v>270</v>
      </c>
      <c r="T137" s="99" t="s">
        <v>271</v>
      </c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</row>
    <row r="138" s="2" customFormat="1" ht="22.8" customHeight="1">
      <c r="A138" s="35"/>
      <c r="B138" s="36"/>
      <c r="C138" s="104" t="s">
        <v>272</v>
      </c>
      <c r="D138" s="37"/>
      <c r="E138" s="37"/>
      <c r="F138" s="37"/>
      <c r="G138" s="37"/>
      <c r="H138" s="37"/>
      <c r="I138" s="37"/>
      <c r="J138" s="218">
        <f>BK138</f>
        <v>0</v>
      </c>
      <c r="K138" s="37"/>
      <c r="L138" s="41"/>
      <c r="M138" s="100"/>
      <c r="N138" s="219"/>
      <c r="O138" s="101"/>
      <c r="P138" s="220">
        <f>P139+P165</f>
        <v>0</v>
      </c>
      <c r="Q138" s="101"/>
      <c r="R138" s="220">
        <f>R139+R165</f>
        <v>0.013469999999999998</v>
      </c>
      <c r="S138" s="101"/>
      <c r="T138" s="221">
        <f>T139+T165</f>
        <v>0.039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73</v>
      </c>
      <c r="AU138" s="14" t="s">
        <v>235</v>
      </c>
      <c r="BK138" s="222">
        <f>BK139+BK165</f>
        <v>0</v>
      </c>
    </row>
    <row r="139" s="12" customFormat="1" ht="25.92" customHeight="1">
      <c r="A139" s="12"/>
      <c r="B139" s="223"/>
      <c r="C139" s="224"/>
      <c r="D139" s="225" t="s">
        <v>73</v>
      </c>
      <c r="E139" s="226" t="s">
        <v>273</v>
      </c>
      <c r="F139" s="226" t="s">
        <v>274</v>
      </c>
      <c r="G139" s="224"/>
      <c r="H139" s="224"/>
      <c r="I139" s="227"/>
      <c r="J139" s="228">
        <f>BK139</f>
        <v>0</v>
      </c>
      <c r="K139" s="224"/>
      <c r="L139" s="229"/>
      <c r="M139" s="230"/>
      <c r="N139" s="231"/>
      <c r="O139" s="231"/>
      <c r="P139" s="232">
        <f>P140+P145+P156</f>
        <v>0</v>
      </c>
      <c r="Q139" s="231"/>
      <c r="R139" s="232">
        <f>R140+R145+R156</f>
        <v>0</v>
      </c>
      <c r="S139" s="231"/>
      <c r="T139" s="233">
        <f>T140+T145+T156</f>
        <v>0.012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74</v>
      </c>
      <c r="AY139" s="234" t="s">
        <v>275</v>
      </c>
      <c r="BK139" s="236">
        <f>BK140+BK145+BK156</f>
        <v>0</v>
      </c>
    </row>
    <row r="140" s="12" customFormat="1" ht="22.8" customHeight="1">
      <c r="A140" s="12"/>
      <c r="B140" s="223"/>
      <c r="C140" s="224"/>
      <c r="D140" s="225" t="s">
        <v>73</v>
      </c>
      <c r="E140" s="237" t="s">
        <v>276</v>
      </c>
      <c r="F140" s="237" t="s">
        <v>277</v>
      </c>
      <c r="G140" s="224"/>
      <c r="H140" s="224"/>
      <c r="I140" s="227"/>
      <c r="J140" s="23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</v>
      </c>
      <c r="S140" s="231"/>
      <c r="T140" s="23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81</v>
      </c>
      <c r="AY140" s="234" t="s">
        <v>275</v>
      </c>
      <c r="BK140" s="236">
        <f>SUM(BK141:BK144)</f>
        <v>0</v>
      </c>
    </row>
    <row r="141" s="2" customFormat="1" ht="24.15" customHeight="1">
      <c r="A141" s="35"/>
      <c r="B141" s="36"/>
      <c r="C141" s="239" t="s">
        <v>81</v>
      </c>
      <c r="D141" s="239" t="s">
        <v>278</v>
      </c>
      <c r="E141" s="240" t="s">
        <v>641</v>
      </c>
      <c r="F141" s="241" t="s">
        <v>642</v>
      </c>
      <c r="G141" s="242" t="s">
        <v>643</v>
      </c>
      <c r="H141" s="243">
        <v>10</v>
      </c>
      <c r="I141" s="244"/>
      <c r="J141" s="245">
        <f>ROUND(I141*H141,2)</f>
        <v>0</v>
      </c>
      <c r="K141" s="246"/>
      <c r="L141" s="41"/>
      <c r="M141" s="247" t="s">
        <v>1</v>
      </c>
      <c r="N141" s="248" t="s">
        <v>39</v>
      </c>
      <c r="O141" s="8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1" t="s">
        <v>282</v>
      </c>
      <c r="AT141" s="251" t="s">
        <v>278</v>
      </c>
      <c r="AU141" s="251" t="s">
        <v>83</v>
      </c>
      <c r="AY141" s="14" t="s">
        <v>275</v>
      </c>
      <c r="BE141" s="252">
        <f>IF(N141="základní",J141,0)</f>
        <v>0</v>
      </c>
      <c r="BF141" s="252">
        <f>IF(N141="snížená",J141,0)</f>
        <v>0</v>
      </c>
      <c r="BG141" s="252">
        <f>IF(N141="zákl. přenesená",J141,0)</f>
        <v>0</v>
      </c>
      <c r="BH141" s="252">
        <f>IF(N141="sníž. přenesená",J141,0)</f>
        <v>0</v>
      </c>
      <c r="BI141" s="252">
        <f>IF(N141="nulová",J141,0)</f>
        <v>0</v>
      </c>
      <c r="BJ141" s="14" t="s">
        <v>81</v>
      </c>
      <c r="BK141" s="252">
        <f>ROUND(I141*H141,2)</f>
        <v>0</v>
      </c>
      <c r="BL141" s="14" t="s">
        <v>282</v>
      </c>
      <c r="BM141" s="251" t="s">
        <v>644</v>
      </c>
    </row>
    <row r="142" s="2" customFormat="1">
      <c r="A142" s="35"/>
      <c r="B142" s="36"/>
      <c r="C142" s="37"/>
      <c r="D142" s="253" t="s">
        <v>284</v>
      </c>
      <c r="E142" s="37"/>
      <c r="F142" s="254" t="s">
        <v>645</v>
      </c>
      <c r="G142" s="37"/>
      <c r="H142" s="37"/>
      <c r="I142" s="206"/>
      <c r="J142" s="37"/>
      <c r="K142" s="37"/>
      <c r="L142" s="41"/>
      <c r="M142" s="255"/>
      <c r="N142" s="25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284</v>
      </c>
      <c r="AU142" s="14" t="s">
        <v>83</v>
      </c>
    </row>
    <row r="143" s="2" customFormat="1" ht="24.15" customHeight="1">
      <c r="A143" s="35"/>
      <c r="B143" s="36"/>
      <c r="C143" s="239" t="s">
        <v>83</v>
      </c>
      <c r="D143" s="239" t="s">
        <v>278</v>
      </c>
      <c r="E143" s="240" t="s">
        <v>646</v>
      </c>
      <c r="F143" s="241" t="s">
        <v>647</v>
      </c>
      <c r="G143" s="242" t="s">
        <v>643</v>
      </c>
      <c r="H143" s="243">
        <v>40</v>
      </c>
      <c r="I143" s="244"/>
      <c r="J143" s="245">
        <f>ROUND(I143*H143,2)</f>
        <v>0</v>
      </c>
      <c r="K143" s="246"/>
      <c r="L143" s="41"/>
      <c r="M143" s="247" t="s">
        <v>1</v>
      </c>
      <c r="N143" s="248" t="s">
        <v>39</v>
      </c>
      <c r="O143" s="8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1" t="s">
        <v>282</v>
      </c>
      <c r="AT143" s="251" t="s">
        <v>278</v>
      </c>
      <c r="AU143" s="251" t="s">
        <v>83</v>
      </c>
      <c r="AY143" s="14" t="s">
        <v>275</v>
      </c>
      <c r="BE143" s="252">
        <f>IF(N143="základní",J143,0)</f>
        <v>0</v>
      </c>
      <c r="BF143" s="252">
        <f>IF(N143="snížená",J143,0)</f>
        <v>0</v>
      </c>
      <c r="BG143" s="252">
        <f>IF(N143="zákl. přenesená",J143,0)</f>
        <v>0</v>
      </c>
      <c r="BH143" s="252">
        <f>IF(N143="sníž. přenesená",J143,0)</f>
        <v>0</v>
      </c>
      <c r="BI143" s="252">
        <f>IF(N143="nulová",J143,0)</f>
        <v>0</v>
      </c>
      <c r="BJ143" s="14" t="s">
        <v>81</v>
      </c>
      <c r="BK143" s="252">
        <f>ROUND(I143*H143,2)</f>
        <v>0</v>
      </c>
      <c r="BL143" s="14" t="s">
        <v>282</v>
      </c>
      <c r="BM143" s="251" t="s">
        <v>648</v>
      </c>
    </row>
    <row r="144" s="2" customFormat="1">
      <c r="A144" s="35"/>
      <c r="B144" s="36"/>
      <c r="C144" s="37"/>
      <c r="D144" s="253" t="s">
        <v>284</v>
      </c>
      <c r="E144" s="37"/>
      <c r="F144" s="254" t="s">
        <v>649</v>
      </c>
      <c r="G144" s="37"/>
      <c r="H144" s="37"/>
      <c r="I144" s="206"/>
      <c r="J144" s="37"/>
      <c r="K144" s="37"/>
      <c r="L144" s="41"/>
      <c r="M144" s="255"/>
      <c r="N144" s="25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284</v>
      </c>
      <c r="AU144" s="14" t="s">
        <v>83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</v>
      </c>
      <c r="S145" s="231"/>
      <c r="T145" s="233">
        <f>SUM(T146:T155)</f>
        <v>0.012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276</v>
      </c>
      <c r="D146" s="239" t="s">
        <v>278</v>
      </c>
      <c r="E146" s="240" t="s">
        <v>650</v>
      </c>
      <c r="F146" s="241" t="s">
        <v>651</v>
      </c>
      <c r="G146" s="242" t="s">
        <v>342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652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653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33" customHeight="1">
      <c r="A148" s="35"/>
      <c r="B148" s="36"/>
      <c r="C148" s="239" t="s">
        <v>282</v>
      </c>
      <c r="D148" s="239" t="s">
        <v>278</v>
      </c>
      <c r="E148" s="240" t="s">
        <v>658</v>
      </c>
      <c r="F148" s="241" t="s">
        <v>659</v>
      </c>
      <c r="G148" s="242" t="s">
        <v>342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660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661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24.15" customHeight="1">
      <c r="A150" s="35"/>
      <c r="B150" s="36"/>
      <c r="C150" s="239" t="s">
        <v>302</v>
      </c>
      <c r="D150" s="239" t="s">
        <v>278</v>
      </c>
      <c r="E150" s="240" t="s">
        <v>666</v>
      </c>
      <c r="F150" s="241" t="s">
        <v>667</v>
      </c>
      <c r="G150" s="242" t="s">
        <v>342</v>
      </c>
      <c r="H150" s="243">
        <v>2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0.001</v>
      </c>
      <c r="T150" s="250">
        <f>S150*H150</f>
        <v>0.002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282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282</v>
      </c>
      <c r="BM150" s="251" t="s">
        <v>668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669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24.15" customHeight="1">
      <c r="A152" s="35"/>
      <c r="B152" s="36"/>
      <c r="C152" s="239" t="s">
        <v>286</v>
      </c>
      <c r="D152" s="239" t="s">
        <v>278</v>
      </c>
      <c r="E152" s="240" t="s">
        <v>682</v>
      </c>
      <c r="F152" s="241" t="s">
        <v>683</v>
      </c>
      <c r="G152" s="242" t="s">
        <v>416</v>
      </c>
      <c r="H152" s="243">
        <v>5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0.002</v>
      </c>
      <c r="T152" s="250">
        <f>S152*H152</f>
        <v>0.01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684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685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312</v>
      </c>
      <c r="D154" s="239" t="s">
        <v>278</v>
      </c>
      <c r="E154" s="240" t="s">
        <v>694</v>
      </c>
      <c r="F154" s="241" t="s">
        <v>695</v>
      </c>
      <c r="G154" s="242" t="s">
        <v>696</v>
      </c>
      <c r="H154" s="243">
        <v>20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697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695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318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0.039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698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296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0.039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699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24.15" customHeight="1">
      <c r="A161" s="35"/>
      <c r="B161" s="36"/>
      <c r="C161" s="239" t="s">
        <v>329</v>
      </c>
      <c r="D161" s="239" t="s">
        <v>278</v>
      </c>
      <c r="E161" s="240" t="s">
        <v>700</v>
      </c>
      <c r="F161" s="241" t="s">
        <v>701</v>
      </c>
      <c r="G161" s="242" t="s">
        <v>326</v>
      </c>
      <c r="H161" s="243">
        <v>40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702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703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49.05" customHeight="1">
      <c r="A163" s="35"/>
      <c r="B163" s="36"/>
      <c r="C163" s="239" t="s">
        <v>334</v>
      </c>
      <c r="D163" s="239" t="s">
        <v>278</v>
      </c>
      <c r="E163" s="240" t="s">
        <v>704</v>
      </c>
      <c r="F163" s="241" t="s">
        <v>705</v>
      </c>
      <c r="G163" s="242" t="s">
        <v>326</v>
      </c>
      <c r="H163" s="243">
        <v>0.039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282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706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707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</f>
        <v>0</v>
      </c>
      <c r="Q165" s="231"/>
      <c r="R165" s="232">
        <f>R166</f>
        <v>0.013469999999999998</v>
      </c>
      <c r="S165" s="231"/>
      <c r="T165" s="233">
        <f>T166</f>
        <v>0.027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708</v>
      </c>
      <c r="F166" s="237" t="s">
        <v>709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P167+P172</f>
        <v>0</v>
      </c>
      <c r="Q166" s="231"/>
      <c r="R166" s="232">
        <f>R167+R172</f>
        <v>0.013469999999999998</v>
      </c>
      <c r="S166" s="231"/>
      <c r="T166" s="233">
        <f>T167+T172</f>
        <v>0.027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BK167+BK172</f>
        <v>0</v>
      </c>
    </row>
    <row r="167" s="12" customFormat="1" ht="20.88" customHeight="1">
      <c r="A167" s="12"/>
      <c r="B167" s="223"/>
      <c r="C167" s="224"/>
      <c r="D167" s="225" t="s">
        <v>73</v>
      </c>
      <c r="E167" s="237" t="s">
        <v>710</v>
      </c>
      <c r="F167" s="237" t="s">
        <v>2394</v>
      </c>
      <c r="G167" s="224"/>
      <c r="H167" s="224"/>
      <c r="I167" s="227"/>
      <c r="J167" s="238">
        <f>BK167</f>
        <v>0</v>
      </c>
      <c r="K167" s="224"/>
      <c r="L167" s="229"/>
      <c r="M167" s="230"/>
      <c r="N167" s="231"/>
      <c r="O167" s="231"/>
      <c r="P167" s="232">
        <f>SUM(P168:P171)</f>
        <v>0</v>
      </c>
      <c r="Q167" s="231"/>
      <c r="R167" s="232">
        <f>SUM(R168:R171)</f>
        <v>0.00010000000000000001</v>
      </c>
      <c r="S167" s="231"/>
      <c r="T167" s="23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4" t="s">
        <v>83</v>
      </c>
      <c r="AT167" s="235" t="s">
        <v>73</v>
      </c>
      <c r="AU167" s="235" t="s">
        <v>83</v>
      </c>
      <c r="AY167" s="234" t="s">
        <v>275</v>
      </c>
      <c r="BK167" s="236">
        <f>SUM(BK168:BK171)</f>
        <v>0</v>
      </c>
    </row>
    <row r="168" s="2" customFormat="1" ht="16.5" customHeight="1">
      <c r="A168" s="35"/>
      <c r="B168" s="36"/>
      <c r="C168" s="239" t="s">
        <v>8</v>
      </c>
      <c r="D168" s="239" t="s">
        <v>278</v>
      </c>
      <c r="E168" s="240" t="s">
        <v>862</v>
      </c>
      <c r="F168" s="241" t="s">
        <v>863</v>
      </c>
      <c r="G168" s="242" t="s">
        <v>342</v>
      </c>
      <c r="H168" s="243">
        <v>2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352</v>
      </c>
      <c r="AT168" s="251" t="s">
        <v>278</v>
      </c>
      <c r="AU168" s="251" t="s">
        <v>276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864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865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276</v>
      </c>
    </row>
    <row r="170" s="2" customFormat="1" ht="24.15" customHeight="1">
      <c r="A170" s="35"/>
      <c r="B170" s="36"/>
      <c r="C170" s="257" t="s">
        <v>349</v>
      </c>
      <c r="D170" s="257" t="s">
        <v>339</v>
      </c>
      <c r="E170" s="258" t="s">
        <v>869</v>
      </c>
      <c r="F170" s="259" t="s">
        <v>870</v>
      </c>
      <c r="G170" s="260" t="s">
        <v>342</v>
      </c>
      <c r="H170" s="261">
        <v>2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39</v>
      </c>
      <c r="O170" s="88"/>
      <c r="P170" s="249">
        <f>O170*H170</f>
        <v>0</v>
      </c>
      <c r="Q170" s="249">
        <v>5.0000000000000002E-05</v>
      </c>
      <c r="R170" s="249">
        <f>Q170*H170</f>
        <v>0.00010000000000000001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377</v>
      </c>
      <c r="AT170" s="251" t="s">
        <v>339</v>
      </c>
      <c r="AU170" s="251" t="s">
        <v>276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871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870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276</v>
      </c>
    </row>
    <row r="172" s="12" customFormat="1" ht="20.88" customHeight="1">
      <c r="A172" s="12"/>
      <c r="B172" s="223"/>
      <c r="C172" s="224"/>
      <c r="D172" s="225" t="s">
        <v>73</v>
      </c>
      <c r="E172" s="237" t="s">
        <v>1067</v>
      </c>
      <c r="F172" s="237" t="s">
        <v>1068</v>
      </c>
      <c r="G172" s="224"/>
      <c r="H172" s="224"/>
      <c r="I172" s="227"/>
      <c r="J172" s="238">
        <f>BK172</f>
        <v>0</v>
      </c>
      <c r="K172" s="224"/>
      <c r="L172" s="229"/>
      <c r="M172" s="230"/>
      <c r="N172" s="231"/>
      <c r="O172" s="231"/>
      <c r="P172" s="232">
        <f>SUM(P173:P194)</f>
        <v>0</v>
      </c>
      <c r="Q172" s="231"/>
      <c r="R172" s="232">
        <f>SUM(R173:R194)</f>
        <v>0.013369999999999998</v>
      </c>
      <c r="S172" s="231"/>
      <c r="T172" s="233">
        <f>SUM(T173:T194)</f>
        <v>0.027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4" t="s">
        <v>83</v>
      </c>
      <c r="AT172" s="235" t="s">
        <v>73</v>
      </c>
      <c r="AU172" s="235" t="s">
        <v>83</v>
      </c>
      <c r="AY172" s="234" t="s">
        <v>275</v>
      </c>
      <c r="BK172" s="236">
        <f>SUM(BK173:BK194)</f>
        <v>0</v>
      </c>
    </row>
    <row r="173" s="2" customFormat="1" ht="37.8" customHeight="1">
      <c r="A173" s="35"/>
      <c r="B173" s="36"/>
      <c r="C173" s="239" t="s">
        <v>355</v>
      </c>
      <c r="D173" s="239" t="s">
        <v>278</v>
      </c>
      <c r="E173" s="240" t="s">
        <v>2322</v>
      </c>
      <c r="F173" s="241" t="s">
        <v>2323</v>
      </c>
      <c r="G173" s="242" t="s">
        <v>342</v>
      </c>
      <c r="H173" s="243">
        <v>9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2324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2325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33" customHeight="1">
      <c r="A175" s="35"/>
      <c r="B175" s="36"/>
      <c r="C175" s="257" t="s">
        <v>360</v>
      </c>
      <c r="D175" s="257" t="s">
        <v>339</v>
      </c>
      <c r="E175" s="258" t="s">
        <v>2326</v>
      </c>
      <c r="F175" s="259" t="s">
        <v>2327</v>
      </c>
      <c r="G175" s="260" t="s">
        <v>342</v>
      </c>
      <c r="H175" s="261">
        <v>9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0.0012999999999999999</v>
      </c>
      <c r="R175" s="249">
        <f>Q175*H175</f>
        <v>0.011699999999999999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2328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2327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37.8" customHeight="1">
      <c r="A177" s="35"/>
      <c r="B177" s="36"/>
      <c r="C177" s="239" t="s">
        <v>352</v>
      </c>
      <c r="D177" s="239" t="s">
        <v>278</v>
      </c>
      <c r="E177" s="240" t="s">
        <v>2151</v>
      </c>
      <c r="F177" s="241" t="s">
        <v>2152</v>
      </c>
      <c r="G177" s="242" t="s">
        <v>342</v>
      </c>
      <c r="H177" s="243">
        <v>9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2153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2154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24.15" customHeight="1">
      <c r="A179" s="35"/>
      <c r="B179" s="36"/>
      <c r="C179" s="239" t="s">
        <v>369</v>
      </c>
      <c r="D179" s="239" t="s">
        <v>278</v>
      </c>
      <c r="E179" s="240" t="s">
        <v>1710</v>
      </c>
      <c r="F179" s="241" t="s">
        <v>1711</v>
      </c>
      <c r="G179" s="242" t="s">
        <v>342</v>
      </c>
      <c r="H179" s="243">
        <v>7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1712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1713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2" customFormat="1" ht="24.15" customHeight="1">
      <c r="A181" s="35"/>
      <c r="B181" s="36"/>
      <c r="C181" s="257" t="s">
        <v>374</v>
      </c>
      <c r="D181" s="257" t="s">
        <v>339</v>
      </c>
      <c r="E181" s="258" t="s">
        <v>1714</v>
      </c>
      <c r="F181" s="259" t="s">
        <v>1715</v>
      </c>
      <c r="G181" s="260" t="s">
        <v>342</v>
      </c>
      <c r="H181" s="261">
        <v>7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4.0000000000000003E-05</v>
      </c>
      <c r="R181" s="249">
        <f>Q181*H181</f>
        <v>0.00028000000000000003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276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1716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1715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276</v>
      </c>
    </row>
    <row r="183" s="2" customFormat="1" ht="37.8" customHeight="1">
      <c r="A183" s="35"/>
      <c r="B183" s="36"/>
      <c r="C183" s="239" t="s">
        <v>380</v>
      </c>
      <c r="D183" s="239" t="s">
        <v>278</v>
      </c>
      <c r="E183" s="240" t="s">
        <v>2398</v>
      </c>
      <c r="F183" s="241" t="s">
        <v>2399</v>
      </c>
      <c r="G183" s="242" t="s">
        <v>342</v>
      </c>
      <c r="H183" s="243">
        <v>2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2400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2401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44.25" customHeight="1">
      <c r="A185" s="35"/>
      <c r="B185" s="36"/>
      <c r="C185" s="257" t="s">
        <v>385</v>
      </c>
      <c r="D185" s="257" t="s">
        <v>339</v>
      </c>
      <c r="E185" s="258" t="s">
        <v>2402</v>
      </c>
      <c r="F185" s="259" t="s">
        <v>2403</v>
      </c>
      <c r="G185" s="260" t="s">
        <v>342</v>
      </c>
      <c r="H185" s="261">
        <v>2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5.0000000000000002E-05</v>
      </c>
      <c r="R185" s="249">
        <f>Q185*H185</f>
        <v>0.00010000000000000001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2404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2403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24.15" customHeight="1">
      <c r="A187" s="35"/>
      <c r="B187" s="36"/>
      <c r="C187" s="257" t="s">
        <v>7</v>
      </c>
      <c r="D187" s="257" t="s">
        <v>339</v>
      </c>
      <c r="E187" s="258" t="s">
        <v>1315</v>
      </c>
      <c r="F187" s="259" t="s">
        <v>1316</v>
      </c>
      <c r="G187" s="260" t="s">
        <v>342</v>
      </c>
      <c r="H187" s="261">
        <v>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1.0000000000000001E-05</v>
      </c>
      <c r="R187" s="249">
        <f>Q187*H187</f>
        <v>9.0000000000000006E-05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1554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1316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24.15" customHeight="1">
      <c r="A189" s="35"/>
      <c r="B189" s="36"/>
      <c r="C189" s="239" t="s">
        <v>394</v>
      </c>
      <c r="D189" s="239" t="s">
        <v>278</v>
      </c>
      <c r="E189" s="240" t="s">
        <v>1108</v>
      </c>
      <c r="F189" s="241" t="s">
        <v>1109</v>
      </c>
      <c r="G189" s="242" t="s">
        <v>416</v>
      </c>
      <c r="H189" s="243">
        <v>10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1110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1111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2" customFormat="1" ht="24.15" customHeight="1">
      <c r="A191" s="35"/>
      <c r="B191" s="36"/>
      <c r="C191" s="257" t="s">
        <v>399</v>
      </c>
      <c r="D191" s="257" t="s">
        <v>339</v>
      </c>
      <c r="E191" s="258" t="s">
        <v>1113</v>
      </c>
      <c r="F191" s="259" t="s">
        <v>1114</v>
      </c>
      <c r="G191" s="260" t="s">
        <v>416</v>
      </c>
      <c r="H191" s="261">
        <v>10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0.00012</v>
      </c>
      <c r="R191" s="249">
        <f>Q191*H191</f>
        <v>0.0012000000000000001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276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1115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1114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276</v>
      </c>
    </row>
    <row r="193" s="2" customFormat="1" ht="24.15" customHeight="1">
      <c r="A193" s="35"/>
      <c r="B193" s="36"/>
      <c r="C193" s="239" t="s">
        <v>403</v>
      </c>
      <c r="D193" s="239" t="s">
        <v>278</v>
      </c>
      <c r="E193" s="240" t="s">
        <v>1121</v>
      </c>
      <c r="F193" s="241" t="s">
        <v>1122</v>
      </c>
      <c r="G193" s="242" t="s">
        <v>342</v>
      </c>
      <c r="H193" s="243">
        <v>9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0.0030000000000000001</v>
      </c>
      <c r="T193" s="250">
        <f>S193*H193</f>
        <v>0.027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276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1123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1124</v>
      </c>
      <c r="G194" s="37"/>
      <c r="H194" s="37"/>
      <c r="I194" s="206"/>
      <c r="J194" s="37"/>
      <c r="K194" s="37"/>
      <c r="L194" s="41"/>
      <c r="M194" s="268"/>
      <c r="N194" s="269"/>
      <c r="O194" s="270"/>
      <c r="P194" s="270"/>
      <c r="Q194" s="270"/>
      <c r="R194" s="270"/>
      <c r="S194" s="270"/>
      <c r="T194" s="27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276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hru22M3KOWBZv0xWxovy7ExAJR2us5Nqn0Ss/pNHj2IWo2CAe99Q7bm77uBYNGz7m6RWiBuiJVrlq1Gi/kdo0A==" hashValue="j2n+DN7ujng1nSUn7lUgaI/ftbGbzj1Sp8bjZ6S17vU47wwzj99s560o/6d2r9QwQPfJB4cDz+hZP7ZTcnKWng==" algorithmName="SHA-512" password="C741"/>
  <autoFilter ref="C137:K1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217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2418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J112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ROUND((SUM(BE112:BE119) + SUM(BE141:BE236)),  2)</f>
        <v>0</v>
      </c>
      <c r="G37" s="35"/>
      <c r="H37" s="35"/>
      <c r="I37" s="163">
        <v>0.20999999999999999</v>
      </c>
      <c r="J37" s="162">
        <f>ROUND(((SUM(BE112:BE119) + SUM(BE141:BE236))*I37),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ROUND((SUM(BF112:BF119) + SUM(BF141:BF236)),  2)</f>
        <v>0</v>
      </c>
      <c r="G38" s="35"/>
      <c r="H38" s="35"/>
      <c r="I38" s="163">
        <v>0.12</v>
      </c>
      <c r="J38" s="162">
        <f>ROUND(((SUM(BF112:BF119) + SUM(BF141:BF236))*I38),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ROUND((SUM(BG112:BG119) + SUM(BG141:BG236)),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ROUND((SUM(BH112:BH119) + SUM(BH141:BH236)),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ROUND((SUM(BI112:BI119) + SUM(BI141:BI236)),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61.20.1 - WC 3.NP - stavba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J141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J142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239</v>
      </c>
      <c r="E100" s="195"/>
      <c r="F100" s="195"/>
      <c r="G100" s="195"/>
      <c r="H100" s="195"/>
      <c r="I100" s="195"/>
      <c r="J100" s="196">
        <f>J143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240</v>
      </c>
      <c r="E101" s="195"/>
      <c r="F101" s="195"/>
      <c r="G101" s="195"/>
      <c r="H101" s="195"/>
      <c r="I101" s="195"/>
      <c r="J101" s="196">
        <f>J150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7"/>
      <c r="C102" s="188"/>
      <c r="D102" s="189" t="s">
        <v>241</v>
      </c>
      <c r="E102" s="190"/>
      <c r="F102" s="190"/>
      <c r="G102" s="190"/>
      <c r="H102" s="190"/>
      <c r="I102" s="190"/>
      <c r="J102" s="191">
        <f>J159</f>
        <v>0</v>
      </c>
      <c r="K102" s="188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30"/>
      <c r="D103" s="194" t="s">
        <v>242</v>
      </c>
      <c r="E103" s="195"/>
      <c r="F103" s="195"/>
      <c r="G103" s="195"/>
      <c r="H103" s="195"/>
      <c r="I103" s="195"/>
      <c r="J103" s="196">
        <f>J160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0"/>
      <c r="D104" s="194" t="s">
        <v>1500</v>
      </c>
      <c r="E104" s="195"/>
      <c r="F104" s="195"/>
      <c r="G104" s="195"/>
      <c r="H104" s="195"/>
      <c r="I104" s="195"/>
      <c r="J104" s="196">
        <f>J169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0"/>
      <c r="D105" s="194" t="s">
        <v>2213</v>
      </c>
      <c r="E105" s="195"/>
      <c r="F105" s="195"/>
      <c r="G105" s="195"/>
      <c r="H105" s="195"/>
      <c r="I105" s="195"/>
      <c r="J105" s="196">
        <f>J178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0"/>
      <c r="D106" s="194" t="s">
        <v>245</v>
      </c>
      <c r="E106" s="195"/>
      <c r="F106" s="195"/>
      <c r="G106" s="195"/>
      <c r="H106" s="195"/>
      <c r="I106" s="195"/>
      <c r="J106" s="196">
        <f>J193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0"/>
      <c r="D107" s="194" t="s">
        <v>247</v>
      </c>
      <c r="E107" s="195"/>
      <c r="F107" s="195"/>
      <c r="G107" s="195"/>
      <c r="H107" s="195"/>
      <c r="I107" s="195"/>
      <c r="J107" s="196">
        <f>J204</f>
        <v>0</v>
      </c>
      <c r="K107" s="130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248</v>
      </c>
      <c r="E108" s="190"/>
      <c r="F108" s="190"/>
      <c r="G108" s="190"/>
      <c r="H108" s="190"/>
      <c r="I108" s="190"/>
      <c r="J108" s="191">
        <f>J223</f>
        <v>0</v>
      </c>
      <c r="K108" s="188"/>
      <c r="L108" s="19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3"/>
      <c r="C109" s="130"/>
      <c r="D109" s="194" t="s">
        <v>249</v>
      </c>
      <c r="E109" s="195"/>
      <c r="F109" s="195"/>
      <c r="G109" s="195"/>
      <c r="H109" s="195"/>
      <c r="I109" s="195"/>
      <c r="J109" s="196">
        <f>J224</f>
        <v>0</v>
      </c>
      <c r="K109" s="130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186" t="s">
        <v>250</v>
      </c>
      <c r="D112" s="37"/>
      <c r="E112" s="37"/>
      <c r="F112" s="37"/>
      <c r="G112" s="37"/>
      <c r="H112" s="37"/>
      <c r="I112" s="37"/>
      <c r="J112" s="198">
        <f>ROUND(J113 + J114 + J115 + J116 + J117 + J118,2)</f>
        <v>0</v>
      </c>
      <c r="K112" s="37"/>
      <c r="L112" s="60"/>
      <c r="N112" s="199" t="s">
        <v>38</v>
      </c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8" customHeight="1">
      <c r="A113" s="35"/>
      <c r="B113" s="36"/>
      <c r="C113" s="37"/>
      <c r="D113" s="200" t="s">
        <v>251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253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0" t="s">
        <v>254</v>
      </c>
      <c r="E115" s="201"/>
      <c r="F115" s="201"/>
      <c r="G115" s="37"/>
      <c r="H115" s="37"/>
      <c r="I115" s="37"/>
      <c r="J115" s="202"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252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 ht="18" customHeight="1">
      <c r="A116" s="35"/>
      <c r="B116" s="36"/>
      <c r="C116" s="37"/>
      <c r="D116" s="200" t="s">
        <v>255</v>
      </c>
      <c r="E116" s="201"/>
      <c r="F116" s="201"/>
      <c r="G116" s="37"/>
      <c r="H116" s="37"/>
      <c r="I116" s="37"/>
      <c r="J116" s="202">
        <v>0</v>
      </c>
      <c r="K116" s="37"/>
      <c r="L116" s="203"/>
      <c r="M116" s="204"/>
      <c r="N116" s="205" t="s">
        <v>39</v>
      </c>
      <c r="O116" s="204"/>
      <c r="P116" s="204"/>
      <c r="Q116" s="204"/>
      <c r="R116" s="204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7" t="s">
        <v>252</v>
      </c>
      <c r="AZ116" s="204"/>
      <c r="BA116" s="204"/>
      <c r="BB116" s="204"/>
      <c r="BC116" s="204"/>
      <c r="BD116" s="204"/>
      <c r="BE116" s="208">
        <f>IF(N116="základní",J116,0)</f>
        <v>0</v>
      </c>
      <c r="BF116" s="208">
        <f>IF(N116="snížená",J116,0)</f>
        <v>0</v>
      </c>
      <c r="BG116" s="208">
        <f>IF(N116="zákl. přenesená",J116,0)</f>
        <v>0</v>
      </c>
      <c r="BH116" s="208">
        <f>IF(N116="sníž. přenesená",J116,0)</f>
        <v>0</v>
      </c>
      <c r="BI116" s="208">
        <f>IF(N116="nulová",J116,0)</f>
        <v>0</v>
      </c>
      <c r="BJ116" s="207" t="s">
        <v>81</v>
      </c>
      <c r="BK116" s="204"/>
      <c r="BL116" s="204"/>
      <c r="BM116" s="204"/>
    </row>
    <row r="117" s="2" customFormat="1" ht="18" customHeight="1">
      <c r="A117" s="35"/>
      <c r="B117" s="36"/>
      <c r="C117" s="37"/>
      <c r="D117" s="200" t="s">
        <v>256</v>
      </c>
      <c r="E117" s="201"/>
      <c r="F117" s="201"/>
      <c r="G117" s="37"/>
      <c r="H117" s="37"/>
      <c r="I117" s="37"/>
      <c r="J117" s="202">
        <v>0</v>
      </c>
      <c r="K117" s="37"/>
      <c r="L117" s="203"/>
      <c r="M117" s="204"/>
      <c r="N117" s="205" t="s">
        <v>39</v>
      </c>
      <c r="O117" s="204"/>
      <c r="P117" s="204"/>
      <c r="Q117" s="204"/>
      <c r="R117" s="204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7" t="s">
        <v>252</v>
      </c>
      <c r="AZ117" s="204"/>
      <c r="BA117" s="204"/>
      <c r="BB117" s="204"/>
      <c r="BC117" s="204"/>
      <c r="BD117" s="204"/>
      <c r="BE117" s="208">
        <f>IF(N117="základní",J117,0)</f>
        <v>0</v>
      </c>
      <c r="BF117" s="208">
        <f>IF(N117="snížená",J117,0)</f>
        <v>0</v>
      </c>
      <c r="BG117" s="208">
        <f>IF(N117="zákl. přenesená",J117,0)</f>
        <v>0</v>
      </c>
      <c r="BH117" s="208">
        <f>IF(N117="sníž. přenesená",J117,0)</f>
        <v>0</v>
      </c>
      <c r="BI117" s="208">
        <f>IF(N117="nulová",J117,0)</f>
        <v>0</v>
      </c>
      <c r="BJ117" s="207" t="s">
        <v>81</v>
      </c>
      <c r="BK117" s="204"/>
      <c r="BL117" s="204"/>
      <c r="BM117" s="204"/>
    </row>
    <row r="118" s="2" customFormat="1" ht="18" customHeight="1">
      <c r="A118" s="35"/>
      <c r="B118" s="36"/>
      <c r="C118" s="37"/>
      <c r="D118" s="201" t="s">
        <v>257</v>
      </c>
      <c r="E118" s="37"/>
      <c r="F118" s="37"/>
      <c r="G118" s="37"/>
      <c r="H118" s="37"/>
      <c r="I118" s="37"/>
      <c r="J118" s="202">
        <f>ROUND(J32*T118,2)</f>
        <v>0</v>
      </c>
      <c r="K118" s="37"/>
      <c r="L118" s="203"/>
      <c r="M118" s="204"/>
      <c r="N118" s="205" t="s">
        <v>39</v>
      </c>
      <c r="O118" s="204"/>
      <c r="P118" s="204"/>
      <c r="Q118" s="204"/>
      <c r="R118" s="204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7" t="s">
        <v>258</v>
      </c>
      <c r="AZ118" s="204"/>
      <c r="BA118" s="204"/>
      <c r="BB118" s="204"/>
      <c r="BC118" s="204"/>
      <c r="BD118" s="204"/>
      <c r="BE118" s="208">
        <f>IF(N118="základní",J118,0)</f>
        <v>0</v>
      </c>
      <c r="BF118" s="208">
        <f>IF(N118="snížená",J118,0)</f>
        <v>0</v>
      </c>
      <c r="BG118" s="208">
        <f>IF(N118="zákl. přenesená",J118,0)</f>
        <v>0</v>
      </c>
      <c r="BH118" s="208">
        <f>IF(N118="sníž. přenesená",J118,0)</f>
        <v>0</v>
      </c>
      <c r="BI118" s="208">
        <f>IF(N118="nulová",J118,0)</f>
        <v>0</v>
      </c>
      <c r="BJ118" s="207" t="s">
        <v>81</v>
      </c>
      <c r="BK118" s="204"/>
      <c r="BL118" s="204"/>
      <c r="BM118" s="204"/>
    </row>
    <row r="119" s="2" customForma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9.28" customHeight="1">
      <c r="A120" s="35"/>
      <c r="B120" s="36"/>
      <c r="C120" s="209" t="s">
        <v>259</v>
      </c>
      <c r="D120" s="184"/>
      <c r="E120" s="184"/>
      <c r="F120" s="184"/>
      <c r="G120" s="184"/>
      <c r="H120" s="184"/>
      <c r="I120" s="184"/>
      <c r="J120" s="210">
        <f>ROUND(J98+J112,2)</f>
        <v>0</v>
      </c>
      <c r="K120" s="18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63"/>
      <c r="C121" s="64"/>
      <c r="D121" s="64"/>
      <c r="E121" s="64"/>
      <c r="F121" s="64"/>
      <c r="G121" s="64"/>
      <c r="H121" s="64"/>
      <c r="I121" s="64"/>
      <c r="J121" s="64"/>
      <c r="K121" s="64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="2" customFormat="1" ht="6.96" customHeight="1">
      <c r="A125" s="35"/>
      <c r="B125" s="65"/>
      <c r="C125" s="66"/>
      <c r="D125" s="66"/>
      <c r="E125" s="66"/>
      <c r="F125" s="66"/>
      <c r="G125" s="66"/>
      <c r="H125" s="66"/>
      <c r="I125" s="66"/>
      <c r="J125" s="66"/>
      <c r="K125" s="66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4.96" customHeight="1">
      <c r="A126" s="35"/>
      <c r="B126" s="36"/>
      <c r="C126" s="20" t="s">
        <v>260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16</v>
      </c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6.25" customHeight="1">
      <c r="A129" s="35"/>
      <c r="B129" s="36"/>
      <c r="C129" s="37"/>
      <c r="D129" s="37"/>
      <c r="E129" s="182" t="str">
        <f>E7</f>
        <v>Rekonstrukce silno a slaboproudé instalace, dobudování WC pro imobilní aj., ZŠ Ivanovice na Hané, ul. Tyršova 218/4</v>
      </c>
      <c r="F129" s="29"/>
      <c r="G129" s="29"/>
      <c r="H129" s="29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" customFormat="1" ht="12" customHeight="1">
      <c r="B130" s="18"/>
      <c r="C130" s="29" t="s">
        <v>225</v>
      </c>
      <c r="D130" s="19"/>
      <c r="E130" s="19"/>
      <c r="F130" s="19"/>
      <c r="G130" s="19"/>
      <c r="H130" s="19"/>
      <c r="I130" s="19"/>
      <c r="J130" s="19"/>
      <c r="K130" s="19"/>
      <c r="L130" s="17"/>
    </row>
    <row r="131" s="2" customFormat="1" ht="16.5" customHeight="1">
      <c r="A131" s="35"/>
      <c r="B131" s="36"/>
      <c r="C131" s="37"/>
      <c r="D131" s="37"/>
      <c r="E131" s="182" t="s">
        <v>2365</v>
      </c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227</v>
      </c>
      <c r="D132" s="37"/>
      <c r="E132" s="37"/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3" t="str">
        <f>E11</f>
        <v>61.20.1 - WC 3.NP - stavba</v>
      </c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20</v>
      </c>
      <c r="D135" s="37"/>
      <c r="E135" s="37"/>
      <c r="F135" s="24" t="str">
        <f>F14</f>
        <v>ZŠ Ivanovice na Hané, okres Vyškov p. o.</v>
      </c>
      <c r="G135" s="37"/>
      <c r="H135" s="37"/>
      <c r="I135" s="29" t="s">
        <v>22</v>
      </c>
      <c r="J135" s="76" t="str">
        <f>IF(J14="","",J14)</f>
        <v>4. 2. 2025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24</v>
      </c>
      <c r="D137" s="37"/>
      <c r="E137" s="37"/>
      <c r="F137" s="24" t="str">
        <f>E17</f>
        <v xml:space="preserve"> </v>
      </c>
      <c r="G137" s="37"/>
      <c r="H137" s="37"/>
      <c r="I137" s="29" t="s">
        <v>30</v>
      </c>
      <c r="J137" s="33" t="str">
        <f>E23</f>
        <v xml:space="preserve"> 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28</v>
      </c>
      <c r="D138" s="37"/>
      <c r="E138" s="37"/>
      <c r="F138" s="24" t="str">
        <f>IF(E20="","",E20)</f>
        <v>Vyplň údaj</v>
      </c>
      <c r="G138" s="37"/>
      <c r="H138" s="37"/>
      <c r="I138" s="29" t="s">
        <v>32</v>
      </c>
      <c r="J138" s="33" t="str">
        <f>E26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11"/>
      <c r="B140" s="212"/>
      <c r="C140" s="213" t="s">
        <v>261</v>
      </c>
      <c r="D140" s="214" t="s">
        <v>59</v>
      </c>
      <c r="E140" s="214" t="s">
        <v>55</v>
      </c>
      <c r="F140" s="214" t="s">
        <v>56</v>
      </c>
      <c r="G140" s="214" t="s">
        <v>262</v>
      </c>
      <c r="H140" s="214" t="s">
        <v>263</v>
      </c>
      <c r="I140" s="214" t="s">
        <v>264</v>
      </c>
      <c r="J140" s="215" t="s">
        <v>233</v>
      </c>
      <c r="K140" s="216" t="s">
        <v>265</v>
      </c>
      <c r="L140" s="217"/>
      <c r="M140" s="97" t="s">
        <v>1</v>
      </c>
      <c r="N140" s="98" t="s">
        <v>38</v>
      </c>
      <c r="O140" s="98" t="s">
        <v>266</v>
      </c>
      <c r="P140" s="98" t="s">
        <v>267</v>
      </c>
      <c r="Q140" s="98" t="s">
        <v>268</v>
      </c>
      <c r="R140" s="98" t="s">
        <v>269</v>
      </c>
      <c r="S140" s="98" t="s">
        <v>270</v>
      </c>
      <c r="T140" s="99" t="s">
        <v>271</v>
      </c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</row>
    <row r="141" s="2" customFormat="1" ht="22.8" customHeight="1">
      <c r="A141" s="35"/>
      <c r="B141" s="36"/>
      <c r="C141" s="104" t="s">
        <v>272</v>
      </c>
      <c r="D141" s="37"/>
      <c r="E141" s="37"/>
      <c r="F141" s="37"/>
      <c r="G141" s="37"/>
      <c r="H141" s="37"/>
      <c r="I141" s="37"/>
      <c r="J141" s="218">
        <f>BK141</f>
        <v>0</v>
      </c>
      <c r="K141" s="37"/>
      <c r="L141" s="41"/>
      <c r="M141" s="100"/>
      <c r="N141" s="219"/>
      <c r="O141" s="101"/>
      <c r="P141" s="220">
        <f>P142+P159+P223</f>
        <v>0</v>
      </c>
      <c r="Q141" s="101"/>
      <c r="R141" s="220">
        <f>R142+R159+R223</f>
        <v>3.1386430000000001</v>
      </c>
      <c r="S141" s="101"/>
      <c r="T141" s="221">
        <f>T142+T159+T223</f>
        <v>8.9440200000000001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73</v>
      </c>
      <c r="AU141" s="14" t="s">
        <v>235</v>
      </c>
      <c r="BK141" s="222">
        <f>BK142+BK159+BK223</f>
        <v>0</v>
      </c>
    </row>
    <row r="142" s="12" customFormat="1" ht="25.92" customHeight="1">
      <c r="A142" s="12"/>
      <c r="B142" s="223"/>
      <c r="C142" s="224"/>
      <c r="D142" s="225" t="s">
        <v>73</v>
      </c>
      <c r="E142" s="226" t="s">
        <v>273</v>
      </c>
      <c r="F142" s="226" t="s">
        <v>274</v>
      </c>
      <c r="G142" s="224"/>
      <c r="H142" s="224"/>
      <c r="I142" s="227"/>
      <c r="J142" s="228">
        <f>BK142</f>
        <v>0</v>
      </c>
      <c r="K142" s="224"/>
      <c r="L142" s="229"/>
      <c r="M142" s="230"/>
      <c r="N142" s="231"/>
      <c r="O142" s="231"/>
      <c r="P142" s="232">
        <f>P143+P150</f>
        <v>0</v>
      </c>
      <c r="Q142" s="231"/>
      <c r="R142" s="232">
        <f>R143+R150</f>
        <v>0.0043029999999999995</v>
      </c>
      <c r="S142" s="231"/>
      <c r="T142" s="233">
        <f>T143+T150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4" t="s">
        <v>81</v>
      </c>
      <c r="AT142" s="235" t="s">
        <v>73</v>
      </c>
      <c r="AU142" s="235" t="s">
        <v>74</v>
      </c>
      <c r="AY142" s="234" t="s">
        <v>275</v>
      </c>
      <c r="BK142" s="236">
        <f>BK143+BK150</f>
        <v>0</v>
      </c>
    </row>
    <row r="143" s="12" customFormat="1" ht="22.8" customHeight="1">
      <c r="A143" s="12"/>
      <c r="B143" s="223"/>
      <c r="C143" s="224"/>
      <c r="D143" s="225" t="s">
        <v>73</v>
      </c>
      <c r="E143" s="237" t="s">
        <v>296</v>
      </c>
      <c r="F143" s="237" t="s">
        <v>297</v>
      </c>
      <c r="G143" s="224"/>
      <c r="H143" s="224"/>
      <c r="I143" s="227"/>
      <c r="J143" s="238">
        <f>BK143</f>
        <v>0</v>
      </c>
      <c r="K143" s="224"/>
      <c r="L143" s="229"/>
      <c r="M143" s="230"/>
      <c r="N143" s="231"/>
      <c r="O143" s="231"/>
      <c r="P143" s="232">
        <f>SUM(P144:P149)</f>
        <v>0</v>
      </c>
      <c r="Q143" s="231"/>
      <c r="R143" s="232">
        <f>SUM(R144:R149)</f>
        <v>0.0043029999999999995</v>
      </c>
      <c r="S143" s="231"/>
      <c r="T143" s="233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4" t="s">
        <v>81</v>
      </c>
      <c r="AT143" s="235" t="s">
        <v>73</v>
      </c>
      <c r="AU143" s="235" t="s">
        <v>81</v>
      </c>
      <c r="AY143" s="234" t="s">
        <v>275</v>
      </c>
      <c r="BK143" s="236">
        <f>SUM(BK144:BK149)</f>
        <v>0</v>
      </c>
    </row>
    <row r="144" s="2" customFormat="1" ht="33" customHeight="1">
      <c r="A144" s="35"/>
      <c r="B144" s="36"/>
      <c r="C144" s="239" t="s">
        <v>81</v>
      </c>
      <c r="D144" s="239" t="s">
        <v>278</v>
      </c>
      <c r="E144" s="240" t="s">
        <v>298</v>
      </c>
      <c r="F144" s="241" t="s">
        <v>299</v>
      </c>
      <c r="G144" s="242" t="s">
        <v>281</v>
      </c>
      <c r="H144" s="243">
        <v>33.100000000000001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0.00012999999999999999</v>
      </c>
      <c r="R144" s="249">
        <f>Q144*H144</f>
        <v>0.0043029999999999995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282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282</v>
      </c>
      <c r="BM144" s="251" t="s">
        <v>2406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301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83</v>
      </c>
      <c r="D146" s="239" t="s">
        <v>278</v>
      </c>
      <c r="E146" s="240" t="s">
        <v>303</v>
      </c>
      <c r="F146" s="241" t="s">
        <v>304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2214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2215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16.5" customHeight="1">
      <c r="A148" s="35"/>
      <c r="B148" s="36"/>
      <c r="C148" s="239" t="s">
        <v>276</v>
      </c>
      <c r="D148" s="239" t="s">
        <v>278</v>
      </c>
      <c r="E148" s="240" t="s">
        <v>308</v>
      </c>
      <c r="F148" s="241" t="s">
        <v>309</v>
      </c>
      <c r="G148" s="242" t="s">
        <v>305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310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310</v>
      </c>
      <c r="BM148" s="251" t="s">
        <v>2216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309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12" customFormat="1" ht="22.8" customHeight="1">
      <c r="A150" s="12"/>
      <c r="B150" s="223"/>
      <c r="C150" s="224"/>
      <c r="D150" s="225" t="s">
        <v>73</v>
      </c>
      <c r="E150" s="237" t="s">
        <v>322</v>
      </c>
      <c r="F150" s="237" t="s">
        <v>323</v>
      </c>
      <c r="G150" s="224"/>
      <c r="H150" s="224"/>
      <c r="I150" s="227"/>
      <c r="J150" s="238">
        <f>BK150</f>
        <v>0</v>
      </c>
      <c r="K150" s="224"/>
      <c r="L150" s="229"/>
      <c r="M150" s="230"/>
      <c r="N150" s="231"/>
      <c r="O150" s="231"/>
      <c r="P150" s="232">
        <f>SUM(P151:P158)</f>
        <v>0</v>
      </c>
      <c r="Q150" s="231"/>
      <c r="R150" s="232">
        <f>SUM(R151:R158)</f>
        <v>0</v>
      </c>
      <c r="S150" s="231"/>
      <c r="T150" s="233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4" t="s">
        <v>81</v>
      </c>
      <c r="AT150" s="235" t="s">
        <v>73</v>
      </c>
      <c r="AU150" s="235" t="s">
        <v>81</v>
      </c>
      <c r="AY150" s="234" t="s">
        <v>275</v>
      </c>
      <c r="BK150" s="236">
        <f>SUM(BK151:BK158)</f>
        <v>0</v>
      </c>
    </row>
    <row r="151" s="2" customFormat="1" ht="24.15" customHeight="1">
      <c r="A151" s="35"/>
      <c r="B151" s="36"/>
      <c r="C151" s="239" t="s">
        <v>282</v>
      </c>
      <c r="D151" s="239" t="s">
        <v>278</v>
      </c>
      <c r="E151" s="240" t="s">
        <v>324</v>
      </c>
      <c r="F151" s="241" t="s">
        <v>325</v>
      </c>
      <c r="G151" s="242" t="s">
        <v>326</v>
      </c>
      <c r="H151" s="243">
        <v>1.2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2219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328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24.15" customHeight="1">
      <c r="A153" s="35"/>
      <c r="B153" s="36"/>
      <c r="C153" s="239" t="s">
        <v>302</v>
      </c>
      <c r="D153" s="239" t="s">
        <v>278</v>
      </c>
      <c r="E153" s="240" t="s">
        <v>330</v>
      </c>
      <c r="F153" s="241" t="s">
        <v>331</v>
      </c>
      <c r="G153" s="242" t="s">
        <v>326</v>
      </c>
      <c r="H153" s="243">
        <v>1.2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2220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333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16.5" customHeight="1">
      <c r="A155" s="35"/>
      <c r="B155" s="36"/>
      <c r="C155" s="239" t="s">
        <v>286</v>
      </c>
      <c r="D155" s="239" t="s">
        <v>278</v>
      </c>
      <c r="E155" s="240" t="s">
        <v>2221</v>
      </c>
      <c r="F155" s="241" t="s">
        <v>2222</v>
      </c>
      <c r="G155" s="242" t="s">
        <v>326</v>
      </c>
      <c r="H155" s="243">
        <v>1.2</v>
      </c>
      <c r="I155" s="244"/>
      <c r="J155" s="245">
        <f>ROUND(I155*H155,2)</f>
        <v>0</v>
      </c>
      <c r="K155" s="246"/>
      <c r="L155" s="41"/>
      <c r="M155" s="247" t="s">
        <v>1</v>
      </c>
      <c r="N155" s="248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282</v>
      </c>
      <c r="AT155" s="251" t="s">
        <v>278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2223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2224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2" customFormat="1" ht="24.15" customHeight="1">
      <c r="A157" s="35"/>
      <c r="B157" s="36"/>
      <c r="C157" s="239" t="s">
        <v>312</v>
      </c>
      <c r="D157" s="239" t="s">
        <v>278</v>
      </c>
      <c r="E157" s="240" t="s">
        <v>340</v>
      </c>
      <c r="F157" s="241" t="s">
        <v>2225</v>
      </c>
      <c r="G157" s="242" t="s">
        <v>342</v>
      </c>
      <c r="H157" s="243">
        <v>1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310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310</v>
      </c>
      <c r="BM157" s="251" t="s">
        <v>2226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2225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12" customFormat="1" ht="25.92" customHeight="1">
      <c r="A159" s="12"/>
      <c r="B159" s="223"/>
      <c r="C159" s="224"/>
      <c r="D159" s="225" t="s">
        <v>73</v>
      </c>
      <c r="E159" s="226" t="s">
        <v>345</v>
      </c>
      <c r="F159" s="226" t="s">
        <v>346</v>
      </c>
      <c r="G159" s="224"/>
      <c r="H159" s="224"/>
      <c r="I159" s="227"/>
      <c r="J159" s="228">
        <f>BK159</f>
        <v>0</v>
      </c>
      <c r="K159" s="224"/>
      <c r="L159" s="229"/>
      <c r="M159" s="230"/>
      <c r="N159" s="231"/>
      <c r="O159" s="231"/>
      <c r="P159" s="232">
        <f>P160+P169+P178+P193+P204</f>
        <v>0</v>
      </c>
      <c r="Q159" s="231"/>
      <c r="R159" s="232">
        <f>R160+R169+R178+R193+R204</f>
        <v>3.1343399999999999</v>
      </c>
      <c r="S159" s="231"/>
      <c r="T159" s="233">
        <f>T160+T169+T178+T193+T204</f>
        <v>8.9440200000000001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4" t="s">
        <v>83</v>
      </c>
      <c r="AT159" s="235" t="s">
        <v>73</v>
      </c>
      <c r="AU159" s="235" t="s">
        <v>74</v>
      </c>
      <c r="AY159" s="234" t="s">
        <v>275</v>
      </c>
      <c r="BK159" s="236">
        <f>BK160+BK169+BK178+BK193+BK204</f>
        <v>0</v>
      </c>
    </row>
    <row r="160" s="12" customFormat="1" ht="22.8" customHeight="1">
      <c r="A160" s="12"/>
      <c r="B160" s="223"/>
      <c r="C160" s="224"/>
      <c r="D160" s="225" t="s">
        <v>73</v>
      </c>
      <c r="E160" s="237" t="s">
        <v>347</v>
      </c>
      <c r="F160" s="237" t="s">
        <v>348</v>
      </c>
      <c r="G160" s="224"/>
      <c r="H160" s="224"/>
      <c r="I160" s="227"/>
      <c r="J160" s="238">
        <f>BK160</f>
        <v>0</v>
      </c>
      <c r="K160" s="224"/>
      <c r="L160" s="229"/>
      <c r="M160" s="230"/>
      <c r="N160" s="231"/>
      <c r="O160" s="231"/>
      <c r="P160" s="232">
        <f>SUM(P161:P168)</f>
        <v>0</v>
      </c>
      <c r="Q160" s="231"/>
      <c r="R160" s="232">
        <f>SUM(R161:R168)</f>
        <v>0.012700000000000001</v>
      </c>
      <c r="S160" s="231"/>
      <c r="T160" s="233">
        <f>SUM(T161:T168)</f>
        <v>0.11598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4" t="s">
        <v>83</v>
      </c>
      <c r="AT160" s="235" t="s">
        <v>73</v>
      </c>
      <c r="AU160" s="235" t="s">
        <v>81</v>
      </c>
      <c r="AY160" s="234" t="s">
        <v>275</v>
      </c>
      <c r="BK160" s="236">
        <f>SUM(BK161:BK168)</f>
        <v>0</v>
      </c>
    </row>
    <row r="161" s="2" customFormat="1" ht="16.5" customHeight="1">
      <c r="A161" s="35"/>
      <c r="B161" s="36"/>
      <c r="C161" s="239" t="s">
        <v>318</v>
      </c>
      <c r="D161" s="239" t="s">
        <v>278</v>
      </c>
      <c r="E161" s="240" t="s">
        <v>2227</v>
      </c>
      <c r="F161" s="241" t="s">
        <v>2228</v>
      </c>
      <c r="G161" s="242" t="s">
        <v>315</v>
      </c>
      <c r="H161" s="243">
        <v>6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0.01933</v>
      </c>
      <c r="T161" s="250">
        <f>S161*H161</f>
        <v>0.11598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352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352</v>
      </c>
      <c r="BM161" s="251" t="s">
        <v>2229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2230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16.5" customHeight="1">
      <c r="A163" s="35"/>
      <c r="B163" s="36"/>
      <c r="C163" s="239" t="s">
        <v>296</v>
      </c>
      <c r="D163" s="239" t="s">
        <v>278</v>
      </c>
      <c r="E163" s="240" t="s">
        <v>2231</v>
      </c>
      <c r="F163" s="241" t="s">
        <v>2232</v>
      </c>
      <c r="G163" s="242" t="s">
        <v>81</v>
      </c>
      <c r="H163" s="243">
        <v>6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0.00063000000000000003</v>
      </c>
      <c r="R163" s="249">
        <f>Q163*H163</f>
        <v>0.0037800000000000004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352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352</v>
      </c>
      <c r="BM163" s="251" t="s">
        <v>2233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2234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2" customFormat="1" ht="21.75" customHeight="1">
      <c r="A165" s="35"/>
      <c r="B165" s="36"/>
      <c r="C165" s="239" t="s">
        <v>329</v>
      </c>
      <c r="D165" s="239" t="s">
        <v>278</v>
      </c>
      <c r="E165" s="240" t="s">
        <v>2235</v>
      </c>
      <c r="F165" s="241" t="s">
        <v>2236</v>
      </c>
      <c r="G165" s="242" t="s">
        <v>315</v>
      </c>
      <c r="H165" s="243">
        <v>4</v>
      </c>
      <c r="I165" s="244"/>
      <c r="J165" s="245">
        <f>ROUND(I165*H165,2)</f>
        <v>0</v>
      </c>
      <c r="K165" s="246"/>
      <c r="L165" s="41"/>
      <c r="M165" s="247" t="s">
        <v>1</v>
      </c>
      <c r="N165" s="248" t="s">
        <v>39</v>
      </c>
      <c r="O165" s="88"/>
      <c r="P165" s="249">
        <f>O165*H165</f>
        <v>0</v>
      </c>
      <c r="Q165" s="249">
        <v>0.0022300000000000002</v>
      </c>
      <c r="R165" s="249">
        <f>Q165*H165</f>
        <v>0.0089200000000000008</v>
      </c>
      <c r="S165" s="249">
        <v>0</v>
      </c>
      <c r="T165" s="25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51" t="s">
        <v>352</v>
      </c>
      <c r="AT165" s="251" t="s">
        <v>278</v>
      </c>
      <c r="AU165" s="251" t="s">
        <v>83</v>
      </c>
      <c r="AY165" s="14" t="s">
        <v>275</v>
      </c>
      <c r="BE165" s="252">
        <f>IF(N165="základní",J165,0)</f>
        <v>0</v>
      </c>
      <c r="BF165" s="252">
        <f>IF(N165="snížená",J165,0)</f>
        <v>0</v>
      </c>
      <c r="BG165" s="252">
        <f>IF(N165="zákl. přenesená",J165,0)</f>
        <v>0</v>
      </c>
      <c r="BH165" s="252">
        <f>IF(N165="sníž. přenesená",J165,0)</f>
        <v>0</v>
      </c>
      <c r="BI165" s="252">
        <f>IF(N165="nulová",J165,0)</f>
        <v>0</v>
      </c>
      <c r="BJ165" s="14" t="s">
        <v>81</v>
      </c>
      <c r="BK165" s="252">
        <f>ROUND(I165*H165,2)</f>
        <v>0</v>
      </c>
      <c r="BL165" s="14" t="s">
        <v>352</v>
      </c>
      <c r="BM165" s="251" t="s">
        <v>2237</v>
      </c>
    </row>
    <row r="166" s="2" customFormat="1">
      <c r="A166" s="35"/>
      <c r="B166" s="36"/>
      <c r="C166" s="37"/>
      <c r="D166" s="253" t="s">
        <v>284</v>
      </c>
      <c r="E166" s="37"/>
      <c r="F166" s="254" t="s">
        <v>2238</v>
      </c>
      <c r="G166" s="37"/>
      <c r="H166" s="37"/>
      <c r="I166" s="206"/>
      <c r="J166" s="37"/>
      <c r="K166" s="37"/>
      <c r="L166" s="41"/>
      <c r="M166" s="255"/>
      <c r="N166" s="256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284</v>
      </c>
      <c r="AU166" s="14" t="s">
        <v>83</v>
      </c>
    </row>
    <row r="167" s="2" customFormat="1" ht="24.15" customHeight="1">
      <c r="A167" s="35"/>
      <c r="B167" s="36"/>
      <c r="C167" s="239" t="s">
        <v>334</v>
      </c>
      <c r="D167" s="239" t="s">
        <v>278</v>
      </c>
      <c r="E167" s="240" t="s">
        <v>2239</v>
      </c>
      <c r="F167" s="241" t="s">
        <v>2240</v>
      </c>
      <c r="G167" s="242" t="s">
        <v>305</v>
      </c>
      <c r="H167" s="243">
        <v>1</v>
      </c>
      <c r="I167" s="244"/>
      <c r="J167" s="245">
        <f>ROUND(I167*H167,2)</f>
        <v>0</v>
      </c>
      <c r="K167" s="246"/>
      <c r="L167" s="41"/>
      <c r="M167" s="247" t="s">
        <v>1</v>
      </c>
      <c r="N167" s="248" t="s">
        <v>39</v>
      </c>
      <c r="O167" s="8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51" t="s">
        <v>310</v>
      </c>
      <c r="AT167" s="251" t="s">
        <v>278</v>
      </c>
      <c r="AU167" s="251" t="s">
        <v>83</v>
      </c>
      <c r="AY167" s="14" t="s">
        <v>275</v>
      </c>
      <c r="BE167" s="252">
        <f>IF(N167="základní",J167,0)</f>
        <v>0</v>
      </c>
      <c r="BF167" s="252">
        <f>IF(N167="snížená",J167,0)</f>
        <v>0</v>
      </c>
      <c r="BG167" s="252">
        <f>IF(N167="zákl. přenesená",J167,0)</f>
        <v>0</v>
      </c>
      <c r="BH167" s="252">
        <f>IF(N167="sníž. přenesená",J167,0)</f>
        <v>0</v>
      </c>
      <c r="BI167" s="252">
        <f>IF(N167="nulová",J167,0)</f>
        <v>0</v>
      </c>
      <c r="BJ167" s="14" t="s">
        <v>81</v>
      </c>
      <c r="BK167" s="252">
        <f>ROUND(I167*H167,2)</f>
        <v>0</v>
      </c>
      <c r="BL167" s="14" t="s">
        <v>310</v>
      </c>
      <c r="BM167" s="251" t="s">
        <v>2241</v>
      </c>
    </row>
    <row r="168" s="2" customFormat="1">
      <c r="A168" s="35"/>
      <c r="B168" s="36"/>
      <c r="C168" s="37"/>
      <c r="D168" s="253" t="s">
        <v>284</v>
      </c>
      <c r="E168" s="37"/>
      <c r="F168" s="254" t="s">
        <v>2419</v>
      </c>
      <c r="G168" s="37"/>
      <c r="H168" s="37"/>
      <c r="I168" s="206"/>
      <c r="J168" s="37"/>
      <c r="K168" s="37"/>
      <c r="L168" s="41"/>
      <c r="M168" s="255"/>
      <c r="N168" s="256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284</v>
      </c>
      <c r="AU168" s="14" t="s">
        <v>83</v>
      </c>
    </row>
    <row r="169" s="12" customFormat="1" ht="22.8" customHeight="1">
      <c r="A169" s="12"/>
      <c r="B169" s="223"/>
      <c r="C169" s="224"/>
      <c r="D169" s="225" t="s">
        <v>73</v>
      </c>
      <c r="E169" s="237" t="s">
        <v>1503</v>
      </c>
      <c r="F169" s="237" t="s">
        <v>1504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SUM(P170:P177)</f>
        <v>0</v>
      </c>
      <c r="Q169" s="231"/>
      <c r="R169" s="232">
        <f>SUM(R170:R177)</f>
        <v>0</v>
      </c>
      <c r="S169" s="231"/>
      <c r="T169" s="233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83</v>
      </c>
      <c r="AT169" s="235" t="s">
        <v>73</v>
      </c>
      <c r="AU169" s="235" t="s">
        <v>81</v>
      </c>
      <c r="AY169" s="234" t="s">
        <v>275</v>
      </c>
      <c r="BK169" s="236">
        <f>SUM(BK170:BK177)</f>
        <v>0</v>
      </c>
    </row>
    <row r="170" s="2" customFormat="1" ht="16.5" customHeight="1">
      <c r="A170" s="35"/>
      <c r="B170" s="36"/>
      <c r="C170" s="239" t="s">
        <v>8</v>
      </c>
      <c r="D170" s="239" t="s">
        <v>278</v>
      </c>
      <c r="E170" s="240" t="s">
        <v>1508</v>
      </c>
      <c r="F170" s="241" t="s">
        <v>2175</v>
      </c>
      <c r="G170" s="242" t="s">
        <v>696</v>
      </c>
      <c r="H170" s="243">
        <v>9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310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310</v>
      </c>
      <c r="BM170" s="251" t="s">
        <v>2373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1511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2" customFormat="1" ht="16.5" customHeight="1">
      <c r="A172" s="35"/>
      <c r="B172" s="36"/>
      <c r="C172" s="239" t="s">
        <v>349</v>
      </c>
      <c r="D172" s="239" t="s">
        <v>278</v>
      </c>
      <c r="E172" s="240" t="s">
        <v>1505</v>
      </c>
      <c r="F172" s="241" t="s">
        <v>1506</v>
      </c>
      <c r="G172" s="242" t="s">
        <v>281</v>
      </c>
      <c r="H172" s="243">
        <v>9</v>
      </c>
      <c r="I172" s="244"/>
      <c r="J172" s="245">
        <f>ROUND(I172*H172,2)</f>
        <v>0</v>
      </c>
      <c r="K172" s="246"/>
      <c r="L172" s="41"/>
      <c r="M172" s="247" t="s">
        <v>1</v>
      </c>
      <c r="N172" s="248" t="s">
        <v>39</v>
      </c>
      <c r="O172" s="88"/>
      <c r="P172" s="249">
        <f>O172*H172</f>
        <v>0</v>
      </c>
      <c r="Q172" s="249">
        <v>0</v>
      </c>
      <c r="R172" s="249">
        <f>Q172*H172</f>
        <v>0</v>
      </c>
      <c r="S172" s="249">
        <v>0</v>
      </c>
      <c r="T172" s="25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51" t="s">
        <v>352</v>
      </c>
      <c r="AT172" s="251" t="s">
        <v>278</v>
      </c>
      <c r="AU172" s="251" t="s">
        <v>83</v>
      </c>
      <c r="AY172" s="14" t="s">
        <v>275</v>
      </c>
      <c r="BE172" s="252">
        <f>IF(N172="základní",J172,0)</f>
        <v>0</v>
      </c>
      <c r="BF172" s="252">
        <f>IF(N172="snížená",J172,0)</f>
        <v>0</v>
      </c>
      <c r="BG172" s="252">
        <f>IF(N172="zákl. přenesená",J172,0)</f>
        <v>0</v>
      </c>
      <c r="BH172" s="252">
        <f>IF(N172="sníž. přenesená",J172,0)</f>
        <v>0</v>
      </c>
      <c r="BI172" s="252">
        <f>IF(N172="nulová",J172,0)</f>
        <v>0</v>
      </c>
      <c r="BJ172" s="14" t="s">
        <v>81</v>
      </c>
      <c r="BK172" s="252">
        <f>ROUND(I172*H172,2)</f>
        <v>0</v>
      </c>
      <c r="BL172" s="14" t="s">
        <v>352</v>
      </c>
      <c r="BM172" s="251" t="s">
        <v>2244</v>
      </c>
    </row>
    <row r="173" s="2" customFormat="1">
      <c r="A173" s="35"/>
      <c r="B173" s="36"/>
      <c r="C173" s="37"/>
      <c r="D173" s="253" t="s">
        <v>284</v>
      </c>
      <c r="E173" s="37"/>
      <c r="F173" s="254" t="s">
        <v>1506</v>
      </c>
      <c r="G173" s="37"/>
      <c r="H173" s="37"/>
      <c r="I173" s="206"/>
      <c r="J173" s="37"/>
      <c r="K173" s="37"/>
      <c r="L173" s="41"/>
      <c r="M173" s="255"/>
      <c r="N173" s="256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284</v>
      </c>
      <c r="AU173" s="14" t="s">
        <v>83</v>
      </c>
    </row>
    <row r="174" s="2" customFormat="1" ht="16.5" customHeight="1">
      <c r="A174" s="35"/>
      <c r="B174" s="36"/>
      <c r="C174" s="239" t="s">
        <v>355</v>
      </c>
      <c r="D174" s="239" t="s">
        <v>278</v>
      </c>
      <c r="E174" s="240" t="s">
        <v>1512</v>
      </c>
      <c r="F174" s="241" t="s">
        <v>1513</v>
      </c>
      <c r="G174" s="242" t="s">
        <v>696</v>
      </c>
      <c r="H174" s="243">
        <v>9</v>
      </c>
      <c r="I174" s="244"/>
      <c r="J174" s="245">
        <f>ROUND(I174*H174,2)</f>
        <v>0</v>
      </c>
      <c r="K174" s="246"/>
      <c r="L174" s="41"/>
      <c r="M174" s="247" t="s">
        <v>1</v>
      </c>
      <c r="N174" s="248" t="s">
        <v>39</v>
      </c>
      <c r="O174" s="8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51" t="s">
        <v>310</v>
      </c>
      <c r="AT174" s="251" t="s">
        <v>278</v>
      </c>
      <c r="AU174" s="251" t="s">
        <v>83</v>
      </c>
      <c r="AY174" s="14" t="s">
        <v>275</v>
      </c>
      <c r="BE174" s="252">
        <f>IF(N174="základní",J174,0)</f>
        <v>0</v>
      </c>
      <c r="BF174" s="252">
        <f>IF(N174="snížená",J174,0)</f>
        <v>0</v>
      </c>
      <c r="BG174" s="252">
        <f>IF(N174="zákl. přenesená",J174,0)</f>
        <v>0</v>
      </c>
      <c r="BH174" s="252">
        <f>IF(N174="sníž. přenesená",J174,0)</f>
        <v>0</v>
      </c>
      <c r="BI174" s="252">
        <f>IF(N174="nulová",J174,0)</f>
        <v>0</v>
      </c>
      <c r="BJ174" s="14" t="s">
        <v>81</v>
      </c>
      <c r="BK174" s="252">
        <f>ROUND(I174*H174,2)</f>
        <v>0</v>
      </c>
      <c r="BL174" s="14" t="s">
        <v>310</v>
      </c>
      <c r="BM174" s="251" t="s">
        <v>2245</v>
      </c>
    </row>
    <row r="175" s="2" customFormat="1">
      <c r="A175" s="35"/>
      <c r="B175" s="36"/>
      <c r="C175" s="37"/>
      <c r="D175" s="253" t="s">
        <v>284</v>
      </c>
      <c r="E175" s="37"/>
      <c r="F175" s="254" t="s">
        <v>1513</v>
      </c>
      <c r="G175" s="37"/>
      <c r="H175" s="37"/>
      <c r="I175" s="206"/>
      <c r="J175" s="37"/>
      <c r="K175" s="37"/>
      <c r="L175" s="41"/>
      <c r="M175" s="255"/>
      <c r="N175" s="256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284</v>
      </c>
      <c r="AU175" s="14" t="s">
        <v>83</v>
      </c>
    </row>
    <row r="176" s="2" customFormat="1" ht="16.5" customHeight="1">
      <c r="A176" s="35"/>
      <c r="B176" s="36"/>
      <c r="C176" s="239" t="s">
        <v>360</v>
      </c>
      <c r="D176" s="239" t="s">
        <v>278</v>
      </c>
      <c r="E176" s="240" t="s">
        <v>2246</v>
      </c>
      <c r="F176" s="241" t="s">
        <v>2247</v>
      </c>
      <c r="G176" s="242" t="s">
        <v>696</v>
      </c>
      <c r="H176" s="243">
        <v>5</v>
      </c>
      <c r="I176" s="244"/>
      <c r="J176" s="245">
        <f>ROUND(I176*H176,2)</f>
        <v>0</v>
      </c>
      <c r="K176" s="246"/>
      <c r="L176" s="41"/>
      <c r="M176" s="247" t="s">
        <v>1</v>
      </c>
      <c r="N176" s="248" t="s">
        <v>39</v>
      </c>
      <c r="O176" s="88"/>
      <c r="P176" s="249">
        <f>O176*H176</f>
        <v>0</v>
      </c>
      <c r="Q176" s="249">
        <v>0</v>
      </c>
      <c r="R176" s="249">
        <f>Q176*H176</f>
        <v>0</v>
      </c>
      <c r="S176" s="249">
        <v>0</v>
      </c>
      <c r="T176" s="25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51" t="s">
        <v>310</v>
      </c>
      <c r="AT176" s="251" t="s">
        <v>278</v>
      </c>
      <c r="AU176" s="251" t="s">
        <v>83</v>
      </c>
      <c r="AY176" s="14" t="s">
        <v>275</v>
      </c>
      <c r="BE176" s="252">
        <f>IF(N176="základní",J176,0)</f>
        <v>0</v>
      </c>
      <c r="BF176" s="252">
        <f>IF(N176="snížená",J176,0)</f>
        <v>0</v>
      </c>
      <c r="BG176" s="252">
        <f>IF(N176="zákl. přenesená",J176,0)</f>
        <v>0</v>
      </c>
      <c r="BH176" s="252">
        <f>IF(N176="sníž. přenesená",J176,0)</f>
        <v>0</v>
      </c>
      <c r="BI176" s="252">
        <f>IF(N176="nulová",J176,0)</f>
        <v>0</v>
      </c>
      <c r="BJ176" s="14" t="s">
        <v>81</v>
      </c>
      <c r="BK176" s="252">
        <f>ROUND(I176*H176,2)</f>
        <v>0</v>
      </c>
      <c r="BL176" s="14" t="s">
        <v>310</v>
      </c>
      <c r="BM176" s="251" t="s">
        <v>2248</v>
      </c>
    </row>
    <row r="177" s="2" customFormat="1">
      <c r="A177" s="35"/>
      <c r="B177" s="36"/>
      <c r="C177" s="37"/>
      <c r="D177" s="253" t="s">
        <v>284</v>
      </c>
      <c r="E177" s="37"/>
      <c r="F177" s="254" t="s">
        <v>2249</v>
      </c>
      <c r="G177" s="37"/>
      <c r="H177" s="37"/>
      <c r="I177" s="206"/>
      <c r="J177" s="37"/>
      <c r="K177" s="37"/>
      <c r="L177" s="41"/>
      <c r="M177" s="255"/>
      <c r="N177" s="256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284</v>
      </c>
      <c r="AU177" s="14" t="s">
        <v>83</v>
      </c>
    </row>
    <row r="178" s="12" customFormat="1" ht="22.8" customHeight="1">
      <c r="A178" s="12"/>
      <c r="B178" s="223"/>
      <c r="C178" s="224"/>
      <c r="D178" s="225" t="s">
        <v>73</v>
      </c>
      <c r="E178" s="237" t="s">
        <v>2250</v>
      </c>
      <c r="F178" s="237" t="s">
        <v>2251</v>
      </c>
      <c r="G178" s="224"/>
      <c r="H178" s="224"/>
      <c r="I178" s="227"/>
      <c r="J178" s="238">
        <f>BK178</f>
        <v>0</v>
      </c>
      <c r="K178" s="224"/>
      <c r="L178" s="229"/>
      <c r="M178" s="230"/>
      <c r="N178" s="231"/>
      <c r="O178" s="231"/>
      <c r="P178" s="232">
        <f>SUM(P179:P192)</f>
        <v>0</v>
      </c>
      <c r="Q178" s="231"/>
      <c r="R178" s="232">
        <f>SUM(R179:R192)</f>
        <v>0.86060000000000003</v>
      </c>
      <c r="S178" s="231"/>
      <c r="T178" s="233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4" t="s">
        <v>83</v>
      </c>
      <c r="AT178" s="235" t="s">
        <v>73</v>
      </c>
      <c r="AU178" s="235" t="s">
        <v>81</v>
      </c>
      <c r="AY178" s="234" t="s">
        <v>275</v>
      </c>
      <c r="BK178" s="236">
        <f>SUM(BK179:BK192)</f>
        <v>0</v>
      </c>
    </row>
    <row r="179" s="2" customFormat="1" ht="16.5" customHeight="1">
      <c r="A179" s="35"/>
      <c r="B179" s="36"/>
      <c r="C179" s="239" t="s">
        <v>352</v>
      </c>
      <c r="D179" s="239" t="s">
        <v>278</v>
      </c>
      <c r="E179" s="240" t="s">
        <v>2252</v>
      </c>
      <c r="F179" s="241" t="s">
        <v>2253</v>
      </c>
      <c r="G179" s="242" t="s">
        <v>281</v>
      </c>
      <c r="H179" s="243">
        <v>33.100000000000001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0.00029999999999999997</v>
      </c>
      <c r="R179" s="249">
        <f>Q179*H179</f>
        <v>0.0099299999999999996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2254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2255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24.15" customHeight="1">
      <c r="A181" s="35"/>
      <c r="B181" s="36"/>
      <c r="C181" s="239" t="s">
        <v>369</v>
      </c>
      <c r="D181" s="239" t="s">
        <v>278</v>
      </c>
      <c r="E181" s="240" t="s">
        <v>2256</v>
      </c>
      <c r="F181" s="241" t="s">
        <v>2257</v>
      </c>
      <c r="G181" s="242" t="s">
        <v>281</v>
      </c>
      <c r="H181" s="243">
        <v>33.100000000000001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0.020400000000000001</v>
      </c>
      <c r="R181" s="249">
        <f>Q181*H181</f>
        <v>0.67524000000000006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352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2258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2259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33" customHeight="1">
      <c r="A183" s="35"/>
      <c r="B183" s="36"/>
      <c r="C183" s="239" t="s">
        <v>374</v>
      </c>
      <c r="D183" s="239" t="s">
        <v>278</v>
      </c>
      <c r="E183" s="240" t="s">
        <v>2260</v>
      </c>
      <c r="F183" s="241" t="s">
        <v>2261</v>
      </c>
      <c r="G183" s="242" t="s">
        <v>281</v>
      </c>
      <c r="H183" s="243">
        <v>33.100000000000001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0.0053</v>
      </c>
      <c r="R183" s="249">
        <f>Q183*H183</f>
        <v>0.17543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2262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2263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16.5" customHeight="1">
      <c r="A185" s="35"/>
      <c r="B185" s="36"/>
      <c r="C185" s="239" t="s">
        <v>380</v>
      </c>
      <c r="D185" s="239" t="s">
        <v>278</v>
      </c>
      <c r="E185" s="240" t="s">
        <v>2264</v>
      </c>
      <c r="F185" s="241" t="s">
        <v>2265</v>
      </c>
      <c r="G185" s="242" t="s">
        <v>281</v>
      </c>
      <c r="H185" s="243">
        <v>33.100000000000001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282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282</v>
      </c>
      <c r="BM185" s="251" t="s">
        <v>2266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2265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39" t="s">
        <v>385</v>
      </c>
      <c r="D187" s="239" t="s">
        <v>278</v>
      </c>
      <c r="E187" s="240" t="s">
        <v>2267</v>
      </c>
      <c r="F187" s="241" t="s">
        <v>2268</v>
      </c>
      <c r="G187" s="242" t="s">
        <v>281</v>
      </c>
      <c r="H187" s="243">
        <v>36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310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310</v>
      </c>
      <c r="BM187" s="251" t="s">
        <v>2269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2268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24.15" customHeight="1">
      <c r="A189" s="35"/>
      <c r="B189" s="36"/>
      <c r="C189" s="239" t="s">
        <v>7</v>
      </c>
      <c r="D189" s="239" t="s">
        <v>278</v>
      </c>
      <c r="E189" s="240" t="s">
        <v>2270</v>
      </c>
      <c r="F189" s="241" t="s">
        <v>2271</v>
      </c>
      <c r="G189" s="242" t="s">
        <v>281</v>
      </c>
      <c r="H189" s="243">
        <v>33.100000000000001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2272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2273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2" customFormat="1" ht="16.5" customHeight="1">
      <c r="A191" s="35"/>
      <c r="B191" s="36"/>
      <c r="C191" s="239" t="s">
        <v>394</v>
      </c>
      <c r="D191" s="239" t="s">
        <v>278</v>
      </c>
      <c r="E191" s="240" t="s">
        <v>2139</v>
      </c>
      <c r="F191" s="241" t="s">
        <v>2140</v>
      </c>
      <c r="G191" s="242" t="s">
        <v>281</v>
      </c>
      <c r="H191" s="243">
        <v>33.100000000000001</v>
      </c>
      <c r="I191" s="244"/>
      <c r="J191" s="245">
        <f>ROUND(I191*H191,2)</f>
        <v>0</v>
      </c>
      <c r="K191" s="246"/>
      <c r="L191" s="41"/>
      <c r="M191" s="247" t="s">
        <v>1</v>
      </c>
      <c r="N191" s="248" t="s">
        <v>39</v>
      </c>
      <c r="O191" s="88"/>
      <c r="P191" s="249">
        <f>O191*H191</f>
        <v>0</v>
      </c>
      <c r="Q191" s="249">
        <v>0</v>
      </c>
      <c r="R191" s="249">
        <f>Q191*H191</f>
        <v>0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310</v>
      </c>
      <c r="AT191" s="251" t="s">
        <v>278</v>
      </c>
      <c r="AU191" s="251" t="s">
        <v>83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310</v>
      </c>
      <c r="BM191" s="251" t="s">
        <v>2274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2140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83</v>
      </c>
    </row>
    <row r="193" s="12" customFormat="1" ht="22.8" customHeight="1">
      <c r="A193" s="12"/>
      <c r="B193" s="223"/>
      <c r="C193" s="224"/>
      <c r="D193" s="225" t="s">
        <v>73</v>
      </c>
      <c r="E193" s="237" t="s">
        <v>513</v>
      </c>
      <c r="F193" s="237" t="s">
        <v>514</v>
      </c>
      <c r="G193" s="224"/>
      <c r="H193" s="224"/>
      <c r="I193" s="227"/>
      <c r="J193" s="238">
        <f>BK193</f>
        <v>0</v>
      </c>
      <c r="K193" s="224"/>
      <c r="L193" s="229"/>
      <c r="M193" s="230"/>
      <c r="N193" s="231"/>
      <c r="O193" s="231"/>
      <c r="P193" s="232">
        <f>SUM(P194:P203)</f>
        <v>0</v>
      </c>
      <c r="Q193" s="231"/>
      <c r="R193" s="232">
        <f>SUM(R194:R203)</f>
        <v>2.1602399999999999</v>
      </c>
      <c r="S193" s="231"/>
      <c r="T193" s="233">
        <f>SUM(T194:T203)</f>
        <v>8.8019999999999996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4" t="s">
        <v>83</v>
      </c>
      <c r="AT193" s="235" t="s">
        <v>73</v>
      </c>
      <c r="AU193" s="235" t="s">
        <v>81</v>
      </c>
      <c r="AY193" s="234" t="s">
        <v>275</v>
      </c>
      <c r="BK193" s="236">
        <f>SUM(BK194:BK203)</f>
        <v>0</v>
      </c>
    </row>
    <row r="194" s="2" customFormat="1" ht="16.5" customHeight="1">
      <c r="A194" s="35"/>
      <c r="B194" s="36"/>
      <c r="C194" s="239" t="s">
        <v>399</v>
      </c>
      <c r="D194" s="239" t="s">
        <v>278</v>
      </c>
      <c r="E194" s="240" t="s">
        <v>516</v>
      </c>
      <c r="F194" s="241" t="s">
        <v>517</v>
      </c>
      <c r="G194" s="242" t="s">
        <v>281</v>
      </c>
      <c r="H194" s="243">
        <v>108</v>
      </c>
      <c r="I194" s="244"/>
      <c r="J194" s="245">
        <f>ROUND(I194*H194,2)</f>
        <v>0</v>
      </c>
      <c r="K194" s="246"/>
      <c r="L194" s="41"/>
      <c r="M194" s="247" t="s">
        <v>1</v>
      </c>
      <c r="N194" s="248" t="s">
        <v>39</v>
      </c>
      <c r="O194" s="88"/>
      <c r="P194" s="249">
        <f>O194*H194</f>
        <v>0</v>
      </c>
      <c r="Q194" s="249">
        <v>0.00029999999999999997</v>
      </c>
      <c r="R194" s="249">
        <f>Q194*H194</f>
        <v>0.032399999999999998</v>
      </c>
      <c r="S194" s="249">
        <v>0</v>
      </c>
      <c r="T194" s="25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51" t="s">
        <v>352</v>
      </c>
      <c r="AT194" s="251" t="s">
        <v>278</v>
      </c>
      <c r="AU194" s="251" t="s">
        <v>83</v>
      </c>
      <c r="AY194" s="14" t="s">
        <v>275</v>
      </c>
      <c r="BE194" s="252">
        <f>IF(N194="základní",J194,0)</f>
        <v>0</v>
      </c>
      <c r="BF194" s="252">
        <f>IF(N194="snížená",J194,0)</f>
        <v>0</v>
      </c>
      <c r="BG194" s="252">
        <f>IF(N194="zákl. přenesená",J194,0)</f>
        <v>0</v>
      </c>
      <c r="BH194" s="252">
        <f>IF(N194="sníž. přenesená",J194,0)</f>
        <v>0</v>
      </c>
      <c r="BI194" s="252">
        <f>IF(N194="nulová",J194,0)</f>
        <v>0</v>
      </c>
      <c r="BJ194" s="14" t="s">
        <v>81</v>
      </c>
      <c r="BK194" s="252">
        <f>ROUND(I194*H194,2)</f>
        <v>0</v>
      </c>
      <c r="BL194" s="14" t="s">
        <v>352</v>
      </c>
      <c r="BM194" s="251" t="s">
        <v>2275</v>
      </c>
    </row>
    <row r="195" s="2" customFormat="1">
      <c r="A195" s="35"/>
      <c r="B195" s="36"/>
      <c r="C195" s="37"/>
      <c r="D195" s="253" t="s">
        <v>284</v>
      </c>
      <c r="E195" s="37"/>
      <c r="F195" s="254" t="s">
        <v>519</v>
      </c>
      <c r="G195" s="37"/>
      <c r="H195" s="37"/>
      <c r="I195" s="206"/>
      <c r="J195" s="37"/>
      <c r="K195" s="37"/>
      <c r="L195" s="41"/>
      <c r="M195" s="255"/>
      <c r="N195" s="256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284</v>
      </c>
      <c r="AU195" s="14" t="s">
        <v>83</v>
      </c>
    </row>
    <row r="196" s="2" customFormat="1" ht="24.15" customHeight="1">
      <c r="A196" s="35"/>
      <c r="B196" s="36"/>
      <c r="C196" s="239" t="s">
        <v>403</v>
      </c>
      <c r="D196" s="239" t="s">
        <v>278</v>
      </c>
      <c r="E196" s="240" t="s">
        <v>521</v>
      </c>
      <c r="F196" s="241" t="s">
        <v>522</v>
      </c>
      <c r="G196" s="242" t="s">
        <v>281</v>
      </c>
      <c r="H196" s="243">
        <v>108</v>
      </c>
      <c r="I196" s="244"/>
      <c r="J196" s="245">
        <f>ROUND(I196*H196,2)</f>
        <v>0</v>
      </c>
      <c r="K196" s="246"/>
      <c r="L196" s="41"/>
      <c r="M196" s="247" t="s">
        <v>1</v>
      </c>
      <c r="N196" s="248" t="s">
        <v>39</v>
      </c>
      <c r="O196" s="88"/>
      <c r="P196" s="249">
        <f>O196*H196</f>
        <v>0</v>
      </c>
      <c r="Q196" s="249">
        <v>0</v>
      </c>
      <c r="R196" s="249">
        <f>Q196*H196</f>
        <v>0</v>
      </c>
      <c r="S196" s="249">
        <v>0.081500000000000003</v>
      </c>
      <c r="T196" s="250">
        <f>S196*H196</f>
        <v>8.8019999999999996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51" t="s">
        <v>352</v>
      </c>
      <c r="AT196" s="251" t="s">
        <v>278</v>
      </c>
      <c r="AU196" s="251" t="s">
        <v>83</v>
      </c>
      <c r="AY196" s="14" t="s">
        <v>275</v>
      </c>
      <c r="BE196" s="252">
        <f>IF(N196="základní",J196,0)</f>
        <v>0</v>
      </c>
      <c r="BF196" s="252">
        <f>IF(N196="snížená",J196,0)</f>
        <v>0</v>
      </c>
      <c r="BG196" s="252">
        <f>IF(N196="zákl. přenesená",J196,0)</f>
        <v>0</v>
      </c>
      <c r="BH196" s="252">
        <f>IF(N196="sníž. přenesená",J196,0)</f>
        <v>0</v>
      </c>
      <c r="BI196" s="252">
        <f>IF(N196="nulová",J196,0)</f>
        <v>0</v>
      </c>
      <c r="BJ196" s="14" t="s">
        <v>81</v>
      </c>
      <c r="BK196" s="252">
        <f>ROUND(I196*H196,2)</f>
        <v>0</v>
      </c>
      <c r="BL196" s="14" t="s">
        <v>352</v>
      </c>
      <c r="BM196" s="251" t="s">
        <v>2276</v>
      </c>
    </row>
    <row r="197" s="2" customFormat="1">
      <c r="A197" s="35"/>
      <c r="B197" s="36"/>
      <c r="C197" s="37"/>
      <c r="D197" s="253" t="s">
        <v>284</v>
      </c>
      <c r="E197" s="37"/>
      <c r="F197" s="254" t="s">
        <v>524</v>
      </c>
      <c r="G197" s="37"/>
      <c r="H197" s="37"/>
      <c r="I197" s="206"/>
      <c r="J197" s="37"/>
      <c r="K197" s="37"/>
      <c r="L197" s="41"/>
      <c r="M197" s="255"/>
      <c r="N197" s="256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284</v>
      </c>
      <c r="AU197" s="14" t="s">
        <v>83</v>
      </c>
    </row>
    <row r="198" s="2" customFormat="1" ht="33" customHeight="1">
      <c r="A198" s="35"/>
      <c r="B198" s="36"/>
      <c r="C198" s="239" t="s">
        <v>408</v>
      </c>
      <c r="D198" s="239" t="s">
        <v>278</v>
      </c>
      <c r="E198" s="240" t="s">
        <v>526</v>
      </c>
      <c r="F198" s="241" t="s">
        <v>527</v>
      </c>
      <c r="G198" s="242" t="s">
        <v>281</v>
      </c>
      <c r="H198" s="243">
        <v>108</v>
      </c>
      <c r="I198" s="244"/>
      <c r="J198" s="245">
        <f>ROUND(I198*H198,2)</f>
        <v>0</v>
      </c>
      <c r="K198" s="246"/>
      <c r="L198" s="41"/>
      <c r="M198" s="247" t="s">
        <v>1</v>
      </c>
      <c r="N198" s="248" t="s">
        <v>39</v>
      </c>
      <c r="O198" s="88"/>
      <c r="P198" s="249">
        <f>O198*H198</f>
        <v>0</v>
      </c>
      <c r="Q198" s="249">
        <v>0.0054799999999999996</v>
      </c>
      <c r="R198" s="249">
        <f>Q198*H198</f>
        <v>0.59183999999999992</v>
      </c>
      <c r="S198" s="249">
        <v>0</v>
      </c>
      <c r="T198" s="25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51" t="s">
        <v>352</v>
      </c>
      <c r="AT198" s="251" t="s">
        <v>278</v>
      </c>
      <c r="AU198" s="251" t="s">
        <v>83</v>
      </c>
      <c r="AY198" s="14" t="s">
        <v>275</v>
      </c>
      <c r="BE198" s="252">
        <f>IF(N198="základní",J198,0)</f>
        <v>0</v>
      </c>
      <c r="BF198" s="252">
        <f>IF(N198="snížená",J198,0)</f>
        <v>0</v>
      </c>
      <c r="BG198" s="252">
        <f>IF(N198="zákl. přenesená",J198,0)</f>
        <v>0</v>
      </c>
      <c r="BH198" s="252">
        <f>IF(N198="sníž. přenesená",J198,0)</f>
        <v>0</v>
      </c>
      <c r="BI198" s="252">
        <f>IF(N198="nulová",J198,0)</f>
        <v>0</v>
      </c>
      <c r="BJ198" s="14" t="s">
        <v>81</v>
      </c>
      <c r="BK198" s="252">
        <f>ROUND(I198*H198,2)</f>
        <v>0</v>
      </c>
      <c r="BL198" s="14" t="s">
        <v>352</v>
      </c>
      <c r="BM198" s="251" t="s">
        <v>2277</v>
      </c>
    </row>
    <row r="199" s="2" customFormat="1">
      <c r="A199" s="35"/>
      <c r="B199" s="36"/>
      <c r="C199" s="37"/>
      <c r="D199" s="253" t="s">
        <v>284</v>
      </c>
      <c r="E199" s="37"/>
      <c r="F199" s="254" t="s">
        <v>529</v>
      </c>
      <c r="G199" s="37"/>
      <c r="H199" s="37"/>
      <c r="I199" s="206"/>
      <c r="J199" s="37"/>
      <c r="K199" s="37"/>
      <c r="L199" s="41"/>
      <c r="M199" s="255"/>
      <c r="N199" s="256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284</v>
      </c>
      <c r="AU199" s="14" t="s">
        <v>83</v>
      </c>
    </row>
    <row r="200" s="2" customFormat="1" ht="16.5" customHeight="1">
      <c r="A200" s="35"/>
      <c r="B200" s="36"/>
      <c r="C200" s="239" t="s">
        <v>413</v>
      </c>
      <c r="D200" s="239" t="s">
        <v>278</v>
      </c>
      <c r="E200" s="240" t="s">
        <v>2278</v>
      </c>
      <c r="F200" s="241" t="s">
        <v>2279</v>
      </c>
      <c r="G200" s="242" t="s">
        <v>281</v>
      </c>
      <c r="H200" s="243">
        <v>108</v>
      </c>
      <c r="I200" s="244"/>
      <c r="J200" s="245">
        <f>ROUND(I200*H200,2)</f>
        <v>0</v>
      </c>
      <c r="K200" s="246"/>
      <c r="L200" s="41"/>
      <c r="M200" s="247" t="s">
        <v>1</v>
      </c>
      <c r="N200" s="248" t="s">
        <v>39</v>
      </c>
      <c r="O200" s="8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51" t="s">
        <v>310</v>
      </c>
      <c r="AT200" s="251" t="s">
        <v>278</v>
      </c>
      <c r="AU200" s="251" t="s">
        <v>83</v>
      </c>
      <c r="AY200" s="14" t="s">
        <v>275</v>
      </c>
      <c r="BE200" s="252">
        <f>IF(N200="základní",J200,0)</f>
        <v>0</v>
      </c>
      <c r="BF200" s="252">
        <f>IF(N200="snížená",J200,0)</f>
        <v>0</v>
      </c>
      <c r="BG200" s="252">
        <f>IF(N200="zákl. přenesená",J200,0)</f>
        <v>0</v>
      </c>
      <c r="BH200" s="252">
        <f>IF(N200="sníž. přenesená",J200,0)</f>
        <v>0</v>
      </c>
      <c r="BI200" s="252">
        <f>IF(N200="nulová",J200,0)</f>
        <v>0</v>
      </c>
      <c r="BJ200" s="14" t="s">
        <v>81</v>
      </c>
      <c r="BK200" s="252">
        <f>ROUND(I200*H200,2)</f>
        <v>0</v>
      </c>
      <c r="BL200" s="14" t="s">
        <v>310</v>
      </c>
      <c r="BM200" s="251" t="s">
        <v>2280</v>
      </c>
    </row>
    <row r="201" s="2" customFormat="1">
      <c r="A201" s="35"/>
      <c r="B201" s="36"/>
      <c r="C201" s="37"/>
      <c r="D201" s="253" t="s">
        <v>284</v>
      </c>
      <c r="E201" s="37"/>
      <c r="F201" s="254" t="s">
        <v>2279</v>
      </c>
      <c r="G201" s="37"/>
      <c r="H201" s="37"/>
      <c r="I201" s="206"/>
      <c r="J201" s="37"/>
      <c r="K201" s="37"/>
      <c r="L201" s="41"/>
      <c r="M201" s="255"/>
      <c r="N201" s="256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284</v>
      </c>
      <c r="AU201" s="14" t="s">
        <v>83</v>
      </c>
    </row>
    <row r="202" s="2" customFormat="1" ht="33" customHeight="1">
      <c r="A202" s="35"/>
      <c r="B202" s="36"/>
      <c r="C202" s="257" t="s">
        <v>419</v>
      </c>
      <c r="D202" s="257" t="s">
        <v>339</v>
      </c>
      <c r="E202" s="258" t="s">
        <v>531</v>
      </c>
      <c r="F202" s="259" t="s">
        <v>532</v>
      </c>
      <c r="G202" s="260" t="s">
        <v>281</v>
      </c>
      <c r="H202" s="261">
        <v>120</v>
      </c>
      <c r="I202" s="262"/>
      <c r="J202" s="263">
        <f>ROUND(I202*H202,2)</f>
        <v>0</v>
      </c>
      <c r="K202" s="264"/>
      <c r="L202" s="265"/>
      <c r="M202" s="266" t="s">
        <v>1</v>
      </c>
      <c r="N202" s="267" t="s">
        <v>39</v>
      </c>
      <c r="O202" s="88"/>
      <c r="P202" s="249">
        <f>O202*H202</f>
        <v>0</v>
      </c>
      <c r="Q202" s="249">
        <v>0.012800000000000001</v>
      </c>
      <c r="R202" s="249">
        <f>Q202*H202</f>
        <v>1.536</v>
      </c>
      <c r="S202" s="249">
        <v>0</v>
      </c>
      <c r="T202" s="25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51" t="s">
        <v>377</v>
      </c>
      <c r="AT202" s="251" t="s">
        <v>339</v>
      </c>
      <c r="AU202" s="251" t="s">
        <v>83</v>
      </c>
      <c r="AY202" s="14" t="s">
        <v>275</v>
      </c>
      <c r="BE202" s="252">
        <f>IF(N202="základní",J202,0)</f>
        <v>0</v>
      </c>
      <c r="BF202" s="252">
        <f>IF(N202="snížená",J202,0)</f>
        <v>0</v>
      </c>
      <c r="BG202" s="252">
        <f>IF(N202="zákl. přenesená",J202,0)</f>
        <v>0</v>
      </c>
      <c r="BH202" s="252">
        <f>IF(N202="sníž. přenesená",J202,0)</f>
        <v>0</v>
      </c>
      <c r="BI202" s="252">
        <f>IF(N202="nulová",J202,0)</f>
        <v>0</v>
      </c>
      <c r="BJ202" s="14" t="s">
        <v>81</v>
      </c>
      <c r="BK202" s="252">
        <f>ROUND(I202*H202,2)</f>
        <v>0</v>
      </c>
      <c r="BL202" s="14" t="s">
        <v>352</v>
      </c>
      <c r="BM202" s="251" t="s">
        <v>2281</v>
      </c>
    </row>
    <row r="203" s="2" customFormat="1">
      <c r="A203" s="35"/>
      <c r="B203" s="36"/>
      <c r="C203" s="37"/>
      <c r="D203" s="253" t="s">
        <v>284</v>
      </c>
      <c r="E203" s="37"/>
      <c r="F203" s="254" t="s">
        <v>532</v>
      </c>
      <c r="G203" s="37"/>
      <c r="H203" s="37"/>
      <c r="I203" s="206"/>
      <c r="J203" s="37"/>
      <c r="K203" s="37"/>
      <c r="L203" s="41"/>
      <c r="M203" s="255"/>
      <c r="N203" s="256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284</v>
      </c>
      <c r="AU203" s="14" t="s">
        <v>83</v>
      </c>
    </row>
    <row r="204" s="12" customFormat="1" ht="22.8" customHeight="1">
      <c r="A204" s="12"/>
      <c r="B204" s="223"/>
      <c r="C204" s="224"/>
      <c r="D204" s="225" t="s">
        <v>73</v>
      </c>
      <c r="E204" s="237" t="s">
        <v>584</v>
      </c>
      <c r="F204" s="237" t="s">
        <v>585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SUM(P205:P222)</f>
        <v>0</v>
      </c>
      <c r="Q204" s="231"/>
      <c r="R204" s="232">
        <f>SUM(R205:R222)</f>
        <v>0.1008</v>
      </c>
      <c r="S204" s="231"/>
      <c r="T204" s="233">
        <f>SUM(T205:T222)</f>
        <v>0.026040000000000001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83</v>
      </c>
      <c r="AT204" s="235" t="s">
        <v>73</v>
      </c>
      <c r="AU204" s="235" t="s">
        <v>81</v>
      </c>
      <c r="AY204" s="234" t="s">
        <v>275</v>
      </c>
      <c r="BK204" s="236">
        <f>SUM(BK205:BK222)</f>
        <v>0</v>
      </c>
    </row>
    <row r="205" s="2" customFormat="1" ht="24.15" customHeight="1">
      <c r="A205" s="35"/>
      <c r="B205" s="36"/>
      <c r="C205" s="239" t="s">
        <v>423</v>
      </c>
      <c r="D205" s="239" t="s">
        <v>278</v>
      </c>
      <c r="E205" s="240" t="s">
        <v>586</v>
      </c>
      <c r="F205" s="241" t="s">
        <v>587</v>
      </c>
      <c r="G205" s="242" t="s">
        <v>281</v>
      </c>
      <c r="H205" s="243">
        <v>84</v>
      </c>
      <c r="I205" s="244"/>
      <c r="J205" s="245">
        <f>ROUND(I205*H205,2)</f>
        <v>0</v>
      </c>
      <c r="K205" s="246"/>
      <c r="L205" s="41"/>
      <c r="M205" s="247" t="s">
        <v>1</v>
      </c>
      <c r="N205" s="248" t="s">
        <v>39</v>
      </c>
      <c r="O205" s="8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51" t="s">
        <v>352</v>
      </c>
      <c r="AT205" s="251" t="s">
        <v>278</v>
      </c>
      <c r="AU205" s="251" t="s">
        <v>83</v>
      </c>
      <c r="AY205" s="14" t="s">
        <v>275</v>
      </c>
      <c r="BE205" s="252">
        <f>IF(N205="základní",J205,0)</f>
        <v>0</v>
      </c>
      <c r="BF205" s="252">
        <f>IF(N205="snížená",J205,0)</f>
        <v>0</v>
      </c>
      <c r="BG205" s="252">
        <f>IF(N205="zákl. přenesená",J205,0)</f>
        <v>0</v>
      </c>
      <c r="BH205" s="252">
        <f>IF(N205="sníž. přenesená",J205,0)</f>
        <v>0</v>
      </c>
      <c r="BI205" s="252">
        <f>IF(N205="nulová",J205,0)</f>
        <v>0</v>
      </c>
      <c r="BJ205" s="14" t="s">
        <v>81</v>
      </c>
      <c r="BK205" s="252">
        <f>ROUND(I205*H205,2)</f>
        <v>0</v>
      </c>
      <c r="BL205" s="14" t="s">
        <v>352</v>
      </c>
      <c r="BM205" s="251" t="s">
        <v>2283</v>
      </c>
    </row>
    <row r="206" s="2" customFormat="1">
      <c r="A206" s="35"/>
      <c r="B206" s="36"/>
      <c r="C206" s="37"/>
      <c r="D206" s="253" t="s">
        <v>284</v>
      </c>
      <c r="E206" s="37"/>
      <c r="F206" s="254" t="s">
        <v>589</v>
      </c>
      <c r="G206" s="37"/>
      <c r="H206" s="37"/>
      <c r="I206" s="206"/>
      <c r="J206" s="37"/>
      <c r="K206" s="37"/>
      <c r="L206" s="41"/>
      <c r="M206" s="255"/>
      <c r="N206" s="256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284</v>
      </c>
      <c r="AU206" s="14" t="s">
        <v>83</v>
      </c>
    </row>
    <row r="207" s="2" customFormat="1" ht="16.5" customHeight="1">
      <c r="A207" s="35"/>
      <c r="B207" s="36"/>
      <c r="C207" s="239" t="s">
        <v>427</v>
      </c>
      <c r="D207" s="239" t="s">
        <v>278</v>
      </c>
      <c r="E207" s="240" t="s">
        <v>591</v>
      </c>
      <c r="F207" s="241" t="s">
        <v>592</v>
      </c>
      <c r="G207" s="242" t="s">
        <v>281</v>
      </c>
      <c r="H207" s="243">
        <v>84</v>
      </c>
      <c r="I207" s="244"/>
      <c r="J207" s="245">
        <f>ROUND(I207*H207,2)</f>
        <v>0</v>
      </c>
      <c r="K207" s="246"/>
      <c r="L207" s="41"/>
      <c r="M207" s="247" t="s">
        <v>1</v>
      </c>
      <c r="N207" s="248" t="s">
        <v>39</v>
      </c>
      <c r="O207" s="8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51" t="s">
        <v>352</v>
      </c>
      <c r="AT207" s="251" t="s">
        <v>278</v>
      </c>
      <c r="AU207" s="251" t="s">
        <v>83</v>
      </c>
      <c r="AY207" s="14" t="s">
        <v>275</v>
      </c>
      <c r="BE207" s="252">
        <f>IF(N207="základní",J207,0)</f>
        <v>0</v>
      </c>
      <c r="BF207" s="252">
        <f>IF(N207="snížená",J207,0)</f>
        <v>0</v>
      </c>
      <c r="BG207" s="252">
        <f>IF(N207="zákl. přenesená",J207,0)</f>
        <v>0</v>
      </c>
      <c r="BH207" s="252">
        <f>IF(N207="sníž. přenesená",J207,0)</f>
        <v>0</v>
      </c>
      <c r="BI207" s="252">
        <f>IF(N207="nulová",J207,0)</f>
        <v>0</v>
      </c>
      <c r="BJ207" s="14" t="s">
        <v>81</v>
      </c>
      <c r="BK207" s="252">
        <f>ROUND(I207*H207,2)</f>
        <v>0</v>
      </c>
      <c r="BL207" s="14" t="s">
        <v>352</v>
      </c>
      <c r="BM207" s="251" t="s">
        <v>2284</v>
      </c>
    </row>
    <row r="208" s="2" customFormat="1">
      <c r="A208" s="35"/>
      <c r="B208" s="36"/>
      <c r="C208" s="37"/>
      <c r="D208" s="253" t="s">
        <v>284</v>
      </c>
      <c r="E208" s="37"/>
      <c r="F208" s="254" t="s">
        <v>594</v>
      </c>
      <c r="G208" s="37"/>
      <c r="H208" s="37"/>
      <c r="I208" s="206"/>
      <c r="J208" s="37"/>
      <c r="K208" s="37"/>
      <c r="L208" s="41"/>
      <c r="M208" s="255"/>
      <c r="N208" s="256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284</v>
      </c>
      <c r="AU208" s="14" t="s">
        <v>83</v>
      </c>
    </row>
    <row r="209" s="2" customFormat="1" ht="16.5" customHeight="1">
      <c r="A209" s="35"/>
      <c r="B209" s="36"/>
      <c r="C209" s="239" t="s">
        <v>432</v>
      </c>
      <c r="D209" s="239" t="s">
        <v>278</v>
      </c>
      <c r="E209" s="240" t="s">
        <v>596</v>
      </c>
      <c r="F209" s="241" t="s">
        <v>597</v>
      </c>
      <c r="G209" s="242" t="s">
        <v>281</v>
      </c>
      <c r="H209" s="243">
        <v>84</v>
      </c>
      <c r="I209" s="244"/>
      <c r="J209" s="245">
        <f>ROUND(I209*H209,2)</f>
        <v>0</v>
      </c>
      <c r="K209" s="246"/>
      <c r="L209" s="41"/>
      <c r="M209" s="247" t="s">
        <v>1</v>
      </c>
      <c r="N209" s="248" t="s">
        <v>39</v>
      </c>
      <c r="O209" s="88"/>
      <c r="P209" s="249">
        <f>O209*H209</f>
        <v>0</v>
      </c>
      <c r="Q209" s="249">
        <v>0.001</v>
      </c>
      <c r="R209" s="249">
        <f>Q209*H209</f>
        <v>0.084000000000000005</v>
      </c>
      <c r="S209" s="249">
        <v>0.00031</v>
      </c>
      <c r="T209" s="250">
        <f>S209*H209</f>
        <v>0.026040000000000001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51" t="s">
        <v>352</v>
      </c>
      <c r="AT209" s="251" t="s">
        <v>278</v>
      </c>
      <c r="AU209" s="251" t="s">
        <v>83</v>
      </c>
      <c r="AY209" s="14" t="s">
        <v>275</v>
      </c>
      <c r="BE209" s="252">
        <f>IF(N209="základní",J209,0)</f>
        <v>0</v>
      </c>
      <c r="BF209" s="252">
        <f>IF(N209="snížená",J209,0)</f>
        <v>0</v>
      </c>
      <c r="BG209" s="252">
        <f>IF(N209="zákl. přenesená",J209,0)</f>
        <v>0</v>
      </c>
      <c r="BH209" s="252">
        <f>IF(N209="sníž. přenesená",J209,0)</f>
        <v>0</v>
      </c>
      <c r="BI209" s="252">
        <f>IF(N209="nulová",J209,0)</f>
        <v>0</v>
      </c>
      <c r="BJ209" s="14" t="s">
        <v>81</v>
      </c>
      <c r="BK209" s="252">
        <f>ROUND(I209*H209,2)</f>
        <v>0</v>
      </c>
      <c r="BL209" s="14" t="s">
        <v>352</v>
      </c>
      <c r="BM209" s="251" t="s">
        <v>2285</v>
      </c>
    </row>
    <row r="210" s="2" customFormat="1">
      <c r="A210" s="35"/>
      <c r="B210" s="36"/>
      <c r="C210" s="37"/>
      <c r="D210" s="253" t="s">
        <v>284</v>
      </c>
      <c r="E210" s="37"/>
      <c r="F210" s="254" t="s">
        <v>599</v>
      </c>
      <c r="G210" s="37"/>
      <c r="H210" s="37"/>
      <c r="I210" s="206"/>
      <c r="J210" s="37"/>
      <c r="K210" s="37"/>
      <c r="L210" s="41"/>
      <c r="M210" s="255"/>
      <c r="N210" s="256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284</v>
      </c>
      <c r="AU210" s="14" t="s">
        <v>83</v>
      </c>
    </row>
    <row r="211" s="2" customFormat="1" ht="24.15" customHeight="1">
      <c r="A211" s="35"/>
      <c r="B211" s="36"/>
      <c r="C211" s="239" t="s">
        <v>436</v>
      </c>
      <c r="D211" s="239" t="s">
        <v>278</v>
      </c>
      <c r="E211" s="240" t="s">
        <v>601</v>
      </c>
      <c r="F211" s="241" t="s">
        <v>602</v>
      </c>
      <c r="G211" s="242" t="s">
        <v>281</v>
      </c>
      <c r="H211" s="243">
        <v>84</v>
      </c>
      <c r="I211" s="244"/>
      <c r="J211" s="245">
        <f>ROUND(I211*H211,2)</f>
        <v>0</v>
      </c>
      <c r="K211" s="246"/>
      <c r="L211" s="41"/>
      <c r="M211" s="247" t="s">
        <v>1</v>
      </c>
      <c r="N211" s="248" t="s">
        <v>39</v>
      </c>
      <c r="O211" s="88"/>
      <c r="P211" s="249">
        <f>O211*H211</f>
        <v>0</v>
      </c>
      <c r="Q211" s="249">
        <v>0.00020000000000000001</v>
      </c>
      <c r="R211" s="249">
        <f>Q211*H211</f>
        <v>0.016800000000000002</v>
      </c>
      <c r="S211" s="249">
        <v>0</v>
      </c>
      <c r="T211" s="25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51" t="s">
        <v>352</v>
      </c>
      <c r="AT211" s="251" t="s">
        <v>278</v>
      </c>
      <c r="AU211" s="251" t="s">
        <v>83</v>
      </c>
      <c r="AY211" s="14" t="s">
        <v>275</v>
      </c>
      <c r="BE211" s="252">
        <f>IF(N211="základní",J211,0)</f>
        <v>0</v>
      </c>
      <c r="BF211" s="252">
        <f>IF(N211="snížená",J211,0)</f>
        <v>0</v>
      </c>
      <c r="BG211" s="252">
        <f>IF(N211="zákl. přenesená",J211,0)</f>
        <v>0</v>
      </c>
      <c r="BH211" s="252">
        <f>IF(N211="sníž. přenesená",J211,0)</f>
        <v>0</v>
      </c>
      <c r="BI211" s="252">
        <f>IF(N211="nulová",J211,0)</f>
        <v>0</v>
      </c>
      <c r="BJ211" s="14" t="s">
        <v>81</v>
      </c>
      <c r="BK211" s="252">
        <f>ROUND(I211*H211,2)</f>
        <v>0</v>
      </c>
      <c r="BL211" s="14" t="s">
        <v>352</v>
      </c>
      <c r="BM211" s="251" t="s">
        <v>2286</v>
      </c>
    </row>
    <row r="212" s="2" customFormat="1">
      <c r="A212" s="35"/>
      <c r="B212" s="36"/>
      <c r="C212" s="37"/>
      <c r="D212" s="253" t="s">
        <v>284</v>
      </c>
      <c r="E212" s="37"/>
      <c r="F212" s="254" t="s">
        <v>604</v>
      </c>
      <c r="G212" s="37"/>
      <c r="H212" s="37"/>
      <c r="I212" s="206"/>
      <c r="J212" s="37"/>
      <c r="K212" s="37"/>
      <c r="L212" s="41"/>
      <c r="M212" s="255"/>
      <c r="N212" s="256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284</v>
      </c>
      <c r="AU212" s="14" t="s">
        <v>83</v>
      </c>
    </row>
    <row r="213" s="2" customFormat="1" ht="24.15" customHeight="1">
      <c r="A213" s="35"/>
      <c r="B213" s="36"/>
      <c r="C213" s="239" t="s">
        <v>377</v>
      </c>
      <c r="D213" s="239" t="s">
        <v>278</v>
      </c>
      <c r="E213" s="240" t="s">
        <v>612</v>
      </c>
      <c r="F213" s="241" t="s">
        <v>613</v>
      </c>
      <c r="G213" s="242" t="s">
        <v>281</v>
      </c>
      <c r="H213" s="243">
        <v>84</v>
      </c>
      <c r="I213" s="244"/>
      <c r="J213" s="245">
        <f>ROUND(I213*H213,2)</f>
        <v>0</v>
      </c>
      <c r="K213" s="246"/>
      <c r="L213" s="41"/>
      <c r="M213" s="247" t="s">
        <v>1</v>
      </c>
      <c r="N213" s="248" t="s">
        <v>39</v>
      </c>
      <c r="O213" s="8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51" t="s">
        <v>310</v>
      </c>
      <c r="AT213" s="251" t="s">
        <v>278</v>
      </c>
      <c r="AU213" s="251" t="s">
        <v>83</v>
      </c>
      <c r="AY213" s="14" t="s">
        <v>275</v>
      </c>
      <c r="BE213" s="252">
        <f>IF(N213="základní",J213,0)</f>
        <v>0</v>
      </c>
      <c r="BF213" s="252">
        <f>IF(N213="snížená",J213,0)</f>
        <v>0</v>
      </c>
      <c r="BG213" s="252">
        <f>IF(N213="zákl. přenesená",J213,0)</f>
        <v>0</v>
      </c>
      <c r="BH213" s="252">
        <f>IF(N213="sníž. přenesená",J213,0)</f>
        <v>0</v>
      </c>
      <c r="BI213" s="252">
        <f>IF(N213="nulová",J213,0)</f>
        <v>0</v>
      </c>
      <c r="BJ213" s="14" t="s">
        <v>81</v>
      </c>
      <c r="BK213" s="252">
        <f>ROUND(I213*H213,2)</f>
        <v>0</v>
      </c>
      <c r="BL213" s="14" t="s">
        <v>310</v>
      </c>
      <c r="BM213" s="251" t="s">
        <v>2287</v>
      </c>
    </row>
    <row r="214" s="2" customFormat="1">
      <c r="A214" s="35"/>
      <c r="B214" s="36"/>
      <c r="C214" s="37"/>
      <c r="D214" s="253" t="s">
        <v>284</v>
      </c>
      <c r="E214" s="37"/>
      <c r="F214" s="254" t="s">
        <v>613</v>
      </c>
      <c r="G214" s="37"/>
      <c r="H214" s="37"/>
      <c r="I214" s="206"/>
      <c r="J214" s="37"/>
      <c r="K214" s="37"/>
      <c r="L214" s="41"/>
      <c r="M214" s="255"/>
      <c r="N214" s="256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284</v>
      </c>
      <c r="AU214" s="14" t="s">
        <v>83</v>
      </c>
    </row>
    <row r="215" s="2" customFormat="1" ht="16.5" customHeight="1">
      <c r="A215" s="35"/>
      <c r="B215" s="36"/>
      <c r="C215" s="239" t="s">
        <v>446</v>
      </c>
      <c r="D215" s="239" t="s">
        <v>278</v>
      </c>
      <c r="E215" s="240" t="s">
        <v>2288</v>
      </c>
      <c r="F215" s="241" t="s">
        <v>582</v>
      </c>
      <c r="G215" s="242" t="s">
        <v>696</v>
      </c>
      <c r="H215" s="243">
        <v>11</v>
      </c>
      <c r="I215" s="244"/>
      <c r="J215" s="245">
        <f>ROUND(I215*H215,2)</f>
        <v>0</v>
      </c>
      <c r="K215" s="246"/>
      <c r="L215" s="41"/>
      <c r="M215" s="247" t="s">
        <v>1</v>
      </c>
      <c r="N215" s="248" t="s">
        <v>39</v>
      </c>
      <c r="O215" s="8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51" t="s">
        <v>310</v>
      </c>
      <c r="AT215" s="251" t="s">
        <v>278</v>
      </c>
      <c r="AU215" s="251" t="s">
        <v>83</v>
      </c>
      <c r="AY215" s="14" t="s">
        <v>275</v>
      </c>
      <c r="BE215" s="252">
        <f>IF(N215="základní",J215,0)</f>
        <v>0</v>
      </c>
      <c r="BF215" s="252">
        <f>IF(N215="snížená",J215,0)</f>
        <v>0</v>
      </c>
      <c r="BG215" s="252">
        <f>IF(N215="zákl. přenesená",J215,0)</f>
        <v>0</v>
      </c>
      <c r="BH215" s="252">
        <f>IF(N215="sníž. přenesená",J215,0)</f>
        <v>0</v>
      </c>
      <c r="BI215" s="252">
        <f>IF(N215="nulová",J215,0)</f>
        <v>0</v>
      </c>
      <c r="BJ215" s="14" t="s">
        <v>81</v>
      </c>
      <c r="BK215" s="252">
        <f>ROUND(I215*H215,2)</f>
        <v>0</v>
      </c>
      <c r="BL215" s="14" t="s">
        <v>310</v>
      </c>
      <c r="BM215" s="251" t="s">
        <v>2289</v>
      </c>
    </row>
    <row r="216" s="2" customFormat="1">
      <c r="A216" s="35"/>
      <c r="B216" s="36"/>
      <c r="C216" s="37"/>
      <c r="D216" s="253" t="s">
        <v>284</v>
      </c>
      <c r="E216" s="37"/>
      <c r="F216" s="254" t="s">
        <v>582</v>
      </c>
      <c r="G216" s="37"/>
      <c r="H216" s="37"/>
      <c r="I216" s="206"/>
      <c r="J216" s="37"/>
      <c r="K216" s="37"/>
      <c r="L216" s="41"/>
      <c r="M216" s="255"/>
      <c r="N216" s="256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284</v>
      </c>
      <c r="AU216" s="14" t="s">
        <v>83</v>
      </c>
    </row>
    <row r="217" s="2" customFormat="1" ht="16.5" customHeight="1">
      <c r="A217" s="35"/>
      <c r="B217" s="36"/>
      <c r="C217" s="239" t="s">
        <v>451</v>
      </c>
      <c r="D217" s="239" t="s">
        <v>278</v>
      </c>
      <c r="E217" s="240" t="s">
        <v>616</v>
      </c>
      <c r="F217" s="241" t="s">
        <v>617</v>
      </c>
      <c r="G217" s="242" t="s">
        <v>305</v>
      </c>
      <c r="H217" s="243">
        <v>1</v>
      </c>
      <c r="I217" s="244"/>
      <c r="J217" s="245">
        <f>ROUND(I217*H217,2)</f>
        <v>0</v>
      </c>
      <c r="K217" s="246"/>
      <c r="L217" s="41"/>
      <c r="M217" s="247" t="s">
        <v>1</v>
      </c>
      <c r="N217" s="248" t="s">
        <v>39</v>
      </c>
      <c r="O217" s="8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51" t="s">
        <v>310</v>
      </c>
      <c r="AT217" s="251" t="s">
        <v>278</v>
      </c>
      <c r="AU217" s="251" t="s">
        <v>83</v>
      </c>
      <c r="AY217" s="14" t="s">
        <v>275</v>
      </c>
      <c r="BE217" s="252">
        <f>IF(N217="základní",J217,0)</f>
        <v>0</v>
      </c>
      <c r="BF217" s="252">
        <f>IF(N217="snížená",J217,0)</f>
        <v>0</v>
      </c>
      <c r="BG217" s="252">
        <f>IF(N217="zákl. přenesená",J217,0)</f>
        <v>0</v>
      </c>
      <c r="BH217" s="252">
        <f>IF(N217="sníž. přenesená",J217,0)</f>
        <v>0</v>
      </c>
      <c r="BI217" s="252">
        <f>IF(N217="nulová",J217,0)</f>
        <v>0</v>
      </c>
      <c r="BJ217" s="14" t="s">
        <v>81</v>
      </c>
      <c r="BK217" s="252">
        <f>ROUND(I217*H217,2)</f>
        <v>0</v>
      </c>
      <c r="BL217" s="14" t="s">
        <v>310</v>
      </c>
      <c r="BM217" s="251" t="s">
        <v>2290</v>
      </c>
    </row>
    <row r="218" s="2" customFormat="1">
      <c r="A218" s="35"/>
      <c r="B218" s="36"/>
      <c r="C218" s="37"/>
      <c r="D218" s="253" t="s">
        <v>284</v>
      </c>
      <c r="E218" s="37"/>
      <c r="F218" s="254" t="s">
        <v>617</v>
      </c>
      <c r="G218" s="37"/>
      <c r="H218" s="37"/>
      <c r="I218" s="206"/>
      <c r="J218" s="37"/>
      <c r="K218" s="37"/>
      <c r="L218" s="41"/>
      <c r="M218" s="255"/>
      <c r="N218" s="256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284</v>
      </c>
      <c r="AU218" s="14" t="s">
        <v>83</v>
      </c>
    </row>
    <row r="219" s="2" customFormat="1" ht="16.5" customHeight="1">
      <c r="A219" s="35"/>
      <c r="B219" s="36"/>
      <c r="C219" s="239" t="s">
        <v>456</v>
      </c>
      <c r="D219" s="239" t="s">
        <v>278</v>
      </c>
      <c r="E219" s="240" t="s">
        <v>606</v>
      </c>
      <c r="F219" s="241" t="s">
        <v>607</v>
      </c>
      <c r="G219" s="242" t="s">
        <v>281</v>
      </c>
      <c r="H219" s="243">
        <v>84</v>
      </c>
      <c r="I219" s="244"/>
      <c r="J219" s="245">
        <f>ROUND(I219*H219,2)</f>
        <v>0</v>
      </c>
      <c r="K219" s="246"/>
      <c r="L219" s="41"/>
      <c r="M219" s="247" t="s">
        <v>1</v>
      </c>
      <c r="N219" s="248" t="s">
        <v>39</v>
      </c>
      <c r="O219" s="8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51" t="s">
        <v>310</v>
      </c>
      <c r="AT219" s="251" t="s">
        <v>278</v>
      </c>
      <c r="AU219" s="251" t="s">
        <v>83</v>
      </c>
      <c r="AY219" s="14" t="s">
        <v>275</v>
      </c>
      <c r="BE219" s="252">
        <f>IF(N219="základní",J219,0)</f>
        <v>0</v>
      </c>
      <c r="BF219" s="252">
        <f>IF(N219="snížená",J219,0)</f>
        <v>0</v>
      </c>
      <c r="BG219" s="252">
        <f>IF(N219="zákl. přenesená",J219,0)</f>
        <v>0</v>
      </c>
      <c r="BH219" s="252">
        <f>IF(N219="sníž. přenesená",J219,0)</f>
        <v>0</v>
      </c>
      <c r="BI219" s="252">
        <f>IF(N219="nulová",J219,0)</f>
        <v>0</v>
      </c>
      <c r="BJ219" s="14" t="s">
        <v>81</v>
      </c>
      <c r="BK219" s="252">
        <f>ROUND(I219*H219,2)</f>
        <v>0</v>
      </c>
      <c r="BL219" s="14" t="s">
        <v>310</v>
      </c>
      <c r="BM219" s="251" t="s">
        <v>2408</v>
      </c>
    </row>
    <row r="220" s="2" customFormat="1">
      <c r="A220" s="35"/>
      <c r="B220" s="36"/>
      <c r="C220" s="37"/>
      <c r="D220" s="253" t="s">
        <v>284</v>
      </c>
      <c r="E220" s="37"/>
      <c r="F220" s="254" t="s">
        <v>607</v>
      </c>
      <c r="G220" s="37"/>
      <c r="H220" s="37"/>
      <c r="I220" s="206"/>
      <c r="J220" s="37"/>
      <c r="K220" s="37"/>
      <c r="L220" s="41"/>
      <c r="M220" s="255"/>
      <c r="N220" s="256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284</v>
      </c>
      <c r="AU220" s="14" t="s">
        <v>83</v>
      </c>
    </row>
    <row r="221" s="2" customFormat="1" ht="16.5" customHeight="1">
      <c r="A221" s="35"/>
      <c r="B221" s="36"/>
      <c r="C221" s="239" t="s">
        <v>461</v>
      </c>
      <c r="D221" s="239" t="s">
        <v>278</v>
      </c>
      <c r="E221" s="240" t="s">
        <v>620</v>
      </c>
      <c r="F221" s="241" t="s">
        <v>621</v>
      </c>
      <c r="G221" s="242" t="s">
        <v>305</v>
      </c>
      <c r="H221" s="243">
        <v>1</v>
      </c>
      <c r="I221" s="244"/>
      <c r="J221" s="245">
        <f>ROUND(I221*H221,2)</f>
        <v>0</v>
      </c>
      <c r="K221" s="246"/>
      <c r="L221" s="41"/>
      <c r="M221" s="247" t="s">
        <v>1</v>
      </c>
      <c r="N221" s="248" t="s">
        <v>39</v>
      </c>
      <c r="O221" s="8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51" t="s">
        <v>310</v>
      </c>
      <c r="AT221" s="251" t="s">
        <v>278</v>
      </c>
      <c r="AU221" s="251" t="s">
        <v>83</v>
      </c>
      <c r="AY221" s="14" t="s">
        <v>275</v>
      </c>
      <c r="BE221" s="252">
        <f>IF(N221="základní",J221,0)</f>
        <v>0</v>
      </c>
      <c r="BF221" s="252">
        <f>IF(N221="snížená",J221,0)</f>
        <v>0</v>
      </c>
      <c r="BG221" s="252">
        <f>IF(N221="zákl. přenesená",J221,0)</f>
        <v>0</v>
      </c>
      <c r="BH221" s="252">
        <f>IF(N221="sníž. přenesená",J221,0)</f>
        <v>0</v>
      </c>
      <c r="BI221" s="252">
        <f>IF(N221="nulová",J221,0)</f>
        <v>0</v>
      </c>
      <c r="BJ221" s="14" t="s">
        <v>81</v>
      </c>
      <c r="BK221" s="252">
        <f>ROUND(I221*H221,2)</f>
        <v>0</v>
      </c>
      <c r="BL221" s="14" t="s">
        <v>310</v>
      </c>
      <c r="BM221" s="251" t="s">
        <v>2217</v>
      </c>
    </row>
    <row r="222" s="2" customFormat="1">
      <c r="A222" s="35"/>
      <c r="B222" s="36"/>
      <c r="C222" s="37"/>
      <c r="D222" s="253" t="s">
        <v>284</v>
      </c>
      <c r="E222" s="37"/>
      <c r="F222" s="254" t="s">
        <v>621</v>
      </c>
      <c r="G222" s="37"/>
      <c r="H222" s="37"/>
      <c r="I222" s="206"/>
      <c r="J222" s="37"/>
      <c r="K222" s="37"/>
      <c r="L222" s="41"/>
      <c r="M222" s="255"/>
      <c r="N222" s="256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284</v>
      </c>
      <c r="AU222" s="14" t="s">
        <v>83</v>
      </c>
    </row>
    <row r="223" s="12" customFormat="1" ht="25.92" customHeight="1">
      <c r="A223" s="12"/>
      <c r="B223" s="223"/>
      <c r="C223" s="224"/>
      <c r="D223" s="225" t="s">
        <v>73</v>
      </c>
      <c r="E223" s="226" t="s">
        <v>623</v>
      </c>
      <c r="F223" s="226" t="s">
        <v>624</v>
      </c>
      <c r="G223" s="224"/>
      <c r="H223" s="224"/>
      <c r="I223" s="227"/>
      <c r="J223" s="228">
        <f>BK223</f>
        <v>0</v>
      </c>
      <c r="K223" s="224"/>
      <c r="L223" s="229"/>
      <c r="M223" s="230"/>
      <c r="N223" s="231"/>
      <c r="O223" s="231"/>
      <c r="P223" s="232">
        <f>P224</f>
        <v>0</v>
      </c>
      <c r="Q223" s="231"/>
      <c r="R223" s="232">
        <f>R224</f>
        <v>0</v>
      </c>
      <c r="S223" s="231"/>
      <c r="T223" s="233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4" t="s">
        <v>282</v>
      </c>
      <c r="AT223" s="235" t="s">
        <v>73</v>
      </c>
      <c r="AU223" s="235" t="s">
        <v>74</v>
      </c>
      <c r="AY223" s="234" t="s">
        <v>275</v>
      </c>
      <c r="BK223" s="236">
        <f>BK224</f>
        <v>0</v>
      </c>
    </row>
    <row r="224" s="12" customFormat="1" ht="22.8" customHeight="1">
      <c r="A224" s="12"/>
      <c r="B224" s="223"/>
      <c r="C224" s="224"/>
      <c r="D224" s="225" t="s">
        <v>73</v>
      </c>
      <c r="E224" s="237" t="s">
        <v>625</v>
      </c>
      <c r="F224" s="237" t="s">
        <v>624</v>
      </c>
      <c r="G224" s="224"/>
      <c r="H224" s="224"/>
      <c r="I224" s="227"/>
      <c r="J224" s="238">
        <f>BK224</f>
        <v>0</v>
      </c>
      <c r="K224" s="224"/>
      <c r="L224" s="229"/>
      <c r="M224" s="230"/>
      <c r="N224" s="231"/>
      <c r="O224" s="231"/>
      <c r="P224" s="232">
        <f>SUM(P225:P236)</f>
        <v>0</v>
      </c>
      <c r="Q224" s="231"/>
      <c r="R224" s="232">
        <f>SUM(R225:R236)</f>
        <v>0</v>
      </c>
      <c r="S224" s="231"/>
      <c r="T224" s="233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34" t="s">
        <v>282</v>
      </c>
      <c r="AT224" s="235" t="s">
        <v>73</v>
      </c>
      <c r="AU224" s="235" t="s">
        <v>81</v>
      </c>
      <c r="AY224" s="234" t="s">
        <v>275</v>
      </c>
      <c r="BK224" s="236">
        <f>SUM(BK225:BK236)</f>
        <v>0</v>
      </c>
    </row>
    <row r="225" s="2" customFormat="1" ht="16.5" customHeight="1">
      <c r="A225" s="35"/>
      <c r="B225" s="36"/>
      <c r="C225" s="239" t="s">
        <v>465</v>
      </c>
      <c r="D225" s="239" t="s">
        <v>278</v>
      </c>
      <c r="E225" s="240" t="s">
        <v>2409</v>
      </c>
      <c r="F225" s="241" t="s">
        <v>2410</v>
      </c>
      <c r="G225" s="242" t="s">
        <v>696</v>
      </c>
      <c r="H225" s="243">
        <v>4</v>
      </c>
      <c r="I225" s="244"/>
      <c r="J225" s="245">
        <f>ROUND(I225*H225,2)</f>
        <v>0</v>
      </c>
      <c r="K225" s="246"/>
      <c r="L225" s="41"/>
      <c r="M225" s="247" t="s">
        <v>1</v>
      </c>
      <c r="N225" s="248" t="s">
        <v>39</v>
      </c>
      <c r="O225" s="8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51" t="s">
        <v>310</v>
      </c>
      <c r="AT225" s="251" t="s">
        <v>278</v>
      </c>
      <c r="AU225" s="251" t="s">
        <v>83</v>
      </c>
      <c r="AY225" s="14" t="s">
        <v>275</v>
      </c>
      <c r="BE225" s="252">
        <f>IF(N225="základní",J225,0)</f>
        <v>0</v>
      </c>
      <c r="BF225" s="252">
        <f>IF(N225="snížená",J225,0)</f>
        <v>0</v>
      </c>
      <c r="BG225" s="252">
        <f>IF(N225="zákl. přenesená",J225,0)</f>
        <v>0</v>
      </c>
      <c r="BH225" s="252">
        <f>IF(N225="sníž. přenesená",J225,0)</f>
        <v>0</v>
      </c>
      <c r="BI225" s="252">
        <f>IF(N225="nulová",J225,0)</f>
        <v>0</v>
      </c>
      <c r="BJ225" s="14" t="s">
        <v>81</v>
      </c>
      <c r="BK225" s="252">
        <f>ROUND(I225*H225,2)</f>
        <v>0</v>
      </c>
      <c r="BL225" s="14" t="s">
        <v>310</v>
      </c>
      <c r="BM225" s="251" t="s">
        <v>2411</v>
      </c>
    </row>
    <row r="226" s="2" customFormat="1">
      <c r="A226" s="35"/>
      <c r="B226" s="36"/>
      <c r="C226" s="37"/>
      <c r="D226" s="253" t="s">
        <v>284</v>
      </c>
      <c r="E226" s="37"/>
      <c r="F226" s="254" t="s">
        <v>2412</v>
      </c>
      <c r="G226" s="37"/>
      <c r="H226" s="37"/>
      <c r="I226" s="206"/>
      <c r="J226" s="37"/>
      <c r="K226" s="37"/>
      <c r="L226" s="41"/>
      <c r="M226" s="255"/>
      <c r="N226" s="256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284</v>
      </c>
      <c r="AU226" s="14" t="s">
        <v>83</v>
      </c>
    </row>
    <row r="227" s="2" customFormat="1" ht="24.15" customHeight="1">
      <c r="A227" s="35"/>
      <c r="B227" s="36"/>
      <c r="C227" s="239" t="s">
        <v>470</v>
      </c>
      <c r="D227" s="239" t="s">
        <v>278</v>
      </c>
      <c r="E227" s="240" t="s">
        <v>2420</v>
      </c>
      <c r="F227" s="241" t="s">
        <v>2421</v>
      </c>
      <c r="G227" s="242" t="s">
        <v>281</v>
      </c>
      <c r="H227" s="243">
        <v>5.2000000000000002</v>
      </c>
      <c r="I227" s="244"/>
      <c r="J227" s="245">
        <f>ROUND(I227*H227,2)</f>
        <v>0</v>
      </c>
      <c r="K227" s="246"/>
      <c r="L227" s="41"/>
      <c r="M227" s="247" t="s">
        <v>1</v>
      </c>
      <c r="N227" s="248" t="s">
        <v>39</v>
      </c>
      <c r="O227" s="8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51" t="s">
        <v>310</v>
      </c>
      <c r="AT227" s="251" t="s">
        <v>278</v>
      </c>
      <c r="AU227" s="251" t="s">
        <v>83</v>
      </c>
      <c r="AY227" s="14" t="s">
        <v>275</v>
      </c>
      <c r="BE227" s="252">
        <f>IF(N227="základní",J227,0)</f>
        <v>0</v>
      </c>
      <c r="BF227" s="252">
        <f>IF(N227="snížená",J227,0)</f>
        <v>0</v>
      </c>
      <c r="BG227" s="252">
        <f>IF(N227="zákl. přenesená",J227,0)</f>
        <v>0</v>
      </c>
      <c r="BH227" s="252">
        <f>IF(N227="sníž. přenesená",J227,0)</f>
        <v>0</v>
      </c>
      <c r="BI227" s="252">
        <f>IF(N227="nulová",J227,0)</f>
        <v>0</v>
      </c>
      <c r="BJ227" s="14" t="s">
        <v>81</v>
      </c>
      <c r="BK227" s="252">
        <f>ROUND(I227*H227,2)</f>
        <v>0</v>
      </c>
      <c r="BL227" s="14" t="s">
        <v>310</v>
      </c>
      <c r="BM227" s="251" t="s">
        <v>2422</v>
      </c>
    </row>
    <row r="228" s="2" customFormat="1">
      <c r="A228" s="35"/>
      <c r="B228" s="36"/>
      <c r="C228" s="37"/>
      <c r="D228" s="253" t="s">
        <v>284</v>
      </c>
      <c r="E228" s="37"/>
      <c r="F228" s="254" t="s">
        <v>2423</v>
      </c>
      <c r="G228" s="37"/>
      <c r="H228" s="37"/>
      <c r="I228" s="206"/>
      <c r="J228" s="37"/>
      <c r="K228" s="37"/>
      <c r="L228" s="41"/>
      <c r="M228" s="255"/>
      <c r="N228" s="256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284</v>
      </c>
      <c r="AU228" s="14" t="s">
        <v>83</v>
      </c>
    </row>
    <row r="229" s="2" customFormat="1" ht="16.5" customHeight="1">
      <c r="A229" s="35"/>
      <c r="B229" s="36"/>
      <c r="C229" s="239" t="s">
        <v>475</v>
      </c>
      <c r="D229" s="239" t="s">
        <v>278</v>
      </c>
      <c r="E229" s="240" t="s">
        <v>2414</v>
      </c>
      <c r="F229" s="241" t="s">
        <v>2415</v>
      </c>
      <c r="G229" s="242" t="s">
        <v>342</v>
      </c>
      <c r="H229" s="243">
        <v>1</v>
      </c>
      <c r="I229" s="244"/>
      <c r="J229" s="245">
        <f>ROUND(I229*H229,2)</f>
        <v>0</v>
      </c>
      <c r="K229" s="246"/>
      <c r="L229" s="41"/>
      <c r="M229" s="247" t="s">
        <v>1</v>
      </c>
      <c r="N229" s="248" t="s">
        <v>39</v>
      </c>
      <c r="O229" s="8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51" t="s">
        <v>310</v>
      </c>
      <c r="AT229" s="251" t="s">
        <v>278</v>
      </c>
      <c r="AU229" s="251" t="s">
        <v>83</v>
      </c>
      <c r="AY229" s="14" t="s">
        <v>275</v>
      </c>
      <c r="BE229" s="252">
        <f>IF(N229="základní",J229,0)</f>
        <v>0</v>
      </c>
      <c r="BF229" s="252">
        <f>IF(N229="snížená",J229,0)</f>
        <v>0</v>
      </c>
      <c r="BG229" s="252">
        <f>IF(N229="zákl. přenesená",J229,0)</f>
        <v>0</v>
      </c>
      <c r="BH229" s="252">
        <f>IF(N229="sníž. přenesená",J229,0)</f>
        <v>0</v>
      </c>
      <c r="BI229" s="252">
        <f>IF(N229="nulová",J229,0)</f>
        <v>0</v>
      </c>
      <c r="BJ229" s="14" t="s">
        <v>81</v>
      </c>
      <c r="BK229" s="252">
        <f>ROUND(I229*H229,2)</f>
        <v>0</v>
      </c>
      <c r="BL229" s="14" t="s">
        <v>310</v>
      </c>
      <c r="BM229" s="251" t="s">
        <v>2416</v>
      </c>
    </row>
    <row r="230" s="2" customFormat="1">
      <c r="A230" s="35"/>
      <c r="B230" s="36"/>
      <c r="C230" s="37"/>
      <c r="D230" s="253" t="s">
        <v>284</v>
      </c>
      <c r="E230" s="37"/>
      <c r="F230" s="254" t="s">
        <v>2415</v>
      </c>
      <c r="G230" s="37"/>
      <c r="H230" s="37"/>
      <c r="I230" s="206"/>
      <c r="J230" s="37"/>
      <c r="K230" s="37"/>
      <c r="L230" s="41"/>
      <c r="M230" s="255"/>
      <c r="N230" s="256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284</v>
      </c>
      <c r="AU230" s="14" t="s">
        <v>83</v>
      </c>
    </row>
    <row r="231" s="2" customFormat="1" ht="16.5" customHeight="1">
      <c r="A231" s="35"/>
      <c r="B231" s="36"/>
      <c r="C231" s="239" t="s">
        <v>480</v>
      </c>
      <c r="D231" s="239" t="s">
        <v>278</v>
      </c>
      <c r="E231" s="240" t="s">
        <v>2375</v>
      </c>
      <c r="F231" s="241" t="s">
        <v>2376</v>
      </c>
      <c r="G231" s="242" t="s">
        <v>342</v>
      </c>
      <c r="H231" s="243">
        <v>6</v>
      </c>
      <c r="I231" s="244"/>
      <c r="J231" s="245">
        <f>ROUND(I231*H231,2)</f>
        <v>0</v>
      </c>
      <c r="K231" s="246"/>
      <c r="L231" s="41"/>
      <c r="M231" s="247" t="s">
        <v>1</v>
      </c>
      <c r="N231" s="248" t="s">
        <v>39</v>
      </c>
      <c r="O231" s="8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51" t="s">
        <v>310</v>
      </c>
      <c r="AT231" s="251" t="s">
        <v>278</v>
      </c>
      <c r="AU231" s="251" t="s">
        <v>83</v>
      </c>
      <c r="AY231" s="14" t="s">
        <v>275</v>
      </c>
      <c r="BE231" s="252">
        <f>IF(N231="základní",J231,0)</f>
        <v>0</v>
      </c>
      <c r="BF231" s="252">
        <f>IF(N231="snížená",J231,0)</f>
        <v>0</v>
      </c>
      <c r="BG231" s="252">
        <f>IF(N231="zákl. přenesená",J231,0)</f>
        <v>0</v>
      </c>
      <c r="BH231" s="252">
        <f>IF(N231="sníž. přenesená",J231,0)</f>
        <v>0</v>
      </c>
      <c r="BI231" s="252">
        <f>IF(N231="nulová",J231,0)</f>
        <v>0</v>
      </c>
      <c r="BJ231" s="14" t="s">
        <v>81</v>
      </c>
      <c r="BK231" s="252">
        <f>ROUND(I231*H231,2)</f>
        <v>0</v>
      </c>
      <c r="BL231" s="14" t="s">
        <v>310</v>
      </c>
      <c r="BM231" s="251" t="s">
        <v>2293</v>
      </c>
    </row>
    <row r="232" s="2" customFormat="1">
      <c r="A232" s="35"/>
      <c r="B232" s="36"/>
      <c r="C232" s="37"/>
      <c r="D232" s="253" t="s">
        <v>284</v>
      </c>
      <c r="E232" s="37"/>
      <c r="F232" s="254" t="s">
        <v>2376</v>
      </c>
      <c r="G232" s="37"/>
      <c r="H232" s="37"/>
      <c r="I232" s="206"/>
      <c r="J232" s="37"/>
      <c r="K232" s="37"/>
      <c r="L232" s="41"/>
      <c r="M232" s="255"/>
      <c r="N232" s="256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284</v>
      </c>
      <c r="AU232" s="14" t="s">
        <v>83</v>
      </c>
    </row>
    <row r="233" s="2" customFormat="1" ht="24.15" customHeight="1">
      <c r="A233" s="35"/>
      <c r="B233" s="36"/>
      <c r="C233" s="239" t="s">
        <v>484</v>
      </c>
      <c r="D233" s="239" t="s">
        <v>278</v>
      </c>
      <c r="E233" s="240" t="s">
        <v>361</v>
      </c>
      <c r="F233" s="241" t="s">
        <v>362</v>
      </c>
      <c r="G233" s="242" t="s">
        <v>315</v>
      </c>
      <c r="H233" s="243">
        <v>4</v>
      </c>
      <c r="I233" s="244"/>
      <c r="J233" s="245">
        <f>ROUND(I233*H233,2)</f>
        <v>0</v>
      </c>
      <c r="K233" s="246"/>
      <c r="L233" s="41"/>
      <c r="M233" s="247" t="s">
        <v>1</v>
      </c>
      <c r="N233" s="248" t="s">
        <v>39</v>
      </c>
      <c r="O233" s="8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51" t="s">
        <v>310</v>
      </c>
      <c r="AT233" s="251" t="s">
        <v>278</v>
      </c>
      <c r="AU233" s="251" t="s">
        <v>83</v>
      </c>
      <c r="AY233" s="14" t="s">
        <v>275</v>
      </c>
      <c r="BE233" s="252">
        <f>IF(N233="základní",J233,0)</f>
        <v>0</v>
      </c>
      <c r="BF233" s="252">
        <f>IF(N233="snížená",J233,0)</f>
        <v>0</v>
      </c>
      <c r="BG233" s="252">
        <f>IF(N233="zákl. přenesená",J233,0)</f>
        <v>0</v>
      </c>
      <c r="BH233" s="252">
        <f>IF(N233="sníž. přenesená",J233,0)</f>
        <v>0</v>
      </c>
      <c r="BI233" s="252">
        <f>IF(N233="nulová",J233,0)</f>
        <v>0</v>
      </c>
      <c r="BJ233" s="14" t="s">
        <v>81</v>
      </c>
      <c r="BK233" s="252">
        <f>ROUND(I233*H233,2)</f>
        <v>0</v>
      </c>
      <c r="BL233" s="14" t="s">
        <v>310</v>
      </c>
      <c r="BM233" s="251" t="s">
        <v>2381</v>
      </c>
    </row>
    <row r="234" s="2" customFormat="1">
      <c r="A234" s="35"/>
      <c r="B234" s="36"/>
      <c r="C234" s="37"/>
      <c r="D234" s="253" t="s">
        <v>284</v>
      </c>
      <c r="E234" s="37"/>
      <c r="F234" s="254" t="s">
        <v>362</v>
      </c>
      <c r="G234" s="37"/>
      <c r="H234" s="37"/>
      <c r="I234" s="206"/>
      <c r="J234" s="37"/>
      <c r="K234" s="37"/>
      <c r="L234" s="41"/>
      <c r="M234" s="255"/>
      <c r="N234" s="256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284</v>
      </c>
      <c r="AU234" s="14" t="s">
        <v>83</v>
      </c>
    </row>
    <row r="235" s="2" customFormat="1" ht="16.5" customHeight="1">
      <c r="A235" s="35"/>
      <c r="B235" s="36"/>
      <c r="C235" s="239" t="s">
        <v>489</v>
      </c>
      <c r="D235" s="239" t="s">
        <v>278</v>
      </c>
      <c r="E235" s="240" t="s">
        <v>2388</v>
      </c>
      <c r="F235" s="241" t="s">
        <v>2389</v>
      </c>
      <c r="G235" s="242" t="s">
        <v>696</v>
      </c>
      <c r="H235" s="243">
        <v>1</v>
      </c>
      <c r="I235" s="244"/>
      <c r="J235" s="245">
        <f>ROUND(I235*H235,2)</f>
        <v>0</v>
      </c>
      <c r="K235" s="246"/>
      <c r="L235" s="41"/>
      <c r="M235" s="247" t="s">
        <v>1</v>
      </c>
      <c r="N235" s="248" t="s">
        <v>39</v>
      </c>
      <c r="O235" s="8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51" t="s">
        <v>310</v>
      </c>
      <c r="AT235" s="251" t="s">
        <v>278</v>
      </c>
      <c r="AU235" s="251" t="s">
        <v>83</v>
      </c>
      <c r="AY235" s="14" t="s">
        <v>275</v>
      </c>
      <c r="BE235" s="252">
        <f>IF(N235="základní",J235,0)</f>
        <v>0</v>
      </c>
      <c r="BF235" s="252">
        <f>IF(N235="snížená",J235,0)</f>
        <v>0</v>
      </c>
      <c r="BG235" s="252">
        <f>IF(N235="zákl. přenesená",J235,0)</f>
        <v>0</v>
      </c>
      <c r="BH235" s="252">
        <f>IF(N235="sníž. přenesená",J235,0)</f>
        <v>0</v>
      </c>
      <c r="BI235" s="252">
        <f>IF(N235="nulová",J235,0)</f>
        <v>0</v>
      </c>
      <c r="BJ235" s="14" t="s">
        <v>81</v>
      </c>
      <c r="BK235" s="252">
        <f>ROUND(I235*H235,2)</f>
        <v>0</v>
      </c>
      <c r="BL235" s="14" t="s">
        <v>310</v>
      </c>
      <c r="BM235" s="251" t="s">
        <v>2390</v>
      </c>
    </row>
    <row r="236" s="2" customFormat="1">
      <c r="A236" s="35"/>
      <c r="B236" s="36"/>
      <c r="C236" s="37"/>
      <c r="D236" s="253" t="s">
        <v>284</v>
      </c>
      <c r="E236" s="37"/>
      <c r="F236" s="254" t="s">
        <v>2391</v>
      </c>
      <c r="G236" s="37"/>
      <c r="H236" s="37"/>
      <c r="I236" s="206"/>
      <c r="J236" s="37"/>
      <c r="K236" s="37"/>
      <c r="L236" s="41"/>
      <c r="M236" s="268"/>
      <c r="N236" s="269"/>
      <c r="O236" s="270"/>
      <c r="P236" s="270"/>
      <c r="Q236" s="270"/>
      <c r="R236" s="270"/>
      <c r="S236" s="270"/>
      <c r="T236" s="271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284</v>
      </c>
      <c r="AU236" s="14" t="s">
        <v>83</v>
      </c>
    </row>
    <row r="237" s="2" customFormat="1" ht="6.96" customHeight="1">
      <c r="A237" s="35"/>
      <c r="B237" s="63"/>
      <c r="C237" s="64"/>
      <c r="D237" s="64"/>
      <c r="E237" s="64"/>
      <c r="F237" s="64"/>
      <c r="G237" s="64"/>
      <c r="H237" s="64"/>
      <c r="I237" s="64"/>
      <c r="J237" s="64"/>
      <c r="K237" s="64"/>
      <c r="L237" s="41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sheet="1" autoFilter="0" formatColumns="0" formatRows="0" objects="1" scenarios="1" spinCount="100000" saltValue="hxNsfwTPOr706CY6yR/FfOpWp45hMLzq7PGGN4cS6FL2JtA67kwEmO4q1yg9LVB4bA1YiUQEdPzy0l3J9gJCqw==" hashValue="2d4e2/A2OJavmRoQZdldSgTJsnIxUIMci3noICGwkTmYBzcWz3uc3grHjXdq+r5ma9q6qwnra/f9V37smAOgsw==" algorithmName="SHA-512" password="C741"/>
  <autoFilter ref="C140:K23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3:F113"/>
    <mergeCell ref="D114:F114"/>
    <mergeCell ref="D115:F115"/>
    <mergeCell ref="D116:F116"/>
    <mergeCell ref="D117:F117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220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1" customFormat="1" ht="12" customHeight="1">
      <c r="B8" s="17"/>
      <c r="D8" s="147" t="s">
        <v>225</v>
      </c>
      <c r="L8" s="17"/>
    </row>
    <row r="9" s="2" customFormat="1" ht="16.5" customHeight="1">
      <c r="A9" s="35"/>
      <c r="B9" s="41"/>
      <c r="C9" s="35"/>
      <c r="D9" s="35"/>
      <c r="E9" s="148" t="s">
        <v>2365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47" t="s">
        <v>227</v>
      </c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49" t="s">
        <v>2424</v>
      </c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47" t="s">
        <v>18</v>
      </c>
      <c r="E13" s="35"/>
      <c r="F13" s="138" t="s">
        <v>1</v>
      </c>
      <c r="G13" s="35"/>
      <c r="H13" s="35"/>
      <c r="I13" s="147" t="s">
        <v>19</v>
      </c>
      <c r="J13" s="138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20</v>
      </c>
      <c r="E14" s="35"/>
      <c r="F14" s="138" t="s">
        <v>21</v>
      </c>
      <c r="G14" s="35"/>
      <c r="H14" s="35"/>
      <c r="I14" s="147" t="s">
        <v>22</v>
      </c>
      <c r="J14" s="150" t="str">
        <f>'Rekapitulace stavby'!AN8</f>
        <v>4. 2. 2025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47" t="s">
        <v>24</v>
      </c>
      <c r="E16" s="35"/>
      <c r="F16" s="35"/>
      <c r="G16" s="35"/>
      <c r="H16" s="35"/>
      <c r="I16" s="147" t="s">
        <v>25</v>
      </c>
      <c r="J16" s="138" t="str">
        <f>IF('Rekapitulace stavby'!AN10="","",'Rekapitulace stavby'!AN10)</f>
        <v/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8" t="str">
        <f>IF('Rekapitulace stavby'!E11="","",'Rekapitulace stavby'!E11)</f>
        <v xml:space="preserve"> </v>
      </c>
      <c r="F17" s="35"/>
      <c r="G17" s="35"/>
      <c r="H17" s="35"/>
      <c r="I17" s="147" t="s">
        <v>27</v>
      </c>
      <c r="J17" s="138" t="str">
        <f>IF('Rekapitulace stavby'!AN11="","",'Rekapitulace stavby'!AN11)</f>
        <v/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47" t="s">
        <v>28</v>
      </c>
      <c r="E19" s="35"/>
      <c r="F19" s="35"/>
      <c r="G19" s="35"/>
      <c r="H19" s="35"/>
      <c r="I19" s="147" t="s">
        <v>25</v>
      </c>
      <c r="J19" s="30" t="str">
        <f>'Rekapitulace stavby'!AN13</f>
        <v>Vyplň údaj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8"/>
      <c r="G20" s="138"/>
      <c r="H20" s="138"/>
      <c r="I20" s="147" t="s">
        <v>27</v>
      </c>
      <c r="J20" s="30" t="str">
        <f>'Rekapitulace stavby'!AN14</f>
        <v>Vyplň údaj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47" t="s">
        <v>30</v>
      </c>
      <c r="E22" s="35"/>
      <c r="F22" s="35"/>
      <c r="G22" s="35"/>
      <c r="H22" s="35"/>
      <c r="I22" s="147" t="s">
        <v>25</v>
      </c>
      <c r="J22" s="138" t="str">
        <f>IF('Rekapitulace stavby'!AN16="","",'Rekapitulace stavby'!AN16)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8" t="str">
        <f>IF('Rekapitulace stavby'!E17="","",'Rekapitulace stavby'!E17)</f>
        <v xml:space="preserve"> </v>
      </c>
      <c r="F23" s="35"/>
      <c r="G23" s="35"/>
      <c r="H23" s="35"/>
      <c r="I23" s="147" t="s">
        <v>27</v>
      </c>
      <c r="J23" s="138" t="str">
        <f>IF('Rekapitulace stavby'!AN17="","",'Rekapitulace stavby'!AN17)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47" t="s">
        <v>32</v>
      </c>
      <c r="E25" s="35"/>
      <c r="F25" s="35"/>
      <c r="G25" s="35"/>
      <c r="H25" s="35"/>
      <c r="I25" s="147" t="s">
        <v>25</v>
      </c>
      <c r="J25" s="138" t="str">
        <f>IF('Rekapitulace stavby'!AN19="","",'Rekapitulace stavby'!AN19)</f>
        <v/>
      </c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8" t="str">
        <f>IF('Rekapitulace stavby'!E20="","",'Rekapitulace stavby'!E20)</f>
        <v xml:space="preserve"> </v>
      </c>
      <c r="F26" s="35"/>
      <c r="G26" s="35"/>
      <c r="H26" s="35"/>
      <c r="I26" s="147" t="s">
        <v>27</v>
      </c>
      <c r="J26" s="138" t="str">
        <f>IF('Rekapitulace stavby'!AN20="","",'Rekapitulace stavby'!AN20)</f>
        <v/>
      </c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1"/>
      <c r="B29" s="152"/>
      <c r="C29" s="151"/>
      <c r="D29" s="151"/>
      <c r="E29" s="153" t="s">
        <v>1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5"/>
      <c r="E31" s="155"/>
      <c r="F31" s="155"/>
      <c r="G31" s="155"/>
      <c r="H31" s="155"/>
      <c r="I31" s="155"/>
      <c r="J31" s="155"/>
      <c r="K31" s="15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138" t="s">
        <v>229</v>
      </c>
      <c r="E32" s="35"/>
      <c r="F32" s="35"/>
      <c r="G32" s="35"/>
      <c r="H32" s="35"/>
      <c r="I32" s="35"/>
      <c r="J32" s="156">
        <f>J98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230</v>
      </c>
      <c r="E33" s="35"/>
      <c r="F33" s="35"/>
      <c r="G33" s="35"/>
      <c r="H33" s="35"/>
      <c r="I33" s="35"/>
      <c r="J33" s="156">
        <f>J109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8" t="s">
        <v>34</v>
      </c>
      <c r="E34" s="35"/>
      <c r="F34" s="35"/>
      <c r="G34" s="35"/>
      <c r="H34" s="35"/>
      <c r="I34" s="35"/>
      <c r="J34" s="159">
        <f>ROUND(J32 + J33,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5"/>
      <c r="E35" s="155"/>
      <c r="F35" s="155"/>
      <c r="G35" s="155"/>
      <c r="H35" s="155"/>
      <c r="I35" s="155"/>
      <c r="J35" s="155"/>
      <c r="K35" s="15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0" t="s">
        <v>36</v>
      </c>
      <c r="G36" s="35"/>
      <c r="H36" s="35"/>
      <c r="I36" s="160" t="s">
        <v>35</v>
      </c>
      <c r="J36" s="160" t="s">
        <v>37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1" t="s">
        <v>38</v>
      </c>
      <c r="E37" s="147" t="s">
        <v>39</v>
      </c>
      <c r="F37" s="162">
        <f>ROUND((SUM(BE109:BE116) + SUM(BE138:BE194)),  2)</f>
        <v>0</v>
      </c>
      <c r="G37" s="35"/>
      <c r="H37" s="35"/>
      <c r="I37" s="163">
        <v>0.20999999999999999</v>
      </c>
      <c r="J37" s="162">
        <f>ROUND(((SUM(BE109:BE116) + SUM(BE138:BE194))*I37),  2)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47" t="s">
        <v>40</v>
      </c>
      <c r="F38" s="162">
        <f>ROUND((SUM(BF109:BF116) + SUM(BF138:BF194)),  2)</f>
        <v>0</v>
      </c>
      <c r="G38" s="35"/>
      <c r="H38" s="35"/>
      <c r="I38" s="163">
        <v>0.12</v>
      </c>
      <c r="J38" s="162">
        <f>ROUND(((SUM(BF109:BF116) + SUM(BF138:BF194))*I38),  2)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41</v>
      </c>
      <c r="F39" s="162">
        <f>ROUND((SUM(BG109:BG116) + SUM(BG138:BG194)),  2)</f>
        <v>0</v>
      </c>
      <c r="G39" s="35"/>
      <c r="H39" s="35"/>
      <c r="I39" s="163">
        <v>0.20999999999999999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7" t="s">
        <v>42</v>
      </c>
      <c r="F40" s="162">
        <f>ROUND((SUM(BH109:BH116) + SUM(BH138:BH194)),  2)</f>
        <v>0</v>
      </c>
      <c r="G40" s="35"/>
      <c r="H40" s="35"/>
      <c r="I40" s="163">
        <v>0.12</v>
      </c>
      <c r="J40" s="162">
        <f>0</f>
        <v>0</v>
      </c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47" t="s">
        <v>43</v>
      </c>
      <c r="F41" s="162">
        <f>ROUND((SUM(BI109:BI116) + SUM(BI138:BI194)),  2)</f>
        <v>0</v>
      </c>
      <c r="G41" s="35"/>
      <c r="H41" s="35"/>
      <c r="I41" s="163">
        <v>0</v>
      </c>
      <c r="J41" s="162">
        <f>0</f>
        <v>0</v>
      </c>
      <c r="K41" s="35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4"/>
      <c r="D43" s="165" t="s">
        <v>44</v>
      </c>
      <c r="E43" s="166"/>
      <c r="F43" s="166"/>
      <c r="G43" s="167" t="s">
        <v>45</v>
      </c>
      <c r="H43" s="168" t="s">
        <v>46</v>
      </c>
      <c r="I43" s="166"/>
      <c r="J43" s="169">
        <f>SUM(J34:J41)</f>
        <v>0</v>
      </c>
      <c r="K43" s="170"/>
      <c r="L43" s="60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225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82" t="s">
        <v>2365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227</v>
      </c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3" t="str">
        <f>E11</f>
        <v>61.20.2 - WC 3.NP - elektro</v>
      </c>
      <c r="F89" s="37"/>
      <c r="G89" s="37"/>
      <c r="H89" s="37"/>
      <c r="I89" s="37"/>
      <c r="J89" s="37"/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20</v>
      </c>
      <c r="D91" s="37"/>
      <c r="E91" s="37"/>
      <c r="F91" s="24" t="str">
        <f>F14</f>
        <v>ZŠ Ivanovice na Hané, okres Vyškov p. o.</v>
      </c>
      <c r="G91" s="37"/>
      <c r="H91" s="37"/>
      <c r="I91" s="29" t="s">
        <v>22</v>
      </c>
      <c r="J91" s="76" t="str">
        <f>IF(J14="","",J14)</f>
        <v>4. 2. 2025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24</v>
      </c>
      <c r="D93" s="37"/>
      <c r="E93" s="37"/>
      <c r="F93" s="24" t="str">
        <f>E17</f>
        <v xml:space="preserve"> </v>
      </c>
      <c r="G93" s="37"/>
      <c r="H93" s="37"/>
      <c r="I93" s="29" t="s">
        <v>30</v>
      </c>
      <c r="J93" s="33" t="str">
        <f>E23</f>
        <v xml:space="preserve"> </v>
      </c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28</v>
      </c>
      <c r="D94" s="37"/>
      <c r="E94" s="37"/>
      <c r="F94" s="24" t="str">
        <f>IF(E20="","",E20)</f>
        <v>Vyplň údaj</v>
      </c>
      <c r="G94" s="37"/>
      <c r="H94" s="37"/>
      <c r="I94" s="29" t="s">
        <v>32</v>
      </c>
      <c r="J94" s="33" t="str">
        <f>E26</f>
        <v xml:space="preserve"> 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83" t="s">
        <v>232</v>
      </c>
      <c r="D96" s="184"/>
      <c r="E96" s="184"/>
      <c r="F96" s="184"/>
      <c r="G96" s="184"/>
      <c r="H96" s="184"/>
      <c r="I96" s="184"/>
      <c r="J96" s="185" t="s">
        <v>233</v>
      </c>
      <c r="K96" s="184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86" t="s">
        <v>234</v>
      </c>
      <c r="D98" s="37"/>
      <c r="E98" s="37"/>
      <c r="F98" s="37"/>
      <c r="G98" s="37"/>
      <c r="H98" s="37"/>
      <c r="I98" s="37"/>
      <c r="J98" s="107">
        <f>J138</f>
        <v>0</v>
      </c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235</v>
      </c>
    </row>
    <row r="99" s="9" customFormat="1" ht="24.96" customHeight="1">
      <c r="A99" s="9"/>
      <c r="B99" s="187"/>
      <c r="C99" s="188"/>
      <c r="D99" s="189" t="s">
        <v>236</v>
      </c>
      <c r="E99" s="190"/>
      <c r="F99" s="190"/>
      <c r="G99" s="190"/>
      <c r="H99" s="190"/>
      <c r="I99" s="190"/>
      <c r="J99" s="191">
        <f>J139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0"/>
      <c r="D100" s="194" t="s">
        <v>237</v>
      </c>
      <c r="E100" s="195"/>
      <c r="F100" s="195"/>
      <c r="G100" s="195"/>
      <c r="H100" s="195"/>
      <c r="I100" s="195"/>
      <c r="J100" s="196">
        <f>J140</f>
        <v>0</v>
      </c>
      <c r="K100" s="130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0"/>
      <c r="D101" s="194" t="s">
        <v>239</v>
      </c>
      <c r="E101" s="195"/>
      <c r="F101" s="195"/>
      <c r="G101" s="195"/>
      <c r="H101" s="195"/>
      <c r="I101" s="195"/>
      <c r="J101" s="196">
        <f>J145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240</v>
      </c>
      <c r="E102" s="195"/>
      <c r="F102" s="195"/>
      <c r="G102" s="195"/>
      <c r="H102" s="195"/>
      <c r="I102" s="195"/>
      <c r="J102" s="196">
        <f>J156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7"/>
      <c r="C103" s="188"/>
      <c r="D103" s="189" t="s">
        <v>241</v>
      </c>
      <c r="E103" s="190"/>
      <c r="F103" s="190"/>
      <c r="G103" s="190"/>
      <c r="H103" s="190"/>
      <c r="I103" s="190"/>
      <c r="J103" s="191">
        <f>J165</f>
        <v>0</v>
      </c>
      <c r="K103" s="188"/>
      <c r="L103" s="19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3"/>
      <c r="C104" s="130"/>
      <c r="D104" s="194" t="s">
        <v>632</v>
      </c>
      <c r="E104" s="195"/>
      <c r="F104" s="195"/>
      <c r="G104" s="195"/>
      <c r="H104" s="195"/>
      <c r="I104" s="195"/>
      <c r="J104" s="196">
        <f>J166</f>
        <v>0</v>
      </c>
      <c r="K104" s="130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3"/>
      <c r="C105" s="130"/>
      <c r="D105" s="194" t="s">
        <v>2393</v>
      </c>
      <c r="E105" s="195"/>
      <c r="F105" s="195"/>
      <c r="G105" s="195"/>
      <c r="H105" s="195"/>
      <c r="I105" s="195"/>
      <c r="J105" s="196">
        <f>J167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3"/>
      <c r="C106" s="130"/>
      <c r="D106" s="194" t="s">
        <v>635</v>
      </c>
      <c r="E106" s="195"/>
      <c r="F106" s="195"/>
      <c r="G106" s="195"/>
      <c r="H106" s="195"/>
      <c r="I106" s="195"/>
      <c r="J106" s="196">
        <f>J172</f>
        <v>0</v>
      </c>
      <c r="K106" s="130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9.28" customHeight="1">
      <c r="A109" s="35"/>
      <c r="B109" s="36"/>
      <c r="C109" s="186" t="s">
        <v>250</v>
      </c>
      <c r="D109" s="37"/>
      <c r="E109" s="37"/>
      <c r="F109" s="37"/>
      <c r="G109" s="37"/>
      <c r="H109" s="37"/>
      <c r="I109" s="37"/>
      <c r="J109" s="198">
        <f>ROUND(J110 + J111 + J112 + J113 + J114 + J115,2)</f>
        <v>0</v>
      </c>
      <c r="K109" s="37"/>
      <c r="L109" s="60"/>
      <c r="N109" s="199" t="s">
        <v>38</v>
      </c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8" customHeight="1">
      <c r="A110" s="35"/>
      <c r="B110" s="36"/>
      <c r="C110" s="37"/>
      <c r="D110" s="200" t="s">
        <v>251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253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254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255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0" t="s">
        <v>256</v>
      </c>
      <c r="E114" s="201"/>
      <c r="F114" s="201"/>
      <c r="G114" s="37"/>
      <c r="H114" s="37"/>
      <c r="I114" s="37"/>
      <c r="J114" s="202"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252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 ht="18" customHeight="1">
      <c r="A115" s="35"/>
      <c r="B115" s="36"/>
      <c r="C115" s="37"/>
      <c r="D115" s="201" t="s">
        <v>257</v>
      </c>
      <c r="E115" s="37"/>
      <c r="F115" s="37"/>
      <c r="G115" s="37"/>
      <c r="H115" s="37"/>
      <c r="I115" s="37"/>
      <c r="J115" s="202">
        <f>ROUND(J32*T115,2)</f>
        <v>0</v>
      </c>
      <c r="K115" s="37"/>
      <c r="L115" s="203"/>
      <c r="M115" s="204"/>
      <c r="N115" s="205" t="s">
        <v>39</v>
      </c>
      <c r="O115" s="204"/>
      <c r="P115" s="204"/>
      <c r="Q115" s="204"/>
      <c r="R115" s="204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7" t="s">
        <v>258</v>
      </c>
      <c r="AZ115" s="204"/>
      <c r="BA115" s="204"/>
      <c r="BB115" s="204"/>
      <c r="BC115" s="204"/>
      <c r="BD115" s="204"/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207" t="s">
        <v>81</v>
      </c>
      <c r="BK115" s="204"/>
      <c r="BL115" s="204"/>
      <c r="BM115" s="204"/>
    </row>
    <row r="116" s="2" customForma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9.28" customHeight="1">
      <c r="A117" s="35"/>
      <c r="B117" s="36"/>
      <c r="C117" s="209" t="s">
        <v>259</v>
      </c>
      <c r="D117" s="184"/>
      <c r="E117" s="184"/>
      <c r="F117" s="184"/>
      <c r="G117" s="184"/>
      <c r="H117" s="184"/>
      <c r="I117" s="184"/>
      <c r="J117" s="210">
        <f>ROUND(J98+J109,2)</f>
        <v>0</v>
      </c>
      <c r="K117" s="18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260</v>
      </c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16</v>
      </c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26.25" customHeight="1">
      <c r="A126" s="35"/>
      <c r="B126" s="36"/>
      <c r="C126" s="37"/>
      <c r="D126" s="37"/>
      <c r="E126" s="182" t="str">
        <f>E7</f>
        <v>Rekonstrukce silno a slaboproudé instalace, dobudování WC pro imobilní aj., ZŠ Ivanovice na Hané, ul. Tyršova 218/4</v>
      </c>
      <c r="F126" s="29"/>
      <c r="G126" s="29"/>
      <c r="H126" s="29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" customFormat="1" ht="12" customHeight="1">
      <c r="B127" s="18"/>
      <c r="C127" s="29" t="s">
        <v>225</v>
      </c>
      <c r="D127" s="19"/>
      <c r="E127" s="19"/>
      <c r="F127" s="19"/>
      <c r="G127" s="19"/>
      <c r="H127" s="19"/>
      <c r="I127" s="19"/>
      <c r="J127" s="19"/>
      <c r="K127" s="19"/>
      <c r="L127" s="17"/>
    </row>
    <row r="128" s="2" customFormat="1" ht="16.5" customHeight="1">
      <c r="A128" s="35"/>
      <c r="B128" s="36"/>
      <c r="C128" s="37"/>
      <c r="D128" s="37"/>
      <c r="E128" s="182" t="s">
        <v>2365</v>
      </c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227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3" t="str">
        <f>E11</f>
        <v>61.20.2 - WC 3.NP - elektro</v>
      </c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F14</f>
        <v>ZŠ Ivanovice na Hané, okres Vyškov p. o.</v>
      </c>
      <c r="G132" s="37"/>
      <c r="H132" s="37"/>
      <c r="I132" s="29" t="s">
        <v>22</v>
      </c>
      <c r="J132" s="76" t="str">
        <f>IF(J14="","",J14)</f>
        <v>4. 2. 2025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E17</f>
        <v xml:space="preserve"> </v>
      </c>
      <c r="G134" s="37"/>
      <c r="H134" s="37"/>
      <c r="I134" s="29" t="s">
        <v>30</v>
      </c>
      <c r="J134" s="33" t="str">
        <f>E23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28</v>
      </c>
      <c r="D135" s="37"/>
      <c r="E135" s="37"/>
      <c r="F135" s="24" t="str">
        <f>IF(E20="","",E20)</f>
        <v>Vyplň údaj</v>
      </c>
      <c r="G135" s="37"/>
      <c r="H135" s="37"/>
      <c r="I135" s="29" t="s">
        <v>32</v>
      </c>
      <c r="J135" s="33" t="str">
        <f>E26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11"/>
      <c r="B137" s="212"/>
      <c r="C137" s="213" t="s">
        <v>261</v>
      </c>
      <c r="D137" s="214" t="s">
        <v>59</v>
      </c>
      <c r="E137" s="214" t="s">
        <v>55</v>
      </c>
      <c r="F137" s="214" t="s">
        <v>56</v>
      </c>
      <c r="G137" s="214" t="s">
        <v>262</v>
      </c>
      <c r="H137" s="214" t="s">
        <v>263</v>
      </c>
      <c r="I137" s="214" t="s">
        <v>264</v>
      </c>
      <c r="J137" s="215" t="s">
        <v>233</v>
      </c>
      <c r="K137" s="216" t="s">
        <v>265</v>
      </c>
      <c r="L137" s="217"/>
      <c r="M137" s="97" t="s">
        <v>1</v>
      </c>
      <c r="N137" s="98" t="s">
        <v>38</v>
      </c>
      <c r="O137" s="98" t="s">
        <v>266</v>
      </c>
      <c r="P137" s="98" t="s">
        <v>267</v>
      </c>
      <c r="Q137" s="98" t="s">
        <v>268</v>
      </c>
      <c r="R137" s="98" t="s">
        <v>269</v>
      </c>
      <c r="S137" s="98" t="s">
        <v>270</v>
      </c>
      <c r="T137" s="99" t="s">
        <v>271</v>
      </c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</row>
    <row r="138" s="2" customFormat="1" ht="22.8" customHeight="1">
      <c r="A138" s="35"/>
      <c r="B138" s="36"/>
      <c r="C138" s="104" t="s">
        <v>272</v>
      </c>
      <c r="D138" s="37"/>
      <c r="E138" s="37"/>
      <c r="F138" s="37"/>
      <c r="G138" s="37"/>
      <c r="H138" s="37"/>
      <c r="I138" s="37"/>
      <c r="J138" s="218">
        <f>BK138</f>
        <v>0</v>
      </c>
      <c r="K138" s="37"/>
      <c r="L138" s="41"/>
      <c r="M138" s="100"/>
      <c r="N138" s="219"/>
      <c r="O138" s="101"/>
      <c r="P138" s="220">
        <f>P139+P165</f>
        <v>0</v>
      </c>
      <c r="Q138" s="101"/>
      <c r="R138" s="220">
        <f>R139+R165</f>
        <v>0.013469999999999998</v>
      </c>
      <c r="S138" s="101"/>
      <c r="T138" s="221">
        <f>T139+T165</f>
        <v>0.039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73</v>
      </c>
      <c r="AU138" s="14" t="s">
        <v>235</v>
      </c>
      <c r="BK138" s="222">
        <f>BK139+BK165</f>
        <v>0</v>
      </c>
    </row>
    <row r="139" s="12" customFormat="1" ht="25.92" customHeight="1">
      <c r="A139" s="12"/>
      <c r="B139" s="223"/>
      <c r="C139" s="224"/>
      <c r="D139" s="225" t="s">
        <v>73</v>
      </c>
      <c r="E139" s="226" t="s">
        <v>273</v>
      </c>
      <c r="F139" s="226" t="s">
        <v>274</v>
      </c>
      <c r="G139" s="224"/>
      <c r="H139" s="224"/>
      <c r="I139" s="227"/>
      <c r="J139" s="228">
        <f>BK139</f>
        <v>0</v>
      </c>
      <c r="K139" s="224"/>
      <c r="L139" s="229"/>
      <c r="M139" s="230"/>
      <c r="N139" s="231"/>
      <c r="O139" s="231"/>
      <c r="P139" s="232">
        <f>P140+P145+P156</f>
        <v>0</v>
      </c>
      <c r="Q139" s="231"/>
      <c r="R139" s="232">
        <f>R140+R145+R156</f>
        <v>0</v>
      </c>
      <c r="S139" s="231"/>
      <c r="T139" s="233">
        <f>T140+T145+T156</f>
        <v>0.012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4" t="s">
        <v>81</v>
      </c>
      <c r="AT139" s="235" t="s">
        <v>73</v>
      </c>
      <c r="AU139" s="235" t="s">
        <v>74</v>
      </c>
      <c r="AY139" s="234" t="s">
        <v>275</v>
      </c>
      <c r="BK139" s="236">
        <f>BK140+BK145+BK156</f>
        <v>0</v>
      </c>
    </row>
    <row r="140" s="12" customFormat="1" ht="22.8" customHeight="1">
      <c r="A140" s="12"/>
      <c r="B140" s="223"/>
      <c r="C140" s="224"/>
      <c r="D140" s="225" t="s">
        <v>73</v>
      </c>
      <c r="E140" s="237" t="s">
        <v>276</v>
      </c>
      <c r="F140" s="237" t="s">
        <v>277</v>
      </c>
      <c r="G140" s="224"/>
      <c r="H140" s="224"/>
      <c r="I140" s="227"/>
      <c r="J140" s="238">
        <f>BK140</f>
        <v>0</v>
      </c>
      <c r="K140" s="224"/>
      <c r="L140" s="229"/>
      <c r="M140" s="230"/>
      <c r="N140" s="231"/>
      <c r="O140" s="231"/>
      <c r="P140" s="232">
        <f>SUM(P141:P144)</f>
        <v>0</v>
      </c>
      <c r="Q140" s="231"/>
      <c r="R140" s="232">
        <f>SUM(R141:R144)</f>
        <v>0</v>
      </c>
      <c r="S140" s="231"/>
      <c r="T140" s="23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4" t="s">
        <v>81</v>
      </c>
      <c r="AT140" s="235" t="s">
        <v>73</v>
      </c>
      <c r="AU140" s="235" t="s">
        <v>81</v>
      </c>
      <c r="AY140" s="234" t="s">
        <v>275</v>
      </c>
      <c r="BK140" s="236">
        <f>SUM(BK141:BK144)</f>
        <v>0</v>
      </c>
    </row>
    <row r="141" s="2" customFormat="1" ht="24.15" customHeight="1">
      <c r="A141" s="35"/>
      <c r="B141" s="36"/>
      <c r="C141" s="239" t="s">
        <v>81</v>
      </c>
      <c r="D141" s="239" t="s">
        <v>278</v>
      </c>
      <c r="E141" s="240" t="s">
        <v>641</v>
      </c>
      <c r="F141" s="241" t="s">
        <v>642</v>
      </c>
      <c r="G141" s="242" t="s">
        <v>643</v>
      </c>
      <c r="H141" s="243">
        <v>10</v>
      </c>
      <c r="I141" s="244"/>
      <c r="J141" s="245">
        <f>ROUND(I141*H141,2)</f>
        <v>0</v>
      </c>
      <c r="K141" s="246"/>
      <c r="L141" s="41"/>
      <c r="M141" s="247" t="s">
        <v>1</v>
      </c>
      <c r="N141" s="248" t="s">
        <v>39</v>
      </c>
      <c r="O141" s="8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51" t="s">
        <v>282</v>
      </c>
      <c r="AT141" s="251" t="s">
        <v>278</v>
      </c>
      <c r="AU141" s="251" t="s">
        <v>83</v>
      </c>
      <c r="AY141" s="14" t="s">
        <v>275</v>
      </c>
      <c r="BE141" s="252">
        <f>IF(N141="základní",J141,0)</f>
        <v>0</v>
      </c>
      <c r="BF141" s="252">
        <f>IF(N141="snížená",J141,0)</f>
        <v>0</v>
      </c>
      <c r="BG141" s="252">
        <f>IF(N141="zákl. přenesená",J141,0)</f>
        <v>0</v>
      </c>
      <c r="BH141" s="252">
        <f>IF(N141="sníž. přenesená",J141,0)</f>
        <v>0</v>
      </c>
      <c r="BI141" s="252">
        <f>IF(N141="nulová",J141,0)</f>
        <v>0</v>
      </c>
      <c r="BJ141" s="14" t="s">
        <v>81</v>
      </c>
      <c r="BK141" s="252">
        <f>ROUND(I141*H141,2)</f>
        <v>0</v>
      </c>
      <c r="BL141" s="14" t="s">
        <v>282</v>
      </c>
      <c r="BM141" s="251" t="s">
        <v>644</v>
      </c>
    </row>
    <row r="142" s="2" customFormat="1">
      <c r="A142" s="35"/>
      <c r="B142" s="36"/>
      <c r="C142" s="37"/>
      <c r="D142" s="253" t="s">
        <v>284</v>
      </c>
      <c r="E142" s="37"/>
      <c r="F142" s="254" t="s">
        <v>645</v>
      </c>
      <c r="G142" s="37"/>
      <c r="H142" s="37"/>
      <c r="I142" s="206"/>
      <c r="J142" s="37"/>
      <c r="K142" s="37"/>
      <c r="L142" s="41"/>
      <c r="M142" s="255"/>
      <c r="N142" s="256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284</v>
      </c>
      <c r="AU142" s="14" t="s">
        <v>83</v>
      </c>
    </row>
    <row r="143" s="2" customFormat="1" ht="24.15" customHeight="1">
      <c r="A143" s="35"/>
      <c r="B143" s="36"/>
      <c r="C143" s="239" t="s">
        <v>83</v>
      </c>
      <c r="D143" s="239" t="s">
        <v>278</v>
      </c>
      <c r="E143" s="240" t="s">
        <v>646</v>
      </c>
      <c r="F143" s="241" t="s">
        <v>647</v>
      </c>
      <c r="G143" s="242" t="s">
        <v>643</v>
      </c>
      <c r="H143" s="243">
        <v>40</v>
      </c>
      <c r="I143" s="244"/>
      <c r="J143" s="245">
        <f>ROUND(I143*H143,2)</f>
        <v>0</v>
      </c>
      <c r="K143" s="246"/>
      <c r="L143" s="41"/>
      <c r="M143" s="247" t="s">
        <v>1</v>
      </c>
      <c r="N143" s="248" t="s">
        <v>39</v>
      </c>
      <c r="O143" s="8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51" t="s">
        <v>282</v>
      </c>
      <c r="AT143" s="251" t="s">
        <v>278</v>
      </c>
      <c r="AU143" s="251" t="s">
        <v>83</v>
      </c>
      <c r="AY143" s="14" t="s">
        <v>275</v>
      </c>
      <c r="BE143" s="252">
        <f>IF(N143="základní",J143,0)</f>
        <v>0</v>
      </c>
      <c r="BF143" s="252">
        <f>IF(N143="snížená",J143,0)</f>
        <v>0</v>
      </c>
      <c r="BG143" s="252">
        <f>IF(N143="zákl. přenesená",J143,0)</f>
        <v>0</v>
      </c>
      <c r="BH143" s="252">
        <f>IF(N143="sníž. přenesená",J143,0)</f>
        <v>0</v>
      </c>
      <c r="BI143" s="252">
        <f>IF(N143="nulová",J143,0)</f>
        <v>0</v>
      </c>
      <c r="BJ143" s="14" t="s">
        <v>81</v>
      </c>
      <c r="BK143" s="252">
        <f>ROUND(I143*H143,2)</f>
        <v>0</v>
      </c>
      <c r="BL143" s="14" t="s">
        <v>282</v>
      </c>
      <c r="BM143" s="251" t="s">
        <v>648</v>
      </c>
    </row>
    <row r="144" s="2" customFormat="1">
      <c r="A144" s="35"/>
      <c r="B144" s="36"/>
      <c r="C144" s="37"/>
      <c r="D144" s="253" t="s">
        <v>284</v>
      </c>
      <c r="E144" s="37"/>
      <c r="F144" s="254" t="s">
        <v>649</v>
      </c>
      <c r="G144" s="37"/>
      <c r="H144" s="37"/>
      <c r="I144" s="206"/>
      <c r="J144" s="37"/>
      <c r="K144" s="37"/>
      <c r="L144" s="41"/>
      <c r="M144" s="255"/>
      <c r="N144" s="256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284</v>
      </c>
      <c r="AU144" s="14" t="s">
        <v>83</v>
      </c>
    </row>
    <row r="145" s="12" customFormat="1" ht="22.8" customHeight="1">
      <c r="A145" s="12"/>
      <c r="B145" s="223"/>
      <c r="C145" s="224"/>
      <c r="D145" s="225" t="s">
        <v>73</v>
      </c>
      <c r="E145" s="237" t="s">
        <v>296</v>
      </c>
      <c r="F145" s="237" t="s">
        <v>297</v>
      </c>
      <c r="G145" s="224"/>
      <c r="H145" s="224"/>
      <c r="I145" s="227"/>
      <c r="J145" s="238">
        <f>BK145</f>
        <v>0</v>
      </c>
      <c r="K145" s="224"/>
      <c r="L145" s="229"/>
      <c r="M145" s="230"/>
      <c r="N145" s="231"/>
      <c r="O145" s="231"/>
      <c r="P145" s="232">
        <f>SUM(P146:P155)</f>
        <v>0</v>
      </c>
      <c r="Q145" s="231"/>
      <c r="R145" s="232">
        <f>SUM(R146:R155)</f>
        <v>0</v>
      </c>
      <c r="S145" s="231"/>
      <c r="T145" s="233">
        <f>SUM(T146:T155)</f>
        <v>0.012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4" t="s">
        <v>81</v>
      </c>
      <c r="AT145" s="235" t="s">
        <v>73</v>
      </c>
      <c r="AU145" s="235" t="s">
        <v>81</v>
      </c>
      <c r="AY145" s="234" t="s">
        <v>275</v>
      </c>
      <c r="BK145" s="236">
        <f>SUM(BK146:BK155)</f>
        <v>0</v>
      </c>
    </row>
    <row r="146" s="2" customFormat="1" ht="33" customHeight="1">
      <c r="A146" s="35"/>
      <c r="B146" s="36"/>
      <c r="C146" s="239" t="s">
        <v>276</v>
      </c>
      <c r="D146" s="239" t="s">
        <v>278</v>
      </c>
      <c r="E146" s="240" t="s">
        <v>650</v>
      </c>
      <c r="F146" s="241" t="s">
        <v>651</v>
      </c>
      <c r="G146" s="242" t="s">
        <v>342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282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282</v>
      </c>
      <c r="BM146" s="251" t="s">
        <v>652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653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2" customFormat="1" ht="33" customHeight="1">
      <c r="A148" s="35"/>
      <c r="B148" s="36"/>
      <c r="C148" s="239" t="s">
        <v>282</v>
      </c>
      <c r="D148" s="239" t="s">
        <v>278</v>
      </c>
      <c r="E148" s="240" t="s">
        <v>658</v>
      </c>
      <c r="F148" s="241" t="s">
        <v>659</v>
      </c>
      <c r="G148" s="242" t="s">
        <v>342</v>
      </c>
      <c r="H148" s="243">
        <v>1</v>
      </c>
      <c r="I148" s="244"/>
      <c r="J148" s="245">
        <f>ROUND(I148*H148,2)</f>
        <v>0</v>
      </c>
      <c r="K148" s="246"/>
      <c r="L148" s="41"/>
      <c r="M148" s="247" t="s">
        <v>1</v>
      </c>
      <c r="N148" s="248" t="s">
        <v>39</v>
      </c>
      <c r="O148" s="8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51" t="s">
        <v>282</v>
      </c>
      <c r="AT148" s="251" t="s">
        <v>278</v>
      </c>
      <c r="AU148" s="251" t="s">
        <v>83</v>
      </c>
      <c r="AY148" s="14" t="s">
        <v>275</v>
      </c>
      <c r="BE148" s="252">
        <f>IF(N148="základní",J148,0)</f>
        <v>0</v>
      </c>
      <c r="BF148" s="252">
        <f>IF(N148="snížená",J148,0)</f>
        <v>0</v>
      </c>
      <c r="BG148" s="252">
        <f>IF(N148="zákl. přenesená",J148,0)</f>
        <v>0</v>
      </c>
      <c r="BH148" s="252">
        <f>IF(N148="sníž. přenesená",J148,0)</f>
        <v>0</v>
      </c>
      <c r="BI148" s="252">
        <f>IF(N148="nulová",J148,0)</f>
        <v>0</v>
      </c>
      <c r="BJ148" s="14" t="s">
        <v>81</v>
      </c>
      <c r="BK148" s="252">
        <f>ROUND(I148*H148,2)</f>
        <v>0</v>
      </c>
      <c r="BL148" s="14" t="s">
        <v>282</v>
      </c>
      <c r="BM148" s="251" t="s">
        <v>660</v>
      </c>
    </row>
    <row r="149" s="2" customFormat="1">
      <c r="A149" s="35"/>
      <c r="B149" s="36"/>
      <c r="C149" s="37"/>
      <c r="D149" s="253" t="s">
        <v>284</v>
      </c>
      <c r="E149" s="37"/>
      <c r="F149" s="254" t="s">
        <v>661</v>
      </c>
      <c r="G149" s="37"/>
      <c r="H149" s="37"/>
      <c r="I149" s="206"/>
      <c r="J149" s="37"/>
      <c r="K149" s="37"/>
      <c r="L149" s="41"/>
      <c r="M149" s="255"/>
      <c r="N149" s="256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284</v>
      </c>
      <c r="AU149" s="14" t="s">
        <v>83</v>
      </c>
    </row>
    <row r="150" s="2" customFormat="1" ht="24.15" customHeight="1">
      <c r="A150" s="35"/>
      <c r="B150" s="36"/>
      <c r="C150" s="239" t="s">
        <v>302</v>
      </c>
      <c r="D150" s="239" t="s">
        <v>278</v>
      </c>
      <c r="E150" s="240" t="s">
        <v>666</v>
      </c>
      <c r="F150" s="241" t="s">
        <v>667</v>
      </c>
      <c r="G150" s="242" t="s">
        <v>342</v>
      </c>
      <c r="H150" s="243">
        <v>2</v>
      </c>
      <c r="I150" s="244"/>
      <c r="J150" s="245">
        <f>ROUND(I150*H150,2)</f>
        <v>0</v>
      </c>
      <c r="K150" s="246"/>
      <c r="L150" s="41"/>
      <c r="M150" s="247" t="s">
        <v>1</v>
      </c>
      <c r="N150" s="248" t="s">
        <v>39</v>
      </c>
      <c r="O150" s="88"/>
      <c r="P150" s="249">
        <f>O150*H150</f>
        <v>0</v>
      </c>
      <c r="Q150" s="249">
        <v>0</v>
      </c>
      <c r="R150" s="249">
        <f>Q150*H150</f>
        <v>0</v>
      </c>
      <c r="S150" s="249">
        <v>0.001</v>
      </c>
      <c r="T150" s="250">
        <f>S150*H150</f>
        <v>0.002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51" t="s">
        <v>282</v>
      </c>
      <c r="AT150" s="251" t="s">
        <v>278</v>
      </c>
      <c r="AU150" s="251" t="s">
        <v>83</v>
      </c>
      <c r="AY150" s="14" t="s">
        <v>275</v>
      </c>
      <c r="BE150" s="252">
        <f>IF(N150="základní",J150,0)</f>
        <v>0</v>
      </c>
      <c r="BF150" s="252">
        <f>IF(N150="snížená",J150,0)</f>
        <v>0</v>
      </c>
      <c r="BG150" s="252">
        <f>IF(N150="zákl. přenesená",J150,0)</f>
        <v>0</v>
      </c>
      <c r="BH150" s="252">
        <f>IF(N150="sníž. přenesená",J150,0)</f>
        <v>0</v>
      </c>
      <c r="BI150" s="252">
        <f>IF(N150="nulová",J150,0)</f>
        <v>0</v>
      </c>
      <c r="BJ150" s="14" t="s">
        <v>81</v>
      </c>
      <c r="BK150" s="252">
        <f>ROUND(I150*H150,2)</f>
        <v>0</v>
      </c>
      <c r="BL150" s="14" t="s">
        <v>282</v>
      </c>
      <c r="BM150" s="251" t="s">
        <v>668</v>
      </c>
    </row>
    <row r="151" s="2" customFormat="1">
      <c r="A151" s="35"/>
      <c r="B151" s="36"/>
      <c r="C151" s="37"/>
      <c r="D151" s="253" t="s">
        <v>284</v>
      </c>
      <c r="E151" s="37"/>
      <c r="F151" s="254" t="s">
        <v>669</v>
      </c>
      <c r="G151" s="37"/>
      <c r="H151" s="37"/>
      <c r="I151" s="206"/>
      <c r="J151" s="37"/>
      <c r="K151" s="37"/>
      <c r="L151" s="41"/>
      <c r="M151" s="255"/>
      <c r="N151" s="256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284</v>
      </c>
      <c r="AU151" s="14" t="s">
        <v>83</v>
      </c>
    </row>
    <row r="152" s="2" customFormat="1" ht="24.15" customHeight="1">
      <c r="A152" s="35"/>
      <c r="B152" s="36"/>
      <c r="C152" s="239" t="s">
        <v>286</v>
      </c>
      <c r="D152" s="239" t="s">
        <v>278</v>
      </c>
      <c r="E152" s="240" t="s">
        <v>682</v>
      </c>
      <c r="F152" s="241" t="s">
        <v>683</v>
      </c>
      <c r="G152" s="242" t="s">
        <v>416</v>
      </c>
      <c r="H152" s="243">
        <v>5</v>
      </c>
      <c r="I152" s="244"/>
      <c r="J152" s="245">
        <f>ROUND(I152*H152,2)</f>
        <v>0</v>
      </c>
      <c r="K152" s="246"/>
      <c r="L152" s="41"/>
      <c r="M152" s="247" t="s">
        <v>1</v>
      </c>
      <c r="N152" s="248" t="s">
        <v>39</v>
      </c>
      <c r="O152" s="88"/>
      <c r="P152" s="249">
        <f>O152*H152</f>
        <v>0</v>
      </c>
      <c r="Q152" s="249">
        <v>0</v>
      </c>
      <c r="R152" s="249">
        <f>Q152*H152</f>
        <v>0</v>
      </c>
      <c r="S152" s="249">
        <v>0.002</v>
      </c>
      <c r="T152" s="250">
        <f>S152*H152</f>
        <v>0.01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51" t="s">
        <v>282</v>
      </c>
      <c r="AT152" s="251" t="s">
        <v>278</v>
      </c>
      <c r="AU152" s="251" t="s">
        <v>83</v>
      </c>
      <c r="AY152" s="14" t="s">
        <v>275</v>
      </c>
      <c r="BE152" s="252">
        <f>IF(N152="základní",J152,0)</f>
        <v>0</v>
      </c>
      <c r="BF152" s="252">
        <f>IF(N152="snížená",J152,0)</f>
        <v>0</v>
      </c>
      <c r="BG152" s="252">
        <f>IF(N152="zákl. přenesená",J152,0)</f>
        <v>0</v>
      </c>
      <c r="BH152" s="252">
        <f>IF(N152="sníž. přenesená",J152,0)</f>
        <v>0</v>
      </c>
      <c r="BI152" s="252">
        <f>IF(N152="nulová",J152,0)</f>
        <v>0</v>
      </c>
      <c r="BJ152" s="14" t="s">
        <v>81</v>
      </c>
      <c r="BK152" s="252">
        <f>ROUND(I152*H152,2)</f>
        <v>0</v>
      </c>
      <c r="BL152" s="14" t="s">
        <v>282</v>
      </c>
      <c r="BM152" s="251" t="s">
        <v>684</v>
      </c>
    </row>
    <row r="153" s="2" customFormat="1">
      <c r="A153" s="35"/>
      <c r="B153" s="36"/>
      <c r="C153" s="37"/>
      <c r="D153" s="253" t="s">
        <v>284</v>
      </c>
      <c r="E153" s="37"/>
      <c r="F153" s="254" t="s">
        <v>685</v>
      </c>
      <c r="G153" s="37"/>
      <c r="H153" s="37"/>
      <c r="I153" s="206"/>
      <c r="J153" s="37"/>
      <c r="K153" s="37"/>
      <c r="L153" s="41"/>
      <c r="M153" s="255"/>
      <c r="N153" s="256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284</v>
      </c>
      <c r="AU153" s="14" t="s">
        <v>83</v>
      </c>
    </row>
    <row r="154" s="2" customFormat="1" ht="33" customHeight="1">
      <c r="A154" s="35"/>
      <c r="B154" s="36"/>
      <c r="C154" s="239" t="s">
        <v>312</v>
      </c>
      <c r="D154" s="239" t="s">
        <v>278</v>
      </c>
      <c r="E154" s="240" t="s">
        <v>694</v>
      </c>
      <c r="F154" s="241" t="s">
        <v>695</v>
      </c>
      <c r="G154" s="242" t="s">
        <v>696</v>
      </c>
      <c r="H154" s="243">
        <v>20</v>
      </c>
      <c r="I154" s="244"/>
      <c r="J154" s="245">
        <f>ROUND(I154*H154,2)</f>
        <v>0</v>
      </c>
      <c r="K154" s="246"/>
      <c r="L154" s="41"/>
      <c r="M154" s="247" t="s">
        <v>1</v>
      </c>
      <c r="N154" s="248" t="s">
        <v>39</v>
      </c>
      <c r="O154" s="8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51" t="s">
        <v>282</v>
      </c>
      <c r="AT154" s="251" t="s">
        <v>278</v>
      </c>
      <c r="AU154" s="251" t="s">
        <v>83</v>
      </c>
      <c r="AY154" s="14" t="s">
        <v>275</v>
      </c>
      <c r="BE154" s="252">
        <f>IF(N154="základní",J154,0)</f>
        <v>0</v>
      </c>
      <c r="BF154" s="252">
        <f>IF(N154="snížená",J154,0)</f>
        <v>0</v>
      </c>
      <c r="BG154" s="252">
        <f>IF(N154="zákl. přenesená",J154,0)</f>
        <v>0</v>
      </c>
      <c r="BH154" s="252">
        <f>IF(N154="sníž. přenesená",J154,0)</f>
        <v>0</v>
      </c>
      <c r="BI154" s="252">
        <f>IF(N154="nulová",J154,0)</f>
        <v>0</v>
      </c>
      <c r="BJ154" s="14" t="s">
        <v>81</v>
      </c>
      <c r="BK154" s="252">
        <f>ROUND(I154*H154,2)</f>
        <v>0</v>
      </c>
      <c r="BL154" s="14" t="s">
        <v>282</v>
      </c>
      <c r="BM154" s="251" t="s">
        <v>697</v>
      </c>
    </row>
    <row r="155" s="2" customFormat="1">
      <c r="A155" s="35"/>
      <c r="B155" s="36"/>
      <c r="C155" s="37"/>
      <c r="D155" s="253" t="s">
        <v>284</v>
      </c>
      <c r="E155" s="37"/>
      <c r="F155" s="254" t="s">
        <v>695</v>
      </c>
      <c r="G155" s="37"/>
      <c r="H155" s="37"/>
      <c r="I155" s="206"/>
      <c r="J155" s="37"/>
      <c r="K155" s="37"/>
      <c r="L155" s="41"/>
      <c r="M155" s="255"/>
      <c r="N155" s="256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284</v>
      </c>
      <c r="AU155" s="14" t="s">
        <v>83</v>
      </c>
    </row>
    <row r="156" s="12" customFormat="1" ht="22.8" customHeight="1">
      <c r="A156" s="12"/>
      <c r="B156" s="223"/>
      <c r="C156" s="224"/>
      <c r="D156" s="225" t="s">
        <v>73</v>
      </c>
      <c r="E156" s="237" t="s">
        <v>322</v>
      </c>
      <c r="F156" s="237" t="s">
        <v>323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SUM(P157:P164)</f>
        <v>0</v>
      </c>
      <c r="Q156" s="231"/>
      <c r="R156" s="232">
        <f>SUM(R157:R164)</f>
        <v>0</v>
      </c>
      <c r="S156" s="231"/>
      <c r="T156" s="23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81</v>
      </c>
      <c r="AT156" s="235" t="s">
        <v>73</v>
      </c>
      <c r="AU156" s="235" t="s">
        <v>81</v>
      </c>
      <c r="AY156" s="234" t="s">
        <v>275</v>
      </c>
      <c r="BK156" s="236">
        <f>SUM(BK157:BK164)</f>
        <v>0</v>
      </c>
    </row>
    <row r="157" s="2" customFormat="1" ht="24.15" customHeight="1">
      <c r="A157" s="35"/>
      <c r="B157" s="36"/>
      <c r="C157" s="239" t="s">
        <v>318</v>
      </c>
      <c r="D157" s="239" t="s">
        <v>278</v>
      </c>
      <c r="E157" s="240" t="s">
        <v>324</v>
      </c>
      <c r="F157" s="241" t="s">
        <v>325</v>
      </c>
      <c r="G157" s="242" t="s">
        <v>326</v>
      </c>
      <c r="H157" s="243">
        <v>0.039</v>
      </c>
      <c r="I157" s="244"/>
      <c r="J157" s="245">
        <f>ROUND(I157*H157,2)</f>
        <v>0</v>
      </c>
      <c r="K157" s="246"/>
      <c r="L157" s="41"/>
      <c r="M157" s="247" t="s">
        <v>1</v>
      </c>
      <c r="N157" s="248" t="s">
        <v>39</v>
      </c>
      <c r="O157" s="8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51" t="s">
        <v>282</v>
      </c>
      <c r="AT157" s="251" t="s">
        <v>278</v>
      </c>
      <c r="AU157" s="251" t="s">
        <v>83</v>
      </c>
      <c r="AY157" s="14" t="s">
        <v>275</v>
      </c>
      <c r="BE157" s="252">
        <f>IF(N157="základní",J157,0)</f>
        <v>0</v>
      </c>
      <c r="BF157" s="252">
        <f>IF(N157="snížená",J157,0)</f>
        <v>0</v>
      </c>
      <c r="BG157" s="252">
        <f>IF(N157="zákl. přenesená",J157,0)</f>
        <v>0</v>
      </c>
      <c r="BH157" s="252">
        <f>IF(N157="sníž. přenesená",J157,0)</f>
        <v>0</v>
      </c>
      <c r="BI157" s="252">
        <f>IF(N157="nulová",J157,0)</f>
        <v>0</v>
      </c>
      <c r="BJ157" s="14" t="s">
        <v>81</v>
      </c>
      <c r="BK157" s="252">
        <f>ROUND(I157*H157,2)</f>
        <v>0</v>
      </c>
      <c r="BL157" s="14" t="s">
        <v>282</v>
      </c>
      <c r="BM157" s="251" t="s">
        <v>698</v>
      </c>
    </row>
    <row r="158" s="2" customFormat="1">
      <c r="A158" s="35"/>
      <c r="B158" s="36"/>
      <c r="C158" s="37"/>
      <c r="D158" s="253" t="s">
        <v>284</v>
      </c>
      <c r="E158" s="37"/>
      <c r="F158" s="254" t="s">
        <v>328</v>
      </c>
      <c r="G158" s="37"/>
      <c r="H158" s="37"/>
      <c r="I158" s="206"/>
      <c r="J158" s="37"/>
      <c r="K158" s="37"/>
      <c r="L158" s="41"/>
      <c r="M158" s="255"/>
      <c r="N158" s="256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284</v>
      </c>
      <c r="AU158" s="14" t="s">
        <v>83</v>
      </c>
    </row>
    <row r="159" s="2" customFormat="1" ht="24.15" customHeight="1">
      <c r="A159" s="35"/>
      <c r="B159" s="36"/>
      <c r="C159" s="239" t="s">
        <v>296</v>
      </c>
      <c r="D159" s="239" t="s">
        <v>278</v>
      </c>
      <c r="E159" s="240" t="s">
        <v>330</v>
      </c>
      <c r="F159" s="241" t="s">
        <v>331</v>
      </c>
      <c r="G159" s="242" t="s">
        <v>326</v>
      </c>
      <c r="H159" s="243">
        <v>0.039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282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282</v>
      </c>
      <c r="BM159" s="251" t="s">
        <v>699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333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24.15" customHeight="1">
      <c r="A161" s="35"/>
      <c r="B161" s="36"/>
      <c r="C161" s="239" t="s">
        <v>329</v>
      </c>
      <c r="D161" s="239" t="s">
        <v>278</v>
      </c>
      <c r="E161" s="240" t="s">
        <v>700</v>
      </c>
      <c r="F161" s="241" t="s">
        <v>701</v>
      </c>
      <c r="G161" s="242" t="s">
        <v>326</v>
      </c>
      <c r="H161" s="243">
        <v>40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282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282</v>
      </c>
      <c r="BM161" s="251" t="s">
        <v>702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703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2" customFormat="1" ht="49.05" customHeight="1">
      <c r="A163" s="35"/>
      <c r="B163" s="36"/>
      <c r="C163" s="239" t="s">
        <v>334</v>
      </c>
      <c r="D163" s="239" t="s">
        <v>278</v>
      </c>
      <c r="E163" s="240" t="s">
        <v>704</v>
      </c>
      <c r="F163" s="241" t="s">
        <v>705</v>
      </c>
      <c r="G163" s="242" t="s">
        <v>326</v>
      </c>
      <c r="H163" s="243">
        <v>0.039</v>
      </c>
      <c r="I163" s="244"/>
      <c r="J163" s="245">
        <f>ROUND(I163*H163,2)</f>
        <v>0</v>
      </c>
      <c r="K163" s="246"/>
      <c r="L163" s="41"/>
      <c r="M163" s="247" t="s">
        <v>1</v>
      </c>
      <c r="N163" s="248" t="s">
        <v>39</v>
      </c>
      <c r="O163" s="8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51" t="s">
        <v>282</v>
      </c>
      <c r="AT163" s="251" t="s">
        <v>278</v>
      </c>
      <c r="AU163" s="251" t="s">
        <v>83</v>
      </c>
      <c r="AY163" s="14" t="s">
        <v>275</v>
      </c>
      <c r="BE163" s="252">
        <f>IF(N163="základní",J163,0)</f>
        <v>0</v>
      </c>
      <c r="BF163" s="252">
        <f>IF(N163="snížená",J163,0)</f>
        <v>0</v>
      </c>
      <c r="BG163" s="252">
        <f>IF(N163="zákl. přenesená",J163,0)</f>
        <v>0</v>
      </c>
      <c r="BH163" s="252">
        <f>IF(N163="sníž. přenesená",J163,0)</f>
        <v>0</v>
      </c>
      <c r="BI163" s="252">
        <f>IF(N163="nulová",J163,0)</f>
        <v>0</v>
      </c>
      <c r="BJ163" s="14" t="s">
        <v>81</v>
      </c>
      <c r="BK163" s="252">
        <f>ROUND(I163*H163,2)</f>
        <v>0</v>
      </c>
      <c r="BL163" s="14" t="s">
        <v>282</v>
      </c>
      <c r="BM163" s="251" t="s">
        <v>706</v>
      </c>
    </row>
    <row r="164" s="2" customFormat="1">
      <c r="A164" s="35"/>
      <c r="B164" s="36"/>
      <c r="C164" s="37"/>
      <c r="D164" s="253" t="s">
        <v>284</v>
      </c>
      <c r="E164" s="37"/>
      <c r="F164" s="254" t="s">
        <v>707</v>
      </c>
      <c r="G164" s="37"/>
      <c r="H164" s="37"/>
      <c r="I164" s="206"/>
      <c r="J164" s="37"/>
      <c r="K164" s="37"/>
      <c r="L164" s="41"/>
      <c r="M164" s="255"/>
      <c r="N164" s="256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284</v>
      </c>
      <c r="AU164" s="14" t="s">
        <v>83</v>
      </c>
    </row>
    <row r="165" s="12" customFormat="1" ht="25.92" customHeight="1">
      <c r="A165" s="12"/>
      <c r="B165" s="223"/>
      <c r="C165" s="224"/>
      <c r="D165" s="225" t="s">
        <v>73</v>
      </c>
      <c r="E165" s="226" t="s">
        <v>345</v>
      </c>
      <c r="F165" s="226" t="s">
        <v>346</v>
      </c>
      <c r="G165" s="224"/>
      <c r="H165" s="224"/>
      <c r="I165" s="227"/>
      <c r="J165" s="228">
        <f>BK165</f>
        <v>0</v>
      </c>
      <c r="K165" s="224"/>
      <c r="L165" s="229"/>
      <c r="M165" s="230"/>
      <c r="N165" s="231"/>
      <c r="O165" s="231"/>
      <c r="P165" s="232">
        <f>P166</f>
        <v>0</v>
      </c>
      <c r="Q165" s="231"/>
      <c r="R165" s="232">
        <f>R166</f>
        <v>0.013469999999999998</v>
      </c>
      <c r="S165" s="231"/>
      <c r="T165" s="233">
        <f>T166</f>
        <v>0.027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4" t="s">
        <v>83</v>
      </c>
      <c r="AT165" s="235" t="s">
        <v>73</v>
      </c>
      <c r="AU165" s="235" t="s">
        <v>74</v>
      </c>
      <c r="AY165" s="234" t="s">
        <v>275</v>
      </c>
      <c r="BK165" s="236">
        <f>BK166</f>
        <v>0</v>
      </c>
    </row>
    <row r="166" s="12" customFormat="1" ht="22.8" customHeight="1">
      <c r="A166" s="12"/>
      <c r="B166" s="223"/>
      <c r="C166" s="224"/>
      <c r="D166" s="225" t="s">
        <v>73</v>
      </c>
      <c r="E166" s="237" t="s">
        <v>708</v>
      </c>
      <c r="F166" s="237" t="s">
        <v>709</v>
      </c>
      <c r="G166" s="224"/>
      <c r="H166" s="224"/>
      <c r="I166" s="227"/>
      <c r="J166" s="238">
        <f>BK166</f>
        <v>0</v>
      </c>
      <c r="K166" s="224"/>
      <c r="L166" s="229"/>
      <c r="M166" s="230"/>
      <c r="N166" s="231"/>
      <c r="O166" s="231"/>
      <c r="P166" s="232">
        <f>P167+P172</f>
        <v>0</v>
      </c>
      <c r="Q166" s="231"/>
      <c r="R166" s="232">
        <f>R167+R172</f>
        <v>0.013469999999999998</v>
      </c>
      <c r="S166" s="231"/>
      <c r="T166" s="233">
        <f>T167+T172</f>
        <v>0.027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4" t="s">
        <v>83</v>
      </c>
      <c r="AT166" s="235" t="s">
        <v>73</v>
      </c>
      <c r="AU166" s="235" t="s">
        <v>81</v>
      </c>
      <c r="AY166" s="234" t="s">
        <v>275</v>
      </c>
      <c r="BK166" s="236">
        <f>BK167+BK172</f>
        <v>0</v>
      </c>
    </row>
    <row r="167" s="12" customFormat="1" ht="20.88" customHeight="1">
      <c r="A167" s="12"/>
      <c r="B167" s="223"/>
      <c r="C167" s="224"/>
      <c r="D167" s="225" t="s">
        <v>73</v>
      </c>
      <c r="E167" s="237" t="s">
        <v>710</v>
      </c>
      <c r="F167" s="237" t="s">
        <v>2394</v>
      </c>
      <c r="G167" s="224"/>
      <c r="H167" s="224"/>
      <c r="I167" s="227"/>
      <c r="J167" s="238">
        <f>BK167</f>
        <v>0</v>
      </c>
      <c r="K167" s="224"/>
      <c r="L167" s="229"/>
      <c r="M167" s="230"/>
      <c r="N167" s="231"/>
      <c r="O167" s="231"/>
      <c r="P167" s="232">
        <f>SUM(P168:P171)</f>
        <v>0</v>
      </c>
      <c r="Q167" s="231"/>
      <c r="R167" s="232">
        <f>SUM(R168:R171)</f>
        <v>0.00010000000000000001</v>
      </c>
      <c r="S167" s="231"/>
      <c r="T167" s="23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4" t="s">
        <v>83</v>
      </c>
      <c r="AT167" s="235" t="s">
        <v>73</v>
      </c>
      <c r="AU167" s="235" t="s">
        <v>83</v>
      </c>
      <c r="AY167" s="234" t="s">
        <v>275</v>
      </c>
      <c r="BK167" s="236">
        <f>SUM(BK168:BK171)</f>
        <v>0</v>
      </c>
    </row>
    <row r="168" s="2" customFormat="1" ht="16.5" customHeight="1">
      <c r="A168" s="35"/>
      <c r="B168" s="36"/>
      <c r="C168" s="239" t="s">
        <v>8</v>
      </c>
      <c r="D168" s="239" t="s">
        <v>278</v>
      </c>
      <c r="E168" s="240" t="s">
        <v>862</v>
      </c>
      <c r="F168" s="241" t="s">
        <v>863</v>
      </c>
      <c r="G168" s="242" t="s">
        <v>342</v>
      </c>
      <c r="H168" s="243">
        <v>2</v>
      </c>
      <c r="I168" s="244"/>
      <c r="J168" s="245">
        <f>ROUND(I168*H168,2)</f>
        <v>0</v>
      </c>
      <c r="K168" s="246"/>
      <c r="L168" s="41"/>
      <c r="M168" s="247" t="s">
        <v>1</v>
      </c>
      <c r="N168" s="248" t="s">
        <v>39</v>
      </c>
      <c r="O168" s="88"/>
      <c r="P168" s="249">
        <f>O168*H168</f>
        <v>0</v>
      </c>
      <c r="Q168" s="249">
        <v>0</v>
      </c>
      <c r="R168" s="249">
        <f>Q168*H168</f>
        <v>0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352</v>
      </c>
      <c r="AT168" s="251" t="s">
        <v>278</v>
      </c>
      <c r="AU168" s="251" t="s">
        <v>276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864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865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276</v>
      </c>
    </row>
    <row r="170" s="2" customFormat="1" ht="24.15" customHeight="1">
      <c r="A170" s="35"/>
      <c r="B170" s="36"/>
      <c r="C170" s="257" t="s">
        <v>349</v>
      </c>
      <c r="D170" s="257" t="s">
        <v>339</v>
      </c>
      <c r="E170" s="258" t="s">
        <v>869</v>
      </c>
      <c r="F170" s="259" t="s">
        <v>870</v>
      </c>
      <c r="G170" s="260" t="s">
        <v>342</v>
      </c>
      <c r="H170" s="261">
        <v>2</v>
      </c>
      <c r="I170" s="262"/>
      <c r="J170" s="263">
        <f>ROUND(I170*H170,2)</f>
        <v>0</v>
      </c>
      <c r="K170" s="264"/>
      <c r="L170" s="265"/>
      <c r="M170" s="266" t="s">
        <v>1</v>
      </c>
      <c r="N170" s="267" t="s">
        <v>39</v>
      </c>
      <c r="O170" s="88"/>
      <c r="P170" s="249">
        <f>O170*H170</f>
        <v>0</v>
      </c>
      <c r="Q170" s="249">
        <v>5.0000000000000002E-05</v>
      </c>
      <c r="R170" s="249">
        <f>Q170*H170</f>
        <v>0.00010000000000000001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377</v>
      </c>
      <c r="AT170" s="251" t="s">
        <v>339</v>
      </c>
      <c r="AU170" s="251" t="s">
        <v>276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871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870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276</v>
      </c>
    </row>
    <row r="172" s="12" customFormat="1" ht="20.88" customHeight="1">
      <c r="A172" s="12"/>
      <c r="B172" s="223"/>
      <c r="C172" s="224"/>
      <c r="D172" s="225" t="s">
        <v>73</v>
      </c>
      <c r="E172" s="237" t="s">
        <v>1067</v>
      </c>
      <c r="F172" s="237" t="s">
        <v>1068</v>
      </c>
      <c r="G172" s="224"/>
      <c r="H172" s="224"/>
      <c r="I172" s="227"/>
      <c r="J172" s="238">
        <f>BK172</f>
        <v>0</v>
      </c>
      <c r="K172" s="224"/>
      <c r="L172" s="229"/>
      <c r="M172" s="230"/>
      <c r="N172" s="231"/>
      <c r="O172" s="231"/>
      <c r="P172" s="232">
        <f>SUM(P173:P194)</f>
        <v>0</v>
      </c>
      <c r="Q172" s="231"/>
      <c r="R172" s="232">
        <f>SUM(R173:R194)</f>
        <v>0.013369999999999998</v>
      </c>
      <c r="S172" s="231"/>
      <c r="T172" s="233">
        <f>SUM(T173:T194)</f>
        <v>0.027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4" t="s">
        <v>83</v>
      </c>
      <c r="AT172" s="235" t="s">
        <v>73</v>
      </c>
      <c r="AU172" s="235" t="s">
        <v>83</v>
      </c>
      <c r="AY172" s="234" t="s">
        <v>275</v>
      </c>
      <c r="BK172" s="236">
        <f>SUM(BK173:BK194)</f>
        <v>0</v>
      </c>
    </row>
    <row r="173" s="2" customFormat="1" ht="37.8" customHeight="1">
      <c r="A173" s="35"/>
      <c r="B173" s="36"/>
      <c r="C173" s="239" t="s">
        <v>355</v>
      </c>
      <c r="D173" s="239" t="s">
        <v>278</v>
      </c>
      <c r="E173" s="240" t="s">
        <v>2322</v>
      </c>
      <c r="F173" s="241" t="s">
        <v>2323</v>
      </c>
      <c r="G173" s="242" t="s">
        <v>342</v>
      </c>
      <c r="H173" s="243">
        <v>9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276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2324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2325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276</v>
      </c>
    </row>
    <row r="175" s="2" customFormat="1" ht="33" customHeight="1">
      <c r="A175" s="35"/>
      <c r="B175" s="36"/>
      <c r="C175" s="257" t="s">
        <v>360</v>
      </c>
      <c r="D175" s="257" t="s">
        <v>339</v>
      </c>
      <c r="E175" s="258" t="s">
        <v>2326</v>
      </c>
      <c r="F175" s="259" t="s">
        <v>2327</v>
      </c>
      <c r="G175" s="260" t="s">
        <v>342</v>
      </c>
      <c r="H175" s="261">
        <v>9</v>
      </c>
      <c r="I175" s="262"/>
      <c r="J175" s="263">
        <f>ROUND(I175*H175,2)</f>
        <v>0</v>
      </c>
      <c r="K175" s="264"/>
      <c r="L175" s="265"/>
      <c r="M175" s="266" t="s">
        <v>1</v>
      </c>
      <c r="N175" s="267" t="s">
        <v>39</v>
      </c>
      <c r="O175" s="88"/>
      <c r="P175" s="249">
        <f>O175*H175</f>
        <v>0</v>
      </c>
      <c r="Q175" s="249">
        <v>0.0012999999999999999</v>
      </c>
      <c r="R175" s="249">
        <f>Q175*H175</f>
        <v>0.011699999999999999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377</v>
      </c>
      <c r="AT175" s="251" t="s">
        <v>339</v>
      </c>
      <c r="AU175" s="251" t="s">
        <v>276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2328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2327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276</v>
      </c>
    </row>
    <row r="177" s="2" customFormat="1" ht="37.8" customHeight="1">
      <c r="A177" s="35"/>
      <c r="B177" s="36"/>
      <c r="C177" s="239" t="s">
        <v>352</v>
      </c>
      <c r="D177" s="239" t="s">
        <v>278</v>
      </c>
      <c r="E177" s="240" t="s">
        <v>2151</v>
      </c>
      <c r="F177" s="241" t="s">
        <v>2152</v>
      </c>
      <c r="G177" s="242" t="s">
        <v>342</v>
      </c>
      <c r="H177" s="243">
        <v>9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276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2153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2154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276</v>
      </c>
    </row>
    <row r="179" s="2" customFormat="1" ht="24.15" customHeight="1">
      <c r="A179" s="35"/>
      <c r="B179" s="36"/>
      <c r="C179" s="239" t="s">
        <v>369</v>
      </c>
      <c r="D179" s="239" t="s">
        <v>278</v>
      </c>
      <c r="E179" s="240" t="s">
        <v>1710</v>
      </c>
      <c r="F179" s="241" t="s">
        <v>1711</v>
      </c>
      <c r="G179" s="242" t="s">
        <v>342</v>
      </c>
      <c r="H179" s="243">
        <v>7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</v>
      </c>
      <c r="R179" s="249">
        <f>Q179*H179</f>
        <v>0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276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1712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1713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276</v>
      </c>
    </row>
    <row r="181" s="2" customFormat="1" ht="24.15" customHeight="1">
      <c r="A181" s="35"/>
      <c r="B181" s="36"/>
      <c r="C181" s="257" t="s">
        <v>374</v>
      </c>
      <c r="D181" s="257" t="s">
        <v>339</v>
      </c>
      <c r="E181" s="258" t="s">
        <v>1714</v>
      </c>
      <c r="F181" s="259" t="s">
        <v>1715</v>
      </c>
      <c r="G181" s="260" t="s">
        <v>342</v>
      </c>
      <c r="H181" s="261">
        <v>7</v>
      </c>
      <c r="I181" s="262"/>
      <c r="J181" s="263">
        <f>ROUND(I181*H181,2)</f>
        <v>0</v>
      </c>
      <c r="K181" s="264"/>
      <c r="L181" s="265"/>
      <c r="M181" s="266" t="s">
        <v>1</v>
      </c>
      <c r="N181" s="267" t="s">
        <v>39</v>
      </c>
      <c r="O181" s="88"/>
      <c r="P181" s="249">
        <f>O181*H181</f>
        <v>0</v>
      </c>
      <c r="Q181" s="249">
        <v>4.0000000000000003E-05</v>
      </c>
      <c r="R181" s="249">
        <f>Q181*H181</f>
        <v>0.00028000000000000003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377</v>
      </c>
      <c r="AT181" s="251" t="s">
        <v>339</v>
      </c>
      <c r="AU181" s="251" t="s">
        <v>276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352</v>
      </c>
      <c r="BM181" s="251" t="s">
        <v>1716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1715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276</v>
      </c>
    </row>
    <row r="183" s="2" customFormat="1" ht="37.8" customHeight="1">
      <c r="A183" s="35"/>
      <c r="B183" s="36"/>
      <c r="C183" s="239" t="s">
        <v>380</v>
      </c>
      <c r="D183" s="239" t="s">
        <v>278</v>
      </c>
      <c r="E183" s="240" t="s">
        <v>2398</v>
      </c>
      <c r="F183" s="241" t="s">
        <v>2399</v>
      </c>
      <c r="G183" s="242" t="s">
        <v>342</v>
      </c>
      <c r="H183" s="243">
        <v>2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276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2400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2401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276</v>
      </c>
    </row>
    <row r="185" s="2" customFormat="1" ht="44.25" customHeight="1">
      <c r="A185" s="35"/>
      <c r="B185" s="36"/>
      <c r="C185" s="257" t="s">
        <v>385</v>
      </c>
      <c r="D185" s="257" t="s">
        <v>339</v>
      </c>
      <c r="E185" s="258" t="s">
        <v>2402</v>
      </c>
      <c r="F185" s="259" t="s">
        <v>2403</v>
      </c>
      <c r="G185" s="260" t="s">
        <v>342</v>
      </c>
      <c r="H185" s="261">
        <v>2</v>
      </c>
      <c r="I185" s="262"/>
      <c r="J185" s="263">
        <f>ROUND(I185*H185,2)</f>
        <v>0</v>
      </c>
      <c r="K185" s="264"/>
      <c r="L185" s="265"/>
      <c r="M185" s="266" t="s">
        <v>1</v>
      </c>
      <c r="N185" s="267" t="s">
        <v>39</v>
      </c>
      <c r="O185" s="88"/>
      <c r="P185" s="249">
        <f>O185*H185</f>
        <v>0</v>
      </c>
      <c r="Q185" s="249">
        <v>5.0000000000000002E-05</v>
      </c>
      <c r="R185" s="249">
        <f>Q185*H185</f>
        <v>0.00010000000000000001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377</v>
      </c>
      <c r="AT185" s="251" t="s">
        <v>339</v>
      </c>
      <c r="AU185" s="251" t="s">
        <v>276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352</v>
      </c>
      <c r="BM185" s="251" t="s">
        <v>2404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2403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276</v>
      </c>
    </row>
    <row r="187" s="2" customFormat="1" ht="24.15" customHeight="1">
      <c r="A187" s="35"/>
      <c r="B187" s="36"/>
      <c r="C187" s="257" t="s">
        <v>7</v>
      </c>
      <c r="D187" s="257" t="s">
        <v>339</v>
      </c>
      <c r="E187" s="258" t="s">
        <v>1315</v>
      </c>
      <c r="F187" s="259" t="s">
        <v>1316</v>
      </c>
      <c r="G187" s="260" t="s">
        <v>342</v>
      </c>
      <c r="H187" s="261">
        <v>9</v>
      </c>
      <c r="I187" s="262"/>
      <c r="J187" s="263">
        <f>ROUND(I187*H187,2)</f>
        <v>0</v>
      </c>
      <c r="K187" s="264"/>
      <c r="L187" s="265"/>
      <c r="M187" s="266" t="s">
        <v>1</v>
      </c>
      <c r="N187" s="267" t="s">
        <v>39</v>
      </c>
      <c r="O187" s="88"/>
      <c r="P187" s="249">
        <f>O187*H187</f>
        <v>0</v>
      </c>
      <c r="Q187" s="249">
        <v>1.0000000000000001E-05</v>
      </c>
      <c r="R187" s="249">
        <f>Q187*H187</f>
        <v>9.0000000000000006E-05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377</v>
      </c>
      <c r="AT187" s="251" t="s">
        <v>339</v>
      </c>
      <c r="AU187" s="251" t="s">
        <v>276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352</v>
      </c>
      <c r="BM187" s="251" t="s">
        <v>1554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1316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276</v>
      </c>
    </row>
    <row r="189" s="2" customFormat="1" ht="24.15" customHeight="1">
      <c r="A189" s="35"/>
      <c r="B189" s="36"/>
      <c r="C189" s="239" t="s">
        <v>394</v>
      </c>
      <c r="D189" s="239" t="s">
        <v>278</v>
      </c>
      <c r="E189" s="240" t="s">
        <v>1108</v>
      </c>
      <c r="F189" s="241" t="s">
        <v>1109</v>
      </c>
      <c r="G189" s="242" t="s">
        <v>416</v>
      </c>
      <c r="H189" s="243">
        <v>10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352</v>
      </c>
      <c r="AT189" s="251" t="s">
        <v>278</v>
      </c>
      <c r="AU189" s="251" t="s">
        <v>276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352</v>
      </c>
      <c r="BM189" s="251" t="s">
        <v>1110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1111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276</v>
      </c>
    </row>
    <row r="191" s="2" customFormat="1" ht="24.15" customHeight="1">
      <c r="A191" s="35"/>
      <c r="B191" s="36"/>
      <c r="C191" s="257" t="s">
        <v>399</v>
      </c>
      <c r="D191" s="257" t="s">
        <v>339</v>
      </c>
      <c r="E191" s="258" t="s">
        <v>1113</v>
      </c>
      <c r="F191" s="259" t="s">
        <v>1114</v>
      </c>
      <c r="G191" s="260" t="s">
        <v>416</v>
      </c>
      <c r="H191" s="261">
        <v>10</v>
      </c>
      <c r="I191" s="262"/>
      <c r="J191" s="263">
        <f>ROUND(I191*H191,2)</f>
        <v>0</v>
      </c>
      <c r="K191" s="264"/>
      <c r="L191" s="265"/>
      <c r="M191" s="266" t="s">
        <v>1</v>
      </c>
      <c r="N191" s="267" t="s">
        <v>39</v>
      </c>
      <c r="O191" s="88"/>
      <c r="P191" s="249">
        <f>O191*H191</f>
        <v>0</v>
      </c>
      <c r="Q191" s="249">
        <v>0.00012</v>
      </c>
      <c r="R191" s="249">
        <f>Q191*H191</f>
        <v>0.0012000000000000001</v>
      </c>
      <c r="S191" s="249">
        <v>0</v>
      </c>
      <c r="T191" s="25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51" t="s">
        <v>377</v>
      </c>
      <c r="AT191" s="251" t="s">
        <v>339</v>
      </c>
      <c r="AU191" s="251" t="s">
        <v>276</v>
      </c>
      <c r="AY191" s="14" t="s">
        <v>275</v>
      </c>
      <c r="BE191" s="252">
        <f>IF(N191="základní",J191,0)</f>
        <v>0</v>
      </c>
      <c r="BF191" s="252">
        <f>IF(N191="snížená",J191,0)</f>
        <v>0</v>
      </c>
      <c r="BG191" s="252">
        <f>IF(N191="zákl. přenesená",J191,0)</f>
        <v>0</v>
      </c>
      <c r="BH191" s="252">
        <f>IF(N191="sníž. přenesená",J191,0)</f>
        <v>0</v>
      </c>
      <c r="BI191" s="252">
        <f>IF(N191="nulová",J191,0)</f>
        <v>0</v>
      </c>
      <c r="BJ191" s="14" t="s">
        <v>81</v>
      </c>
      <c r="BK191" s="252">
        <f>ROUND(I191*H191,2)</f>
        <v>0</v>
      </c>
      <c r="BL191" s="14" t="s">
        <v>352</v>
      </c>
      <c r="BM191" s="251" t="s">
        <v>1115</v>
      </c>
    </row>
    <row r="192" s="2" customFormat="1">
      <c r="A192" s="35"/>
      <c r="B192" s="36"/>
      <c r="C192" s="37"/>
      <c r="D192" s="253" t="s">
        <v>284</v>
      </c>
      <c r="E192" s="37"/>
      <c r="F192" s="254" t="s">
        <v>1114</v>
      </c>
      <c r="G192" s="37"/>
      <c r="H192" s="37"/>
      <c r="I192" s="206"/>
      <c r="J192" s="37"/>
      <c r="K192" s="37"/>
      <c r="L192" s="41"/>
      <c r="M192" s="255"/>
      <c r="N192" s="256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284</v>
      </c>
      <c r="AU192" s="14" t="s">
        <v>276</v>
      </c>
    </row>
    <row r="193" s="2" customFormat="1" ht="24.15" customHeight="1">
      <c r="A193" s="35"/>
      <c r="B193" s="36"/>
      <c r="C193" s="239" t="s">
        <v>403</v>
      </c>
      <c r="D193" s="239" t="s">
        <v>278</v>
      </c>
      <c r="E193" s="240" t="s">
        <v>1121</v>
      </c>
      <c r="F193" s="241" t="s">
        <v>1122</v>
      </c>
      <c r="G193" s="242" t="s">
        <v>342</v>
      </c>
      <c r="H193" s="243">
        <v>9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0.0030000000000000001</v>
      </c>
      <c r="T193" s="250">
        <f>S193*H193</f>
        <v>0.027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352</v>
      </c>
      <c r="AT193" s="251" t="s">
        <v>278</v>
      </c>
      <c r="AU193" s="251" t="s">
        <v>276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352</v>
      </c>
      <c r="BM193" s="251" t="s">
        <v>1123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1124</v>
      </c>
      <c r="G194" s="37"/>
      <c r="H194" s="37"/>
      <c r="I194" s="206"/>
      <c r="J194" s="37"/>
      <c r="K194" s="37"/>
      <c r="L194" s="41"/>
      <c r="M194" s="268"/>
      <c r="N194" s="269"/>
      <c r="O194" s="270"/>
      <c r="P194" s="270"/>
      <c r="Q194" s="270"/>
      <c r="R194" s="270"/>
      <c r="S194" s="270"/>
      <c r="T194" s="27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276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EJxLUtK9+SnIxyZ29bcpG1v1KbCg9OKttz1p9cCyN6RWr+l8Sq82CRBC+0ea9S1C4OA57BX0vIqKDMr1raL1TA==" hashValue="Ft8e2B5hBN5z+/5l5BX+j2icUn6eJeDOsqAxsX6ZyIZOD4PIlDVTjIHRTVW3IATjDJElm+1aG2BAw61f1TMj8Q==" algorithmName="SHA-512" password="C741"/>
  <autoFilter ref="C137:K1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0:F110"/>
    <mergeCell ref="D111:F111"/>
    <mergeCell ref="D112:F112"/>
    <mergeCell ref="D113:F113"/>
    <mergeCell ref="D114:F114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223</v>
      </c>
    </row>
    <row r="3" s="1" customFormat="1" ht="6.96" customHeight="1"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7"/>
      <c r="AT3" s="14" t="s">
        <v>83</v>
      </c>
    </row>
    <row r="4" s="1" customFormat="1" ht="24.96" customHeight="1">
      <c r="B4" s="17"/>
      <c r="D4" s="145" t="s">
        <v>224</v>
      </c>
      <c r="L4" s="17"/>
      <c r="M4" s="14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47" t="s">
        <v>16</v>
      </c>
      <c r="L6" s="17"/>
    </row>
    <row r="7" s="1" customFormat="1" ht="26.25" customHeight="1">
      <c r="B7" s="17"/>
      <c r="E7" s="148" t="str">
        <f>'Rekapitulace stavby'!K6</f>
        <v>Rekonstrukce silno a slaboproudé instalace, dobudování WC pro imobilní aj., ZŠ Ivanovice na Hané, ul. Tyršova 218/4</v>
      </c>
      <c r="F7" s="147"/>
      <c r="G7" s="147"/>
      <c r="H7" s="147"/>
      <c r="L7" s="17"/>
    </row>
    <row r="8" s="2" customFormat="1" ht="12" customHeight="1">
      <c r="A8" s="35"/>
      <c r="B8" s="41"/>
      <c r="C8" s="35"/>
      <c r="D8" s="147" t="s">
        <v>225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9" t="s">
        <v>2425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7" t="s">
        <v>18</v>
      </c>
      <c r="E11" s="35"/>
      <c r="F11" s="138" t="s">
        <v>1</v>
      </c>
      <c r="G11" s="35"/>
      <c r="H11" s="35"/>
      <c r="I11" s="147" t="s">
        <v>19</v>
      </c>
      <c r="J11" s="138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7" t="s">
        <v>20</v>
      </c>
      <c r="E12" s="35"/>
      <c r="F12" s="138" t="s">
        <v>21</v>
      </c>
      <c r="G12" s="35"/>
      <c r="H12" s="35"/>
      <c r="I12" s="147" t="s">
        <v>22</v>
      </c>
      <c r="J12" s="150" t="str">
        <f>'Rekapitulace stavby'!AN8</f>
        <v>4. 2. 2025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7" t="s">
        <v>24</v>
      </c>
      <c r="E14" s="35"/>
      <c r="F14" s="35"/>
      <c r="G14" s="35"/>
      <c r="H14" s="35"/>
      <c r="I14" s="147" t="s">
        <v>25</v>
      </c>
      <c r="J14" s="138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8" t="str">
        <f>IF('Rekapitulace stavby'!E11="","",'Rekapitulace stavby'!E11)</f>
        <v xml:space="preserve"> </v>
      </c>
      <c r="F15" s="35"/>
      <c r="G15" s="35"/>
      <c r="H15" s="35"/>
      <c r="I15" s="147" t="s">
        <v>27</v>
      </c>
      <c r="J15" s="138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7" t="s">
        <v>28</v>
      </c>
      <c r="E17" s="35"/>
      <c r="F17" s="35"/>
      <c r="G17" s="35"/>
      <c r="H17" s="35"/>
      <c r="I17" s="14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8"/>
      <c r="G18" s="138"/>
      <c r="H18" s="138"/>
      <c r="I18" s="14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7" t="s">
        <v>30</v>
      </c>
      <c r="E20" s="35"/>
      <c r="F20" s="35"/>
      <c r="G20" s="35"/>
      <c r="H20" s="35"/>
      <c r="I20" s="147" t="s">
        <v>25</v>
      </c>
      <c r="J20" s="138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8" t="str">
        <f>IF('Rekapitulace stavby'!E17="","",'Rekapitulace stavby'!E17)</f>
        <v xml:space="preserve"> </v>
      </c>
      <c r="F21" s="35"/>
      <c r="G21" s="35"/>
      <c r="H21" s="35"/>
      <c r="I21" s="147" t="s">
        <v>27</v>
      </c>
      <c r="J21" s="138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7" t="s">
        <v>32</v>
      </c>
      <c r="E23" s="35"/>
      <c r="F23" s="35"/>
      <c r="G23" s="35"/>
      <c r="H23" s="35"/>
      <c r="I23" s="147" t="s">
        <v>25</v>
      </c>
      <c r="J23" s="138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8" t="str">
        <f>IF('Rekapitulace stavby'!E20="","",'Rekapitulace stavby'!E20)</f>
        <v xml:space="preserve"> </v>
      </c>
      <c r="F24" s="35"/>
      <c r="G24" s="35"/>
      <c r="H24" s="35"/>
      <c r="I24" s="147" t="s">
        <v>27</v>
      </c>
      <c r="J24" s="138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7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1"/>
      <c r="B27" s="152"/>
      <c r="C27" s="151"/>
      <c r="D27" s="151"/>
      <c r="E27" s="153" t="s">
        <v>1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5"/>
      <c r="E29" s="155"/>
      <c r="F29" s="155"/>
      <c r="G29" s="155"/>
      <c r="H29" s="155"/>
      <c r="I29" s="155"/>
      <c r="J29" s="155"/>
      <c r="K29" s="15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38" t="s">
        <v>229</v>
      </c>
      <c r="E30" s="35"/>
      <c r="F30" s="35"/>
      <c r="G30" s="35"/>
      <c r="H30" s="35"/>
      <c r="I30" s="35"/>
      <c r="J30" s="156">
        <f>J96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7" t="s">
        <v>230</v>
      </c>
      <c r="E31" s="35"/>
      <c r="F31" s="35"/>
      <c r="G31" s="35"/>
      <c r="H31" s="35"/>
      <c r="I31" s="35"/>
      <c r="J31" s="156">
        <f>J108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58" t="s">
        <v>34</v>
      </c>
      <c r="E32" s="35"/>
      <c r="F32" s="35"/>
      <c r="G32" s="35"/>
      <c r="H32" s="35"/>
      <c r="I32" s="35"/>
      <c r="J32" s="159">
        <f>ROUND(J30 + J31,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55"/>
      <c r="E33" s="155"/>
      <c r="F33" s="155"/>
      <c r="G33" s="155"/>
      <c r="H33" s="155"/>
      <c r="I33" s="155"/>
      <c r="J33" s="155"/>
      <c r="K33" s="15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0" t="s">
        <v>36</v>
      </c>
      <c r="G34" s="35"/>
      <c r="H34" s="35"/>
      <c r="I34" s="160" t="s">
        <v>35</v>
      </c>
      <c r="J34" s="160" t="s">
        <v>37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1" t="s">
        <v>38</v>
      </c>
      <c r="E35" s="147" t="s">
        <v>39</v>
      </c>
      <c r="F35" s="162">
        <f>ROUND((SUM(BE108:BE115) + SUM(BE135:BE194)),  2)</f>
        <v>0</v>
      </c>
      <c r="G35" s="35"/>
      <c r="H35" s="35"/>
      <c r="I35" s="163">
        <v>0.20999999999999999</v>
      </c>
      <c r="J35" s="162">
        <f>ROUND(((SUM(BE108:BE115) + SUM(BE135:BE194))*I35),  2)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47" t="s">
        <v>40</v>
      </c>
      <c r="F36" s="162">
        <f>ROUND((SUM(BF108:BF115) + SUM(BF135:BF194)),  2)</f>
        <v>0</v>
      </c>
      <c r="G36" s="35"/>
      <c r="H36" s="35"/>
      <c r="I36" s="163">
        <v>0.12</v>
      </c>
      <c r="J36" s="162">
        <f>ROUND(((SUM(BF108:BF115) + SUM(BF135:BF194))*I36),  2)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47" t="s">
        <v>41</v>
      </c>
      <c r="F37" s="162">
        <f>ROUND((SUM(BG108:BG115) + SUM(BG135:BG194)),  2)</f>
        <v>0</v>
      </c>
      <c r="G37" s="35"/>
      <c r="H37" s="35"/>
      <c r="I37" s="163">
        <v>0.20999999999999999</v>
      </c>
      <c r="J37" s="162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47" t="s">
        <v>42</v>
      </c>
      <c r="F38" s="162">
        <f>ROUND((SUM(BH108:BH115) + SUM(BH135:BH194)),  2)</f>
        <v>0</v>
      </c>
      <c r="G38" s="35"/>
      <c r="H38" s="35"/>
      <c r="I38" s="163">
        <v>0.12</v>
      </c>
      <c r="J38" s="162">
        <f>0</f>
        <v>0</v>
      </c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7" t="s">
        <v>43</v>
      </c>
      <c r="F39" s="162">
        <f>ROUND((SUM(BI108:BI115) + SUM(BI135:BI194)),  2)</f>
        <v>0</v>
      </c>
      <c r="G39" s="35"/>
      <c r="H39" s="35"/>
      <c r="I39" s="163">
        <v>0</v>
      </c>
      <c r="J39" s="162">
        <f>0</f>
        <v>0</v>
      </c>
      <c r="K39" s="3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64"/>
      <c r="D41" s="165" t="s">
        <v>44</v>
      </c>
      <c r="E41" s="166"/>
      <c r="F41" s="166"/>
      <c r="G41" s="167" t="s">
        <v>45</v>
      </c>
      <c r="H41" s="168" t="s">
        <v>46</v>
      </c>
      <c r="I41" s="166"/>
      <c r="J41" s="169">
        <f>SUM(J32:J39)</f>
        <v>0</v>
      </c>
      <c r="K41" s="170"/>
      <c r="L41" s="60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0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71" t="s">
        <v>47</v>
      </c>
      <c r="E50" s="172"/>
      <c r="F50" s="172"/>
      <c r="G50" s="171" t="s">
        <v>48</v>
      </c>
      <c r="H50" s="172"/>
      <c r="I50" s="172"/>
      <c r="J50" s="172"/>
      <c r="K50" s="172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3" t="s">
        <v>49</v>
      </c>
      <c r="E61" s="174"/>
      <c r="F61" s="175" t="s">
        <v>50</v>
      </c>
      <c r="G61" s="173" t="s">
        <v>49</v>
      </c>
      <c r="H61" s="174"/>
      <c r="I61" s="174"/>
      <c r="J61" s="176" t="s">
        <v>50</v>
      </c>
      <c r="K61" s="174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1" t="s">
        <v>51</v>
      </c>
      <c r="E65" s="177"/>
      <c r="F65" s="177"/>
      <c r="G65" s="171" t="s">
        <v>52</v>
      </c>
      <c r="H65" s="177"/>
      <c r="I65" s="177"/>
      <c r="J65" s="177"/>
      <c r="K65" s="177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3" t="s">
        <v>49</v>
      </c>
      <c r="E76" s="174"/>
      <c r="F76" s="175" t="s">
        <v>50</v>
      </c>
      <c r="G76" s="173" t="s">
        <v>49</v>
      </c>
      <c r="H76" s="174"/>
      <c r="I76" s="174"/>
      <c r="J76" s="176" t="s">
        <v>50</v>
      </c>
      <c r="K76" s="174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231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82" t="str">
        <f>E7</f>
        <v>Rekonstrukce silno a slaboproudé instalace, dobudování WC pro imobilní aj., ZŠ Ivanovice na Hané, ul. Tyršova 218/4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225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61.21.1 - Poradenské pracoviště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ZŠ Ivanovice na Hané, okres Vyškov p. o.</v>
      </c>
      <c r="G89" s="37"/>
      <c r="H89" s="37"/>
      <c r="I89" s="29" t="s">
        <v>22</v>
      </c>
      <c r="J89" s="76" t="str">
        <f>IF(J12="","",J12)</f>
        <v>4. 2. 2025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3" t="s">
        <v>232</v>
      </c>
      <c r="D94" s="184"/>
      <c r="E94" s="184"/>
      <c r="F94" s="184"/>
      <c r="G94" s="184"/>
      <c r="H94" s="184"/>
      <c r="I94" s="184"/>
      <c r="J94" s="185" t="s">
        <v>233</v>
      </c>
      <c r="K94" s="184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6" t="s">
        <v>234</v>
      </c>
      <c r="D96" s="37"/>
      <c r="E96" s="37"/>
      <c r="F96" s="37"/>
      <c r="G96" s="37"/>
      <c r="H96" s="37"/>
      <c r="I96" s="37"/>
      <c r="J96" s="107">
        <f>J135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235</v>
      </c>
    </row>
    <row r="97" s="9" customFormat="1" ht="24.96" customHeight="1">
      <c r="A97" s="9"/>
      <c r="B97" s="187"/>
      <c r="C97" s="188"/>
      <c r="D97" s="189" t="s">
        <v>236</v>
      </c>
      <c r="E97" s="190"/>
      <c r="F97" s="190"/>
      <c r="G97" s="190"/>
      <c r="H97" s="190"/>
      <c r="I97" s="190"/>
      <c r="J97" s="191">
        <f>J136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0"/>
      <c r="D98" s="194" t="s">
        <v>239</v>
      </c>
      <c r="E98" s="195"/>
      <c r="F98" s="195"/>
      <c r="G98" s="195"/>
      <c r="H98" s="195"/>
      <c r="I98" s="195"/>
      <c r="J98" s="196">
        <f>J137</f>
        <v>0</v>
      </c>
      <c r="K98" s="130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0"/>
      <c r="D99" s="194" t="s">
        <v>240</v>
      </c>
      <c r="E99" s="195"/>
      <c r="F99" s="195"/>
      <c r="G99" s="195"/>
      <c r="H99" s="195"/>
      <c r="I99" s="195"/>
      <c r="J99" s="196">
        <f>J148</f>
        <v>0</v>
      </c>
      <c r="K99" s="130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7"/>
      <c r="C100" s="188"/>
      <c r="D100" s="189" t="s">
        <v>241</v>
      </c>
      <c r="E100" s="190"/>
      <c r="F100" s="190"/>
      <c r="G100" s="190"/>
      <c r="H100" s="190"/>
      <c r="I100" s="190"/>
      <c r="J100" s="191">
        <f>J157</f>
        <v>0</v>
      </c>
      <c r="K100" s="188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3"/>
      <c r="C101" s="130"/>
      <c r="D101" s="194" t="s">
        <v>242</v>
      </c>
      <c r="E101" s="195"/>
      <c r="F101" s="195"/>
      <c r="G101" s="195"/>
      <c r="H101" s="195"/>
      <c r="I101" s="195"/>
      <c r="J101" s="196">
        <f>J158</f>
        <v>0</v>
      </c>
      <c r="K101" s="130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0"/>
      <c r="D102" s="194" t="s">
        <v>245</v>
      </c>
      <c r="E102" s="195"/>
      <c r="F102" s="195"/>
      <c r="G102" s="195"/>
      <c r="H102" s="195"/>
      <c r="I102" s="195"/>
      <c r="J102" s="196">
        <f>J163</f>
        <v>0</v>
      </c>
      <c r="K102" s="130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0"/>
      <c r="D103" s="194" t="s">
        <v>247</v>
      </c>
      <c r="E103" s="195"/>
      <c r="F103" s="195"/>
      <c r="G103" s="195"/>
      <c r="H103" s="195"/>
      <c r="I103" s="195"/>
      <c r="J103" s="196">
        <f>J172</f>
        <v>0</v>
      </c>
      <c r="K103" s="130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7"/>
      <c r="C104" s="188"/>
      <c r="D104" s="189" t="s">
        <v>248</v>
      </c>
      <c r="E104" s="190"/>
      <c r="F104" s="190"/>
      <c r="G104" s="190"/>
      <c r="H104" s="190"/>
      <c r="I104" s="190"/>
      <c r="J104" s="191">
        <f>J191</f>
        <v>0</v>
      </c>
      <c r="K104" s="188"/>
      <c r="L104" s="19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3"/>
      <c r="C105" s="130"/>
      <c r="D105" s="194" t="s">
        <v>249</v>
      </c>
      <c r="E105" s="195"/>
      <c r="F105" s="195"/>
      <c r="G105" s="195"/>
      <c r="H105" s="195"/>
      <c r="I105" s="195"/>
      <c r="J105" s="196">
        <f>J192</f>
        <v>0</v>
      </c>
      <c r="K105" s="130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9.28" customHeight="1">
      <c r="A108" s="35"/>
      <c r="B108" s="36"/>
      <c r="C108" s="186" t="s">
        <v>250</v>
      </c>
      <c r="D108" s="37"/>
      <c r="E108" s="37"/>
      <c r="F108" s="37"/>
      <c r="G108" s="37"/>
      <c r="H108" s="37"/>
      <c r="I108" s="37"/>
      <c r="J108" s="198">
        <f>ROUND(J109 + J110 + J111 + J112 + J113 + J114,2)</f>
        <v>0</v>
      </c>
      <c r="K108" s="37"/>
      <c r="L108" s="60"/>
      <c r="N108" s="199" t="s">
        <v>38</v>
      </c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8" customHeight="1">
      <c r="A109" s="35"/>
      <c r="B109" s="36"/>
      <c r="C109" s="37"/>
      <c r="D109" s="200" t="s">
        <v>251</v>
      </c>
      <c r="E109" s="201"/>
      <c r="F109" s="201"/>
      <c r="G109" s="37"/>
      <c r="H109" s="37"/>
      <c r="I109" s="37"/>
      <c r="J109" s="202">
        <v>0</v>
      </c>
      <c r="K109" s="37"/>
      <c r="L109" s="203"/>
      <c r="M109" s="204"/>
      <c r="N109" s="205" t="s">
        <v>39</v>
      </c>
      <c r="O109" s="204"/>
      <c r="P109" s="204"/>
      <c r="Q109" s="204"/>
      <c r="R109" s="204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7" t="s">
        <v>252</v>
      </c>
      <c r="AZ109" s="204"/>
      <c r="BA109" s="204"/>
      <c r="BB109" s="204"/>
      <c r="BC109" s="204"/>
      <c r="BD109" s="204"/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207" t="s">
        <v>81</v>
      </c>
      <c r="BK109" s="204"/>
      <c r="BL109" s="204"/>
      <c r="BM109" s="204"/>
    </row>
    <row r="110" s="2" customFormat="1" ht="18" customHeight="1">
      <c r="A110" s="35"/>
      <c r="B110" s="36"/>
      <c r="C110" s="37"/>
      <c r="D110" s="200" t="s">
        <v>253</v>
      </c>
      <c r="E110" s="201"/>
      <c r="F110" s="201"/>
      <c r="G110" s="37"/>
      <c r="H110" s="37"/>
      <c r="I110" s="37"/>
      <c r="J110" s="202">
        <v>0</v>
      </c>
      <c r="K110" s="37"/>
      <c r="L110" s="203"/>
      <c r="M110" s="204"/>
      <c r="N110" s="205" t="s">
        <v>39</v>
      </c>
      <c r="O110" s="204"/>
      <c r="P110" s="204"/>
      <c r="Q110" s="204"/>
      <c r="R110" s="204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7" t="s">
        <v>252</v>
      </c>
      <c r="AZ110" s="204"/>
      <c r="BA110" s="204"/>
      <c r="BB110" s="204"/>
      <c r="BC110" s="204"/>
      <c r="BD110" s="204"/>
      <c r="BE110" s="208">
        <f>IF(N110="základní",J110,0)</f>
        <v>0</v>
      </c>
      <c r="BF110" s="208">
        <f>IF(N110="snížená",J110,0)</f>
        <v>0</v>
      </c>
      <c r="BG110" s="208">
        <f>IF(N110="zákl. přenesená",J110,0)</f>
        <v>0</v>
      </c>
      <c r="BH110" s="208">
        <f>IF(N110="sníž. přenesená",J110,0)</f>
        <v>0</v>
      </c>
      <c r="BI110" s="208">
        <f>IF(N110="nulová",J110,0)</f>
        <v>0</v>
      </c>
      <c r="BJ110" s="207" t="s">
        <v>81</v>
      </c>
      <c r="BK110" s="204"/>
      <c r="BL110" s="204"/>
      <c r="BM110" s="204"/>
    </row>
    <row r="111" s="2" customFormat="1" ht="18" customHeight="1">
      <c r="A111" s="35"/>
      <c r="B111" s="36"/>
      <c r="C111" s="37"/>
      <c r="D111" s="200" t="s">
        <v>254</v>
      </c>
      <c r="E111" s="201"/>
      <c r="F111" s="201"/>
      <c r="G111" s="37"/>
      <c r="H111" s="37"/>
      <c r="I111" s="37"/>
      <c r="J111" s="202">
        <v>0</v>
      </c>
      <c r="K111" s="37"/>
      <c r="L111" s="203"/>
      <c r="M111" s="204"/>
      <c r="N111" s="205" t="s">
        <v>39</v>
      </c>
      <c r="O111" s="204"/>
      <c r="P111" s="204"/>
      <c r="Q111" s="204"/>
      <c r="R111" s="204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7" t="s">
        <v>252</v>
      </c>
      <c r="AZ111" s="204"/>
      <c r="BA111" s="204"/>
      <c r="BB111" s="204"/>
      <c r="BC111" s="204"/>
      <c r="BD111" s="204"/>
      <c r="BE111" s="208">
        <f>IF(N111="základní",J111,0)</f>
        <v>0</v>
      </c>
      <c r="BF111" s="208">
        <f>IF(N111="snížená",J111,0)</f>
        <v>0</v>
      </c>
      <c r="BG111" s="208">
        <f>IF(N111="zákl. přenesená",J111,0)</f>
        <v>0</v>
      </c>
      <c r="BH111" s="208">
        <f>IF(N111="sníž. přenesená",J111,0)</f>
        <v>0</v>
      </c>
      <c r="BI111" s="208">
        <f>IF(N111="nulová",J111,0)</f>
        <v>0</v>
      </c>
      <c r="BJ111" s="207" t="s">
        <v>81</v>
      </c>
      <c r="BK111" s="204"/>
      <c r="BL111" s="204"/>
      <c r="BM111" s="204"/>
    </row>
    <row r="112" s="2" customFormat="1" ht="18" customHeight="1">
      <c r="A112" s="35"/>
      <c r="B112" s="36"/>
      <c r="C112" s="37"/>
      <c r="D112" s="200" t="s">
        <v>255</v>
      </c>
      <c r="E112" s="201"/>
      <c r="F112" s="201"/>
      <c r="G112" s="37"/>
      <c r="H112" s="37"/>
      <c r="I112" s="37"/>
      <c r="J112" s="202">
        <v>0</v>
      </c>
      <c r="K112" s="37"/>
      <c r="L112" s="203"/>
      <c r="M112" s="204"/>
      <c r="N112" s="205" t="s">
        <v>39</v>
      </c>
      <c r="O112" s="204"/>
      <c r="P112" s="204"/>
      <c r="Q112" s="204"/>
      <c r="R112" s="204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7" t="s">
        <v>252</v>
      </c>
      <c r="AZ112" s="204"/>
      <c r="BA112" s="204"/>
      <c r="BB112" s="204"/>
      <c r="BC112" s="204"/>
      <c r="BD112" s="204"/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207" t="s">
        <v>81</v>
      </c>
      <c r="BK112" s="204"/>
      <c r="BL112" s="204"/>
      <c r="BM112" s="204"/>
    </row>
    <row r="113" s="2" customFormat="1" ht="18" customHeight="1">
      <c r="A113" s="35"/>
      <c r="B113" s="36"/>
      <c r="C113" s="37"/>
      <c r="D113" s="200" t="s">
        <v>256</v>
      </c>
      <c r="E113" s="201"/>
      <c r="F113" s="201"/>
      <c r="G113" s="37"/>
      <c r="H113" s="37"/>
      <c r="I113" s="37"/>
      <c r="J113" s="202">
        <v>0</v>
      </c>
      <c r="K113" s="37"/>
      <c r="L113" s="203"/>
      <c r="M113" s="204"/>
      <c r="N113" s="205" t="s">
        <v>39</v>
      </c>
      <c r="O113" s="204"/>
      <c r="P113" s="204"/>
      <c r="Q113" s="204"/>
      <c r="R113" s="204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7" t="s">
        <v>252</v>
      </c>
      <c r="AZ113" s="204"/>
      <c r="BA113" s="204"/>
      <c r="BB113" s="204"/>
      <c r="BC113" s="204"/>
      <c r="BD113" s="204"/>
      <c r="BE113" s="208">
        <f>IF(N113="základní",J113,0)</f>
        <v>0</v>
      </c>
      <c r="BF113" s="208">
        <f>IF(N113="snížená",J113,0)</f>
        <v>0</v>
      </c>
      <c r="BG113" s="208">
        <f>IF(N113="zákl. přenesená",J113,0)</f>
        <v>0</v>
      </c>
      <c r="BH113" s="208">
        <f>IF(N113="sníž. přenesená",J113,0)</f>
        <v>0</v>
      </c>
      <c r="BI113" s="208">
        <f>IF(N113="nulová",J113,0)</f>
        <v>0</v>
      </c>
      <c r="BJ113" s="207" t="s">
        <v>81</v>
      </c>
      <c r="BK113" s="204"/>
      <c r="BL113" s="204"/>
      <c r="BM113" s="204"/>
    </row>
    <row r="114" s="2" customFormat="1" ht="18" customHeight="1">
      <c r="A114" s="35"/>
      <c r="B114" s="36"/>
      <c r="C114" s="37"/>
      <c r="D114" s="201" t="s">
        <v>257</v>
      </c>
      <c r="E114" s="37"/>
      <c r="F114" s="37"/>
      <c r="G114" s="37"/>
      <c r="H114" s="37"/>
      <c r="I114" s="37"/>
      <c r="J114" s="202">
        <f>ROUND(J30*T114,2)</f>
        <v>0</v>
      </c>
      <c r="K114" s="37"/>
      <c r="L114" s="203"/>
      <c r="M114" s="204"/>
      <c r="N114" s="205" t="s">
        <v>39</v>
      </c>
      <c r="O114" s="204"/>
      <c r="P114" s="204"/>
      <c r="Q114" s="204"/>
      <c r="R114" s="204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7" t="s">
        <v>258</v>
      </c>
      <c r="AZ114" s="204"/>
      <c r="BA114" s="204"/>
      <c r="BB114" s="204"/>
      <c r="BC114" s="204"/>
      <c r="BD114" s="204"/>
      <c r="BE114" s="208">
        <f>IF(N114="základní",J114,0)</f>
        <v>0</v>
      </c>
      <c r="BF114" s="208">
        <f>IF(N114="snížená",J114,0)</f>
        <v>0</v>
      </c>
      <c r="BG114" s="208">
        <f>IF(N114="zákl. přenesená",J114,0)</f>
        <v>0</v>
      </c>
      <c r="BH114" s="208">
        <f>IF(N114="sníž. přenesená",J114,0)</f>
        <v>0</v>
      </c>
      <c r="BI114" s="208">
        <f>IF(N114="nulová",J114,0)</f>
        <v>0</v>
      </c>
      <c r="BJ114" s="207" t="s">
        <v>81</v>
      </c>
      <c r="BK114" s="204"/>
      <c r="BL114" s="204"/>
      <c r="BM114" s="204"/>
    </row>
    <row r="115" s="2" customForma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209" t="s">
        <v>259</v>
      </c>
      <c r="D116" s="184"/>
      <c r="E116" s="184"/>
      <c r="F116" s="184"/>
      <c r="G116" s="184"/>
      <c r="H116" s="184"/>
      <c r="I116" s="184"/>
      <c r="J116" s="210">
        <f>ROUND(J96+J108,2)</f>
        <v>0</v>
      </c>
      <c r="K116" s="18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66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260</v>
      </c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37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6.25" customHeight="1">
      <c r="A125" s="35"/>
      <c r="B125" s="36"/>
      <c r="C125" s="37"/>
      <c r="D125" s="37"/>
      <c r="E125" s="182" t="str">
        <f>E7</f>
        <v>Rekonstrukce silno a slaboproudé instalace, dobudování WC pro imobilní aj., ZŠ Ivanovice na Hané, ul. Tyršova 218/4</v>
      </c>
      <c r="F125" s="29"/>
      <c r="G125" s="29"/>
      <c r="H125" s="29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225</v>
      </c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E9</f>
        <v>61.21.1 - Poradenské pracoviště</v>
      </c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>ZŠ Ivanovice na Hané, okres Vyškov p. o.</v>
      </c>
      <c r="G129" s="37"/>
      <c r="H129" s="37"/>
      <c r="I129" s="29" t="s">
        <v>22</v>
      </c>
      <c r="J129" s="76" t="str">
        <f>IF(J12="","",J12)</f>
        <v>4. 2. 2025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E15</f>
        <v xml:space="preserve"> </v>
      </c>
      <c r="G131" s="37"/>
      <c r="H131" s="37"/>
      <c r="I131" s="29" t="s">
        <v>30</v>
      </c>
      <c r="J131" s="33" t="str">
        <f>E21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28</v>
      </c>
      <c r="D132" s="37"/>
      <c r="E132" s="37"/>
      <c r="F132" s="24" t="str">
        <f>IF(E18="","",E18)</f>
        <v>Vyplň údaj</v>
      </c>
      <c r="G132" s="37"/>
      <c r="H132" s="37"/>
      <c r="I132" s="29" t="s">
        <v>32</v>
      </c>
      <c r="J132" s="33" t="str">
        <f>E24</f>
        <v xml:space="preserve"> 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11"/>
      <c r="B134" s="212"/>
      <c r="C134" s="213" t="s">
        <v>261</v>
      </c>
      <c r="D134" s="214" t="s">
        <v>59</v>
      </c>
      <c r="E134" s="214" t="s">
        <v>55</v>
      </c>
      <c r="F134" s="214" t="s">
        <v>56</v>
      </c>
      <c r="G134" s="214" t="s">
        <v>262</v>
      </c>
      <c r="H134" s="214" t="s">
        <v>263</v>
      </c>
      <c r="I134" s="214" t="s">
        <v>264</v>
      </c>
      <c r="J134" s="215" t="s">
        <v>233</v>
      </c>
      <c r="K134" s="216" t="s">
        <v>265</v>
      </c>
      <c r="L134" s="217"/>
      <c r="M134" s="97" t="s">
        <v>1</v>
      </c>
      <c r="N134" s="98" t="s">
        <v>38</v>
      </c>
      <c r="O134" s="98" t="s">
        <v>266</v>
      </c>
      <c r="P134" s="98" t="s">
        <v>267</v>
      </c>
      <c r="Q134" s="98" t="s">
        <v>268</v>
      </c>
      <c r="R134" s="98" t="s">
        <v>269</v>
      </c>
      <c r="S134" s="98" t="s">
        <v>270</v>
      </c>
      <c r="T134" s="99" t="s">
        <v>271</v>
      </c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</row>
    <row r="135" s="2" customFormat="1" ht="22.8" customHeight="1">
      <c r="A135" s="35"/>
      <c r="B135" s="36"/>
      <c r="C135" s="104" t="s">
        <v>272</v>
      </c>
      <c r="D135" s="37"/>
      <c r="E135" s="37"/>
      <c r="F135" s="37"/>
      <c r="G135" s="37"/>
      <c r="H135" s="37"/>
      <c r="I135" s="37"/>
      <c r="J135" s="218">
        <f>BK135</f>
        <v>0</v>
      </c>
      <c r="K135" s="37"/>
      <c r="L135" s="41"/>
      <c r="M135" s="100"/>
      <c r="N135" s="219"/>
      <c r="O135" s="101"/>
      <c r="P135" s="220">
        <f>P136+P157+P191</f>
        <v>0</v>
      </c>
      <c r="Q135" s="101"/>
      <c r="R135" s="220">
        <f>R136+R157+R191</f>
        <v>0.14744000000000002</v>
      </c>
      <c r="S135" s="101"/>
      <c r="T135" s="221">
        <f>T136+T157+T191</f>
        <v>0.021080000000000002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73</v>
      </c>
      <c r="AU135" s="14" t="s">
        <v>235</v>
      </c>
      <c r="BK135" s="222">
        <f>BK136+BK157+BK191</f>
        <v>0</v>
      </c>
    </row>
    <row r="136" s="12" customFormat="1" ht="25.92" customHeight="1">
      <c r="A136" s="12"/>
      <c r="B136" s="223"/>
      <c r="C136" s="224"/>
      <c r="D136" s="225" t="s">
        <v>73</v>
      </c>
      <c r="E136" s="226" t="s">
        <v>273</v>
      </c>
      <c r="F136" s="226" t="s">
        <v>274</v>
      </c>
      <c r="G136" s="224"/>
      <c r="H136" s="224"/>
      <c r="I136" s="227"/>
      <c r="J136" s="228">
        <f>BK136</f>
        <v>0</v>
      </c>
      <c r="K136" s="224"/>
      <c r="L136" s="229"/>
      <c r="M136" s="230"/>
      <c r="N136" s="231"/>
      <c r="O136" s="231"/>
      <c r="P136" s="232">
        <f>P137+P148</f>
        <v>0</v>
      </c>
      <c r="Q136" s="231"/>
      <c r="R136" s="232">
        <f>R137+R148</f>
        <v>0.0019499999999999999</v>
      </c>
      <c r="S136" s="231"/>
      <c r="T136" s="233">
        <f>T137+T148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4" t="s">
        <v>81</v>
      </c>
      <c r="AT136" s="235" t="s">
        <v>73</v>
      </c>
      <c r="AU136" s="235" t="s">
        <v>74</v>
      </c>
      <c r="AY136" s="234" t="s">
        <v>275</v>
      </c>
      <c r="BK136" s="236">
        <f>BK137+BK148</f>
        <v>0</v>
      </c>
    </row>
    <row r="137" s="12" customFormat="1" ht="22.8" customHeight="1">
      <c r="A137" s="12"/>
      <c r="B137" s="223"/>
      <c r="C137" s="224"/>
      <c r="D137" s="225" t="s">
        <v>73</v>
      </c>
      <c r="E137" s="237" t="s">
        <v>296</v>
      </c>
      <c r="F137" s="237" t="s">
        <v>297</v>
      </c>
      <c r="G137" s="224"/>
      <c r="H137" s="224"/>
      <c r="I137" s="227"/>
      <c r="J137" s="238">
        <f>BK137</f>
        <v>0</v>
      </c>
      <c r="K137" s="224"/>
      <c r="L137" s="229"/>
      <c r="M137" s="230"/>
      <c r="N137" s="231"/>
      <c r="O137" s="231"/>
      <c r="P137" s="232">
        <f>SUM(P138:P147)</f>
        <v>0</v>
      </c>
      <c r="Q137" s="231"/>
      <c r="R137" s="232">
        <f>SUM(R138:R147)</f>
        <v>0.0019499999999999999</v>
      </c>
      <c r="S137" s="231"/>
      <c r="T137" s="233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4" t="s">
        <v>81</v>
      </c>
      <c r="AT137" s="235" t="s">
        <v>73</v>
      </c>
      <c r="AU137" s="235" t="s">
        <v>81</v>
      </c>
      <c r="AY137" s="234" t="s">
        <v>275</v>
      </c>
      <c r="BK137" s="236">
        <f>SUM(BK138:BK147)</f>
        <v>0</v>
      </c>
    </row>
    <row r="138" s="2" customFormat="1" ht="33" customHeight="1">
      <c r="A138" s="35"/>
      <c r="B138" s="36"/>
      <c r="C138" s="239" t="s">
        <v>81</v>
      </c>
      <c r="D138" s="239" t="s">
        <v>278</v>
      </c>
      <c r="E138" s="240" t="s">
        <v>298</v>
      </c>
      <c r="F138" s="241" t="s">
        <v>299</v>
      </c>
      <c r="G138" s="242" t="s">
        <v>281</v>
      </c>
      <c r="H138" s="243">
        <v>15</v>
      </c>
      <c r="I138" s="244"/>
      <c r="J138" s="245">
        <f>ROUND(I138*H138,2)</f>
        <v>0</v>
      </c>
      <c r="K138" s="246"/>
      <c r="L138" s="41"/>
      <c r="M138" s="247" t="s">
        <v>1</v>
      </c>
      <c r="N138" s="248" t="s">
        <v>39</v>
      </c>
      <c r="O138" s="88"/>
      <c r="P138" s="249">
        <f>O138*H138</f>
        <v>0</v>
      </c>
      <c r="Q138" s="249">
        <v>0.00012999999999999999</v>
      </c>
      <c r="R138" s="249">
        <f>Q138*H138</f>
        <v>0.0019499999999999999</v>
      </c>
      <c r="S138" s="249">
        <v>0</v>
      </c>
      <c r="T138" s="25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51" t="s">
        <v>282</v>
      </c>
      <c r="AT138" s="251" t="s">
        <v>278</v>
      </c>
      <c r="AU138" s="251" t="s">
        <v>83</v>
      </c>
      <c r="AY138" s="14" t="s">
        <v>275</v>
      </c>
      <c r="BE138" s="252">
        <f>IF(N138="základní",J138,0)</f>
        <v>0</v>
      </c>
      <c r="BF138" s="252">
        <f>IF(N138="snížená",J138,0)</f>
        <v>0</v>
      </c>
      <c r="BG138" s="252">
        <f>IF(N138="zákl. přenesená",J138,0)</f>
        <v>0</v>
      </c>
      <c r="BH138" s="252">
        <f>IF(N138="sníž. přenesená",J138,0)</f>
        <v>0</v>
      </c>
      <c r="BI138" s="252">
        <f>IF(N138="nulová",J138,0)</f>
        <v>0</v>
      </c>
      <c r="BJ138" s="14" t="s">
        <v>81</v>
      </c>
      <c r="BK138" s="252">
        <f>ROUND(I138*H138,2)</f>
        <v>0</v>
      </c>
      <c r="BL138" s="14" t="s">
        <v>282</v>
      </c>
      <c r="BM138" s="251" t="s">
        <v>1949</v>
      </c>
    </row>
    <row r="139" s="2" customFormat="1">
      <c r="A139" s="35"/>
      <c r="B139" s="36"/>
      <c r="C139" s="37"/>
      <c r="D139" s="253" t="s">
        <v>284</v>
      </c>
      <c r="E139" s="37"/>
      <c r="F139" s="254" t="s">
        <v>301</v>
      </c>
      <c r="G139" s="37"/>
      <c r="H139" s="37"/>
      <c r="I139" s="206"/>
      <c r="J139" s="37"/>
      <c r="K139" s="37"/>
      <c r="L139" s="41"/>
      <c r="M139" s="255"/>
      <c r="N139" s="256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284</v>
      </c>
      <c r="AU139" s="14" t="s">
        <v>83</v>
      </c>
    </row>
    <row r="140" s="2" customFormat="1" ht="16.5" customHeight="1">
      <c r="A140" s="35"/>
      <c r="B140" s="36"/>
      <c r="C140" s="239" t="s">
        <v>83</v>
      </c>
      <c r="D140" s="239" t="s">
        <v>278</v>
      </c>
      <c r="E140" s="240" t="s">
        <v>303</v>
      </c>
      <c r="F140" s="241" t="s">
        <v>304</v>
      </c>
      <c r="G140" s="242" t="s">
        <v>305</v>
      </c>
      <c r="H140" s="243">
        <v>1</v>
      </c>
      <c r="I140" s="244"/>
      <c r="J140" s="245">
        <f>ROUND(I140*H140,2)</f>
        <v>0</v>
      </c>
      <c r="K140" s="246"/>
      <c r="L140" s="41"/>
      <c r="M140" s="247" t="s">
        <v>1</v>
      </c>
      <c r="N140" s="248" t="s">
        <v>39</v>
      </c>
      <c r="O140" s="8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51" t="s">
        <v>282</v>
      </c>
      <c r="AT140" s="251" t="s">
        <v>278</v>
      </c>
      <c r="AU140" s="251" t="s">
        <v>83</v>
      </c>
      <c r="AY140" s="14" t="s">
        <v>275</v>
      </c>
      <c r="BE140" s="252">
        <f>IF(N140="základní",J140,0)</f>
        <v>0</v>
      </c>
      <c r="BF140" s="252">
        <f>IF(N140="snížená",J140,0)</f>
        <v>0</v>
      </c>
      <c r="BG140" s="252">
        <f>IF(N140="zákl. přenesená",J140,0)</f>
        <v>0</v>
      </c>
      <c r="BH140" s="252">
        <f>IF(N140="sníž. přenesená",J140,0)</f>
        <v>0</v>
      </c>
      <c r="BI140" s="252">
        <f>IF(N140="nulová",J140,0)</f>
        <v>0</v>
      </c>
      <c r="BJ140" s="14" t="s">
        <v>81</v>
      </c>
      <c r="BK140" s="252">
        <f>ROUND(I140*H140,2)</f>
        <v>0</v>
      </c>
      <c r="BL140" s="14" t="s">
        <v>282</v>
      </c>
      <c r="BM140" s="251" t="s">
        <v>1950</v>
      </c>
    </row>
    <row r="141" s="2" customFormat="1">
      <c r="A141" s="35"/>
      <c r="B141" s="36"/>
      <c r="C141" s="37"/>
      <c r="D141" s="253" t="s">
        <v>284</v>
      </c>
      <c r="E141" s="37"/>
      <c r="F141" s="254" t="s">
        <v>1951</v>
      </c>
      <c r="G141" s="37"/>
      <c r="H141" s="37"/>
      <c r="I141" s="206"/>
      <c r="J141" s="37"/>
      <c r="K141" s="37"/>
      <c r="L141" s="41"/>
      <c r="M141" s="255"/>
      <c r="N141" s="256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284</v>
      </c>
      <c r="AU141" s="14" t="s">
        <v>83</v>
      </c>
    </row>
    <row r="142" s="2" customFormat="1" ht="16.5" customHeight="1">
      <c r="A142" s="35"/>
      <c r="B142" s="36"/>
      <c r="C142" s="239" t="s">
        <v>276</v>
      </c>
      <c r="D142" s="239" t="s">
        <v>278</v>
      </c>
      <c r="E142" s="240" t="s">
        <v>308</v>
      </c>
      <c r="F142" s="241" t="s">
        <v>309</v>
      </c>
      <c r="G142" s="242" t="s">
        <v>305</v>
      </c>
      <c r="H142" s="243">
        <v>1</v>
      </c>
      <c r="I142" s="244"/>
      <c r="J142" s="245">
        <f>ROUND(I142*H142,2)</f>
        <v>0</v>
      </c>
      <c r="K142" s="246"/>
      <c r="L142" s="41"/>
      <c r="M142" s="247" t="s">
        <v>1</v>
      </c>
      <c r="N142" s="248" t="s">
        <v>39</v>
      </c>
      <c r="O142" s="8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51" t="s">
        <v>310</v>
      </c>
      <c r="AT142" s="251" t="s">
        <v>278</v>
      </c>
      <c r="AU142" s="251" t="s">
        <v>83</v>
      </c>
      <c r="AY142" s="14" t="s">
        <v>275</v>
      </c>
      <c r="BE142" s="252">
        <f>IF(N142="základní",J142,0)</f>
        <v>0</v>
      </c>
      <c r="BF142" s="252">
        <f>IF(N142="snížená",J142,0)</f>
        <v>0</v>
      </c>
      <c r="BG142" s="252">
        <f>IF(N142="zákl. přenesená",J142,0)</f>
        <v>0</v>
      </c>
      <c r="BH142" s="252">
        <f>IF(N142="sníž. přenesená",J142,0)</f>
        <v>0</v>
      </c>
      <c r="BI142" s="252">
        <f>IF(N142="nulová",J142,0)</f>
        <v>0</v>
      </c>
      <c r="BJ142" s="14" t="s">
        <v>81</v>
      </c>
      <c r="BK142" s="252">
        <f>ROUND(I142*H142,2)</f>
        <v>0</v>
      </c>
      <c r="BL142" s="14" t="s">
        <v>310</v>
      </c>
      <c r="BM142" s="251" t="s">
        <v>1952</v>
      </c>
    </row>
    <row r="143" s="2" customFormat="1">
      <c r="A143" s="35"/>
      <c r="B143" s="36"/>
      <c r="C143" s="37"/>
      <c r="D143" s="253" t="s">
        <v>284</v>
      </c>
      <c r="E143" s="37"/>
      <c r="F143" s="254" t="s">
        <v>309</v>
      </c>
      <c r="G143" s="37"/>
      <c r="H143" s="37"/>
      <c r="I143" s="206"/>
      <c r="J143" s="37"/>
      <c r="K143" s="37"/>
      <c r="L143" s="41"/>
      <c r="M143" s="255"/>
      <c r="N143" s="256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284</v>
      </c>
      <c r="AU143" s="14" t="s">
        <v>83</v>
      </c>
    </row>
    <row r="144" s="2" customFormat="1" ht="16.5" customHeight="1">
      <c r="A144" s="35"/>
      <c r="B144" s="36"/>
      <c r="C144" s="239" t="s">
        <v>282</v>
      </c>
      <c r="D144" s="239" t="s">
        <v>278</v>
      </c>
      <c r="E144" s="240" t="s">
        <v>313</v>
      </c>
      <c r="F144" s="241" t="s">
        <v>314</v>
      </c>
      <c r="G144" s="242" t="s">
        <v>315</v>
      </c>
      <c r="H144" s="243">
        <v>1</v>
      </c>
      <c r="I144" s="244"/>
      <c r="J144" s="245">
        <f>ROUND(I144*H144,2)</f>
        <v>0</v>
      </c>
      <c r="K144" s="246"/>
      <c r="L144" s="41"/>
      <c r="M144" s="247" t="s">
        <v>1</v>
      </c>
      <c r="N144" s="248" t="s">
        <v>39</v>
      </c>
      <c r="O144" s="8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51" t="s">
        <v>310</v>
      </c>
      <c r="AT144" s="251" t="s">
        <v>278</v>
      </c>
      <c r="AU144" s="251" t="s">
        <v>83</v>
      </c>
      <c r="AY144" s="14" t="s">
        <v>275</v>
      </c>
      <c r="BE144" s="252">
        <f>IF(N144="základní",J144,0)</f>
        <v>0</v>
      </c>
      <c r="BF144" s="252">
        <f>IF(N144="snížená",J144,0)</f>
        <v>0</v>
      </c>
      <c r="BG144" s="252">
        <f>IF(N144="zákl. přenesená",J144,0)</f>
        <v>0</v>
      </c>
      <c r="BH144" s="252">
        <f>IF(N144="sníž. přenesená",J144,0)</f>
        <v>0</v>
      </c>
      <c r="BI144" s="252">
        <f>IF(N144="nulová",J144,0)</f>
        <v>0</v>
      </c>
      <c r="BJ144" s="14" t="s">
        <v>81</v>
      </c>
      <c r="BK144" s="252">
        <f>ROUND(I144*H144,2)</f>
        <v>0</v>
      </c>
      <c r="BL144" s="14" t="s">
        <v>310</v>
      </c>
      <c r="BM144" s="251" t="s">
        <v>316</v>
      </c>
    </row>
    <row r="145" s="2" customFormat="1">
      <c r="A145" s="35"/>
      <c r="B145" s="36"/>
      <c r="C145" s="37"/>
      <c r="D145" s="253" t="s">
        <v>284</v>
      </c>
      <c r="E145" s="37"/>
      <c r="F145" s="254" t="s">
        <v>2426</v>
      </c>
      <c r="G145" s="37"/>
      <c r="H145" s="37"/>
      <c r="I145" s="206"/>
      <c r="J145" s="37"/>
      <c r="K145" s="37"/>
      <c r="L145" s="41"/>
      <c r="M145" s="255"/>
      <c r="N145" s="256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284</v>
      </c>
      <c r="AU145" s="14" t="s">
        <v>83</v>
      </c>
    </row>
    <row r="146" s="2" customFormat="1" ht="16.5" customHeight="1">
      <c r="A146" s="35"/>
      <c r="B146" s="36"/>
      <c r="C146" s="239" t="s">
        <v>302</v>
      </c>
      <c r="D146" s="239" t="s">
        <v>278</v>
      </c>
      <c r="E146" s="240" t="s">
        <v>319</v>
      </c>
      <c r="F146" s="241" t="s">
        <v>320</v>
      </c>
      <c r="G146" s="242" t="s">
        <v>305</v>
      </c>
      <c r="H146" s="243">
        <v>1</v>
      </c>
      <c r="I146" s="244"/>
      <c r="J146" s="245">
        <f>ROUND(I146*H146,2)</f>
        <v>0</v>
      </c>
      <c r="K146" s="246"/>
      <c r="L146" s="41"/>
      <c r="M146" s="247" t="s">
        <v>1</v>
      </c>
      <c r="N146" s="248" t="s">
        <v>39</v>
      </c>
      <c r="O146" s="8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51" t="s">
        <v>310</v>
      </c>
      <c r="AT146" s="251" t="s">
        <v>278</v>
      </c>
      <c r="AU146" s="251" t="s">
        <v>83</v>
      </c>
      <c r="AY146" s="14" t="s">
        <v>275</v>
      </c>
      <c r="BE146" s="252">
        <f>IF(N146="základní",J146,0)</f>
        <v>0</v>
      </c>
      <c r="BF146" s="252">
        <f>IF(N146="snížená",J146,0)</f>
        <v>0</v>
      </c>
      <c r="BG146" s="252">
        <f>IF(N146="zákl. přenesená",J146,0)</f>
        <v>0</v>
      </c>
      <c r="BH146" s="252">
        <f>IF(N146="sníž. přenesená",J146,0)</f>
        <v>0</v>
      </c>
      <c r="BI146" s="252">
        <f>IF(N146="nulová",J146,0)</f>
        <v>0</v>
      </c>
      <c r="BJ146" s="14" t="s">
        <v>81</v>
      </c>
      <c r="BK146" s="252">
        <f>ROUND(I146*H146,2)</f>
        <v>0</v>
      </c>
      <c r="BL146" s="14" t="s">
        <v>310</v>
      </c>
      <c r="BM146" s="251" t="s">
        <v>321</v>
      </c>
    </row>
    <row r="147" s="2" customFormat="1">
      <c r="A147" s="35"/>
      <c r="B147" s="36"/>
      <c r="C147" s="37"/>
      <c r="D147" s="253" t="s">
        <v>284</v>
      </c>
      <c r="E147" s="37"/>
      <c r="F147" s="254" t="s">
        <v>320</v>
      </c>
      <c r="G147" s="37"/>
      <c r="H147" s="37"/>
      <c r="I147" s="206"/>
      <c r="J147" s="37"/>
      <c r="K147" s="37"/>
      <c r="L147" s="41"/>
      <c r="M147" s="255"/>
      <c r="N147" s="256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284</v>
      </c>
      <c r="AU147" s="14" t="s">
        <v>83</v>
      </c>
    </row>
    <row r="148" s="12" customFormat="1" ht="22.8" customHeight="1">
      <c r="A148" s="12"/>
      <c r="B148" s="223"/>
      <c r="C148" s="224"/>
      <c r="D148" s="225" t="s">
        <v>73</v>
      </c>
      <c r="E148" s="237" t="s">
        <v>322</v>
      </c>
      <c r="F148" s="237" t="s">
        <v>323</v>
      </c>
      <c r="G148" s="224"/>
      <c r="H148" s="224"/>
      <c r="I148" s="227"/>
      <c r="J148" s="238">
        <f>BK148</f>
        <v>0</v>
      </c>
      <c r="K148" s="224"/>
      <c r="L148" s="229"/>
      <c r="M148" s="230"/>
      <c r="N148" s="231"/>
      <c r="O148" s="231"/>
      <c r="P148" s="232">
        <f>SUM(P149:P156)</f>
        <v>0</v>
      </c>
      <c r="Q148" s="231"/>
      <c r="R148" s="232">
        <f>SUM(R149:R156)</f>
        <v>0</v>
      </c>
      <c r="S148" s="231"/>
      <c r="T148" s="233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4" t="s">
        <v>81</v>
      </c>
      <c r="AT148" s="235" t="s">
        <v>73</v>
      </c>
      <c r="AU148" s="235" t="s">
        <v>81</v>
      </c>
      <c r="AY148" s="234" t="s">
        <v>275</v>
      </c>
      <c r="BK148" s="236">
        <f>SUM(BK149:BK156)</f>
        <v>0</v>
      </c>
    </row>
    <row r="149" s="2" customFormat="1" ht="24.15" customHeight="1">
      <c r="A149" s="35"/>
      <c r="B149" s="36"/>
      <c r="C149" s="239" t="s">
        <v>286</v>
      </c>
      <c r="D149" s="239" t="s">
        <v>278</v>
      </c>
      <c r="E149" s="240" t="s">
        <v>324</v>
      </c>
      <c r="F149" s="241" t="s">
        <v>325</v>
      </c>
      <c r="G149" s="242" t="s">
        <v>326</v>
      </c>
      <c r="H149" s="243">
        <v>0.5</v>
      </c>
      <c r="I149" s="244"/>
      <c r="J149" s="245">
        <f>ROUND(I149*H149,2)</f>
        <v>0</v>
      </c>
      <c r="K149" s="246"/>
      <c r="L149" s="41"/>
      <c r="M149" s="247" t="s">
        <v>1</v>
      </c>
      <c r="N149" s="248" t="s">
        <v>39</v>
      </c>
      <c r="O149" s="8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51" t="s">
        <v>282</v>
      </c>
      <c r="AT149" s="251" t="s">
        <v>278</v>
      </c>
      <c r="AU149" s="251" t="s">
        <v>83</v>
      </c>
      <c r="AY149" s="14" t="s">
        <v>275</v>
      </c>
      <c r="BE149" s="252">
        <f>IF(N149="základní",J149,0)</f>
        <v>0</v>
      </c>
      <c r="BF149" s="252">
        <f>IF(N149="snížená",J149,0)</f>
        <v>0</v>
      </c>
      <c r="BG149" s="252">
        <f>IF(N149="zákl. přenesená",J149,0)</f>
        <v>0</v>
      </c>
      <c r="BH149" s="252">
        <f>IF(N149="sníž. přenesená",J149,0)</f>
        <v>0</v>
      </c>
      <c r="BI149" s="252">
        <f>IF(N149="nulová",J149,0)</f>
        <v>0</v>
      </c>
      <c r="BJ149" s="14" t="s">
        <v>81</v>
      </c>
      <c r="BK149" s="252">
        <f>ROUND(I149*H149,2)</f>
        <v>0</v>
      </c>
      <c r="BL149" s="14" t="s">
        <v>282</v>
      </c>
      <c r="BM149" s="251" t="s">
        <v>327</v>
      </c>
    </row>
    <row r="150" s="2" customFormat="1">
      <c r="A150" s="35"/>
      <c r="B150" s="36"/>
      <c r="C150" s="37"/>
      <c r="D150" s="253" t="s">
        <v>284</v>
      </c>
      <c r="E150" s="37"/>
      <c r="F150" s="254" t="s">
        <v>328</v>
      </c>
      <c r="G150" s="37"/>
      <c r="H150" s="37"/>
      <c r="I150" s="206"/>
      <c r="J150" s="37"/>
      <c r="K150" s="37"/>
      <c r="L150" s="41"/>
      <c r="M150" s="255"/>
      <c r="N150" s="256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284</v>
      </c>
      <c r="AU150" s="14" t="s">
        <v>83</v>
      </c>
    </row>
    <row r="151" s="2" customFormat="1" ht="24.15" customHeight="1">
      <c r="A151" s="35"/>
      <c r="B151" s="36"/>
      <c r="C151" s="239" t="s">
        <v>312</v>
      </c>
      <c r="D151" s="239" t="s">
        <v>278</v>
      </c>
      <c r="E151" s="240" t="s">
        <v>330</v>
      </c>
      <c r="F151" s="241" t="s">
        <v>331</v>
      </c>
      <c r="G151" s="242" t="s">
        <v>326</v>
      </c>
      <c r="H151" s="243">
        <v>0.5</v>
      </c>
      <c r="I151" s="244"/>
      <c r="J151" s="245">
        <f>ROUND(I151*H151,2)</f>
        <v>0</v>
      </c>
      <c r="K151" s="246"/>
      <c r="L151" s="41"/>
      <c r="M151" s="247" t="s">
        <v>1</v>
      </c>
      <c r="N151" s="248" t="s">
        <v>39</v>
      </c>
      <c r="O151" s="8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51" t="s">
        <v>282</v>
      </c>
      <c r="AT151" s="251" t="s">
        <v>278</v>
      </c>
      <c r="AU151" s="251" t="s">
        <v>83</v>
      </c>
      <c r="AY151" s="14" t="s">
        <v>275</v>
      </c>
      <c r="BE151" s="252">
        <f>IF(N151="základní",J151,0)</f>
        <v>0</v>
      </c>
      <c r="BF151" s="252">
        <f>IF(N151="snížená",J151,0)</f>
        <v>0</v>
      </c>
      <c r="BG151" s="252">
        <f>IF(N151="zákl. přenesená",J151,0)</f>
        <v>0</v>
      </c>
      <c r="BH151" s="252">
        <f>IF(N151="sníž. přenesená",J151,0)</f>
        <v>0</v>
      </c>
      <c r="BI151" s="252">
        <f>IF(N151="nulová",J151,0)</f>
        <v>0</v>
      </c>
      <c r="BJ151" s="14" t="s">
        <v>81</v>
      </c>
      <c r="BK151" s="252">
        <f>ROUND(I151*H151,2)</f>
        <v>0</v>
      </c>
      <c r="BL151" s="14" t="s">
        <v>282</v>
      </c>
      <c r="BM151" s="251" t="s">
        <v>332</v>
      </c>
    </row>
    <row r="152" s="2" customFormat="1">
      <c r="A152" s="35"/>
      <c r="B152" s="36"/>
      <c r="C152" s="37"/>
      <c r="D152" s="253" t="s">
        <v>284</v>
      </c>
      <c r="E152" s="37"/>
      <c r="F152" s="254" t="s">
        <v>333</v>
      </c>
      <c r="G152" s="37"/>
      <c r="H152" s="37"/>
      <c r="I152" s="206"/>
      <c r="J152" s="37"/>
      <c r="K152" s="37"/>
      <c r="L152" s="41"/>
      <c r="M152" s="255"/>
      <c r="N152" s="256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284</v>
      </c>
      <c r="AU152" s="14" t="s">
        <v>83</v>
      </c>
    </row>
    <row r="153" s="2" customFormat="1" ht="16.5" customHeight="1">
      <c r="A153" s="35"/>
      <c r="B153" s="36"/>
      <c r="C153" s="239" t="s">
        <v>318</v>
      </c>
      <c r="D153" s="239" t="s">
        <v>278</v>
      </c>
      <c r="E153" s="240" t="s">
        <v>335</v>
      </c>
      <c r="F153" s="241" t="s">
        <v>336</v>
      </c>
      <c r="G153" s="242" t="s">
        <v>326</v>
      </c>
      <c r="H153" s="243">
        <v>0.5</v>
      </c>
      <c r="I153" s="244"/>
      <c r="J153" s="245">
        <f>ROUND(I153*H153,2)</f>
        <v>0</v>
      </c>
      <c r="K153" s="246"/>
      <c r="L153" s="41"/>
      <c r="M153" s="247" t="s">
        <v>1</v>
      </c>
      <c r="N153" s="248" t="s">
        <v>39</v>
      </c>
      <c r="O153" s="8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51" t="s">
        <v>282</v>
      </c>
      <c r="AT153" s="251" t="s">
        <v>278</v>
      </c>
      <c r="AU153" s="251" t="s">
        <v>83</v>
      </c>
      <c r="AY153" s="14" t="s">
        <v>275</v>
      </c>
      <c r="BE153" s="252">
        <f>IF(N153="základní",J153,0)</f>
        <v>0</v>
      </c>
      <c r="BF153" s="252">
        <f>IF(N153="snížená",J153,0)</f>
        <v>0</v>
      </c>
      <c r="BG153" s="252">
        <f>IF(N153="zákl. přenesená",J153,0)</f>
        <v>0</v>
      </c>
      <c r="BH153" s="252">
        <f>IF(N153="sníž. přenesená",J153,0)</f>
        <v>0</v>
      </c>
      <c r="BI153" s="252">
        <f>IF(N153="nulová",J153,0)</f>
        <v>0</v>
      </c>
      <c r="BJ153" s="14" t="s">
        <v>81</v>
      </c>
      <c r="BK153" s="252">
        <f>ROUND(I153*H153,2)</f>
        <v>0</v>
      </c>
      <c r="BL153" s="14" t="s">
        <v>282</v>
      </c>
      <c r="BM153" s="251" t="s">
        <v>337</v>
      </c>
    </row>
    <row r="154" s="2" customFormat="1">
      <c r="A154" s="35"/>
      <c r="B154" s="36"/>
      <c r="C154" s="37"/>
      <c r="D154" s="253" t="s">
        <v>284</v>
      </c>
      <c r="E154" s="37"/>
      <c r="F154" s="254" t="s">
        <v>338</v>
      </c>
      <c r="G154" s="37"/>
      <c r="H154" s="37"/>
      <c r="I154" s="206"/>
      <c r="J154" s="37"/>
      <c r="K154" s="37"/>
      <c r="L154" s="41"/>
      <c r="M154" s="255"/>
      <c r="N154" s="256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284</v>
      </c>
      <c r="AU154" s="14" t="s">
        <v>83</v>
      </c>
    </row>
    <row r="155" s="2" customFormat="1" ht="24.15" customHeight="1">
      <c r="A155" s="35"/>
      <c r="B155" s="36"/>
      <c r="C155" s="257" t="s">
        <v>296</v>
      </c>
      <c r="D155" s="257" t="s">
        <v>339</v>
      </c>
      <c r="E155" s="258" t="s">
        <v>340</v>
      </c>
      <c r="F155" s="259" t="s">
        <v>341</v>
      </c>
      <c r="G155" s="260" t="s">
        <v>342</v>
      </c>
      <c r="H155" s="261">
        <v>1</v>
      </c>
      <c r="I155" s="262"/>
      <c r="J155" s="263">
        <f>ROUND(I155*H155,2)</f>
        <v>0</v>
      </c>
      <c r="K155" s="264"/>
      <c r="L155" s="265"/>
      <c r="M155" s="266" t="s">
        <v>1</v>
      </c>
      <c r="N155" s="267" t="s">
        <v>39</v>
      </c>
      <c r="O155" s="8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51" t="s">
        <v>318</v>
      </c>
      <c r="AT155" s="251" t="s">
        <v>339</v>
      </c>
      <c r="AU155" s="251" t="s">
        <v>83</v>
      </c>
      <c r="AY155" s="14" t="s">
        <v>275</v>
      </c>
      <c r="BE155" s="252">
        <f>IF(N155="základní",J155,0)</f>
        <v>0</v>
      </c>
      <c r="BF155" s="252">
        <f>IF(N155="snížená",J155,0)</f>
        <v>0</v>
      </c>
      <c r="BG155" s="252">
        <f>IF(N155="zákl. přenesená",J155,0)</f>
        <v>0</v>
      </c>
      <c r="BH155" s="252">
        <f>IF(N155="sníž. přenesená",J155,0)</f>
        <v>0</v>
      </c>
      <c r="BI155" s="252">
        <f>IF(N155="nulová",J155,0)</f>
        <v>0</v>
      </c>
      <c r="BJ155" s="14" t="s">
        <v>81</v>
      </c>
      <c r="BK155" s="252">
        <f>ROUND(I155*H155,2)</f>
        <v>0</v>
      </c>
      <c r="BL155" s="14" t="s">
        <v>282</v>
      </c>
      <c r="BM155" s="251" t="s">
        <v>343</v>
      </c>
    </row>
    <row r="156" s="2" customFormat="1">
      <c r="A156" s="35"/>
      <c r="B156" s="36"/>
      <c r="C156" s="37"/>
      <c r="D156" s="253" t="s">
        <v>284</v>
      </c>
      <c r="E156" s="37"/>
      <c r="F156" s="254" t="s">
        <v>344</v>
      </c>
      <c r="G156" s="37"/>
      <c r="H156" s="37"/>
      <c r="I156" s="206"/>
      <c r="J156" s="37"/>
      <c r="K156" s="37"/>
      <c r="L156" s="41"/>
      <c r="M156" s="255"/>
      <c r="N156" s="256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284</v>
      </c>
      <c r="AU156" s="14" t="s">
        <v>83</v>
      </c>
    </row>
    <row r="157" s="12" customFormat="1" ht="25.92" customHeight="1">
      <c r="A157" s="12"/>
      <c r="B157" s="223"/>
      <c r="C157" s="224"/>
      <c r="D157" s="225" t="s">
        <v>73</v>
      </c>
      <c r="E157" s="226" t="s">
        <v>345</v>
      </c>
      <c r="F157" s="226" t="s">
        <v>346</v>
      </c>
      <c r="G157" s="224"/>
      <c r="H157" s="224"/>
      <c r="I157" s="227"/>
      <c r="J157" s="228">
        <f>BK157</f>
        <v>0</v>
      </c>
      <c r="K157" s="224"/>
      <c r="L157" s="229"/>
      <c r="M157" s="230"/>
      <c r="N157" s="231"/>
      <c r="O157" s="231"/>
      <c r="P157" s="232">
        <f>P158+P163+P172</f>
        <v>0</v>
      </c>
      <c r="Q157" s="231"/>
      <c r="R157" s="232">
        <f>R158+R163+R172</f>
        <v>0.14549000000000001</v>
      </c>
      <c r="S157" s="231"/>
      <c r="T157" s="233">
        <f>T158+T163+T172</f>
        <v>0.021080000000000002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83</v>
      </c>
      <c r="AT157" s="235" t="s">
        <v>73</v>
      </c>
      <c r="AU157" s="235" t="s">
        <v>74</v>
      </c>
      <c r="AY157" s="234" t="s">
        <v>275</v>
      </c>
      <c r="BK157" s="236">
        <f>BK158+BK163+BK172</f>
        <v>0</v>
      </c>
    </row>
    <row r="158" s="12" customFormat="1" ht="22.8" customHeight="1">
      <c r="A158" s="12"/>
      <c r="B158" s="223"/>
      <c r="C158" s="224"/>
      <c r="D158" s="225" t="s">
        <v>73</v>
      </c>
      <c r="E158" s="237" t="s">
        <v>347</v>
      </c>
      <c r="F158" s="237" t="s">
        <v>348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SUM(P159:P162)</f>
        <v>0</v>
      </c>
      <c r="Q158" s="231"/>
      <c r="R158" s="232">
        <f>SUM(R159:R162)</f>
        <v>0</v>
      </c>
      <c r="S158" s="231"/>
      <c r="T158" s="233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83</v>
      </c>
      <c r="AT158" s="235" t="s">
        <v>73</v>
      </c>
      <c r="AU158" s="235" t="s">
        <v>81</v>
      </c>
      <c r="AY158" s="234" t="s">
        <v>275</v>
      </c>
      <c r="BK158" s="236">
        <f>SUM(BK159:BK162)</f>
        <v>0</v>
      </c>
    </row>
    <row r="159" s="2" customFormat="1" ht="24.15" customHeight="1">
      <c r="A159" s="35"/>
      <c r="B159" s="36"/>
      <c r="C159" s="239" t="s">
        <v>329</v>
      </c>
      <c r="D159" s="239" t="s">
        <v>278</v>
      </c>
      <c r="E159" s="240" t="s">
        <v>361</v>
      </c>
      <c r="F159" s="241" t="s">
        <v>362</v>
      </c>
      <c r="G159" s="242" t="s">
        <v>315</v>
      </c>
      <c r="H159" s="243">
        <v>1</v>
      </c>
      <c r="I159" s="244"/>
      <c r="J159" s="245">
        <f>ROUND(I159*H159,2)</f>
        <v>0</v>
      </c>
      <c r="K159" s="246"/>
      <c r="L159" s="41"/>
      <c r="M159" s="247" t="s">
        <v>1</v>
      </c>
      <c r="N159" s="248" t="s">
        <v>39</v>
      </c>
      <c r="O159" s="8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51" t="s">
        <v>310</v>
      </c>
      <c r="AT159" s="251" t="s">
        <v>278</v>
      </c>
      <c r="AU159" s="251" t="s">
        <v>83</v>
      </c>
      <c r="AY159" s="14" t="s">
        <v>275</v>
      </c>
      <c r="BE159" s="252">
        <f>IF(N159="základní",J159,0)</f>
        <v>0</v>
      </c>
      <c r="BF159" s="252">
        <f>IF(N159="snížená",J159,0)</f>
        <v>0</v>
      </c>
      <c r="BG159" s="252">
        <f>IF(N159="zákl. přenesená",J159,0)</f>
        <v>0</v>
      </c>
      <c r="BH159" s="252">
        <f>IF(N159="sníž. přenesená",J159,0)</f>
        <v>0</v>
      </c>
      <c r="BI159" s="252">
        <f>IF(N159="nulová",J159,0)</f>
        <v>0</v>
      </c>
      <c r="BJ159" s="14" t="s">
        <v>81</v>
      </c>
      <c r="BK159" s="252">
        <f>ROUND(I159*H159,2)</f>
        <v>0</v>
      </c>
      <c r="BL159" s="14" t="s">
        <v>310</v>
      </c>
      <c r="BM159" s="251" t="s">
        <v>1728</v>
      </c>
    </row>
    <row r="160" s="2" customFormat="1">
      <c r="A160" s="35"/>
      <c r="B160" s="36"/>
      <c r="C160" s="37"/>
      <c r="D160" s="253" t="s">
        <v>284</v>
      </c>
      <c r="E160" s="37"/>
      <c r="F160" s="254" t="s">
        <v>362</v>
      </c>
      <c r="G160" s="37"/>
      <c r="H160" s="37"/>
      <c r="I160" s="206"/>
      <c r="J160" s="37"/>
      <c r="K160" s="37"/>
      <c r="L160" s="41"/>
      <c r="M160" s="255"/>
      <c r="N160" s="256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284</v>
      </c>
      <c r="AU160" s="14" t="s">
        <v>83</v>
      </c>
    </row>
    <row r="161" s="2" customFormat="1" ht="16.5" customHeight="1">
      <c r="A161" s="35"/>
      <c r="B161" s="36"/>
      <c r="C161" s="239" t="s">
        <v>334</v>
      </c>
      <c r="D161" s="239" t="s">
        <v>278</v>
      </c>
      <c r="E161" s="240" t="s">
        <v>364</v>
      </c>
      <c r="F161" s="241" t="s">
        <v>365</v>
      </c>
      <c r="G161" s="242" t="s">
        <v>305</v>
      </c>
      <c r="H161" s="243">
        <v>1</v>
      </c>
      <c r="I161" s="244"/>
      <c r="J161" s="245">
        <f>ROUND(I161*H161,2)</f>
        <v>0</v>
      </c>
      <c r="K161" s="246"/>
      <c r="L161" s="41"/>
      <c r="M161" s="247" t="s">
        <v>1</v>
      </c>
      <c r="N161" s="248" t="s">
        <v>39</v>
      </c>
      <c r="O161" s="88"/>
      <c r="P161" s="249">
        <f>O161*H161</f>
        <v>0</v>
      </c>
      <c r="Q161" s="249">
        <v>0</v>
      </c>
      <c r="R161" s="249">
        <f>Q161*H161</f>
        <v>0</v>
      </c>
      <c r="S161" s="249">
        <v>0</v>
      </c>
      <c r="T161" s="25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51" t="s">
        <v>310</v>
      </c>
      <c r="AT161" s="251" t="s">
        <v>278</v>
      </c>
      <c r="AU161" s="251" t="s">
        <v>83</v>
      </c>
      <c r="AY161" s="14" t="s">
        <v>275</v>
      </c>
      <c r="BE161" s="252">
        <f>IF(N161="základní",J161,0)</f>
        <v>0</v>
      </c>
      <c r="BF161" s="252">
        <f>IF(N161="snížená",J161,0)</f>
        <v>0</v>
      </c>
      <c r="BG161" s="252">
        <f>IF(N161="zákl. přenesená",J161,0)</f>
        <v>0</v>
      </c>
      <c r="BH161" s="252">
        <f>IF(N161="sníž. přenesená",J161,0)</f>
        <v>0</v>
      </c>
      <c r="BI161" s="252">
        <f>IF(N161="nulová",J161,0)</f>
        <v>0</v>
      </c>
      <c r="BJ161" s="14" t="s">
        <v>81</v>
      </c>
      <c r="BK161" s="252">
        <f>ROUND(I161*H161,2)</f>
        <v>0</v>
      </c>
      <c r="BL161" s="14" t="s">
        <v>310</v>
      </c>
      <c r="BM161" s="251" t="s">
        <v>366</v>
      </c>
    </row>
    <row r="162" s="2" customFormat="1">
      <c r="A162" s="35"/>
      <c r="B162" s="36"/>
      <c r="C162" s="37"/>
      <c r="D162" s="253" t="s">
        <v>284</v>
      </c>
      <c r="E162" s="37"/>
      <c r="F162" s="254" t="s">
        <v>2427</v>
      </c>
      <c r="G162" s="37"/>
      <c r="H162" s="37"/>
      <c r="I162" s="206"/>
      <c r="J162" s="37"/>
      <c r="K162" s="37"/>
      <c r="L162" s="41"/>
      <c r="M162" s="255"/>
      <c r="N162" s="256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284</v>
      </c>
      <c r="AU162" s="14" t="s">
        <v>83</v>
      </c>
    </row>
    <row r="163" s="12" customFormat="1" ht="22.8" customHeight="1">
      <c r="A163" s="12"/>
      <c r="B163" s="223"/>
      <c r="C163" s="224"/>
      <c r="D163" s="225" t="s">
        <v>73</v>
      </c>
      <c r="E163" s="237" t="s">
        <v>513</v>
      </c>
      <c r="F163" s="237" t="s">
        <v>514</v>
      </c>
      <c r="G163" s="224"/>
      <c r="H163" s="224"/>
      <c r="I163" s="227"/>
      <c r="J163" s="238">
        <f>BK163</f>
        <v>0</v>
      </c>
      <c r="K163" s="224"/>
      <c r="L163" s="229"/>
      <c r="M163" s="230"/>
      <c r="N163" s="231"/>
      <c r="O163" s="231"/>
      <c r="P163" s="232">
        <f>SUM(P164:P171)</f>
        <v>0</v>
      </c>
      <c r="Q163" s="231"/>
      <c r="R163" s="232">
        <f>SUM(R164:R171)</f>
        <v>0.050289999999999994</v>
      </c>
      <c r="S163" s="231"/>
      <c r="T163" s="233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4" t="s">
        <v>83</v>
      </c>
      <c r="AT163" s="235" t="s">
        <v>73</v>
      </c>
      <c r="AU163" s="235" t="s">
        <v>81</v>
      </c>
      <c r="AY163" s="234" t="s">
        <v>275</v>
      </c>
      <c r="BK163" s="236">
        <f>SUM(BK164:BK171)</f>
        <v>0</v>
      </c>
    </row>
    <row r="164" s="2" customFormat="1" ht="16.5" customHeight="1">
      <c r="A164" s="35"/>
      <c r="B164" s="36"/>
      <c r="C164" s="239" t="s">
        <v>8</v>
      </c>
      <c r="D164" s="239" t="s">
        <v>278</v>
      </c>
      <c r="E164" s="240" t="s">
        <v>516</v>
      </c>
      <c r="F164" s="241" t="s">
        <v>517</v>
      </c>
      <c r="G164" s="242" t="s">
        <v>281</v>
      </c>
      <c r="H164" s="243">
        <v>2.5</v>
      </c>
      <c r="I164" s="244"/>
      <c r="J164" s="245">
        <f>ROUND(I164*H164,2)</f>
        <v>0</v>
      </c>
      <c r="K164" s="246"/>
      <c r="L164" s="41"/>
      <c r="M164" s="247" t="s">
        <v>1</v>
      </c>
      <c r="N164" s="248" t="s">
        <v>39</v>
      </c>
      <c r="O164" s="88"/>
      <c r="P164" s="249">
        <f>O164*H164</f>
        <v>0</v>
      </c>
      <c r="Q164" s="249">
        <v>0.00029999999999999997</v>
      </c>
      <c r="R164" s="249">
        <f>Q164*H164</f>
        <v>0.00074999999999999991</v>
      </c>
      <c r="S164" s="249">
        <v>0</v>
      </c>
      <c r="T164" s="25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51" t="s">
        <v>352</v>
      </c>
      <c r="AT164" s="251" t="s">
        <v>278</v>
      </c>
      <c r="AU164" s="251" t="s">
        <v>83</v>
      </c>
      <c r="AY164" s="14" t="s">
        <v>275</v>
      </c>
      <c r="BE164" s="252">
        <f>IF(N164="základní",J164,0)</f>
        <v>0</v>
      </c>
      <c r="BF164" s="252">
        <f>IF(N164="snížená",J164,0)</f>
        <v>0</v>
      </c>
      <c r="BG164" s="252">
        <f>IF(N164="zákl. přenesená",J164,0)</f>
        <v>0</v>
      </c>
      <c r="BH164" s="252">
        <f>IF(N164="sníž. přenesená",J164,0)</f>
        <v>0</v>
      </c>
      <c r="BI164" s="252">
        <f>IF(N164="nulová",J164,0)</f>
        <v>0</v>
      </c>
      <c r="BJ164" s="14" t="s">
        <v>81</v>
      </c>
      <c r="BK164" s="252">
        <f>ROUND(I164*H164,2)</f>
        <v>0</v>
      </c>
      <c r="BL164" s="14" t="s">
        <v>352</v>
      </c>
      <c r="BM164" s="251" t="s">
        <v>518</v>
      </c>
    </row>
    <row r="165" s="2" customFormat="1">
      <c r="A165" s="35"/>
      <c r="B165" s="36"/>
      <c r="C165" s="37"/>
      <c r="D165" s="253" t="s">
        <v>284</v>
      </c>
      <c r="E165" s="37"/>
      <c r="F165" s="254" t="s">
        <v>519</v>
      </c>
      <c r="G165" s="37"/>
      <c r="H165" s="37"/>
      <c r="I165" s="206"/>
      <c r="J165" s="37"/>
      <c r="K165" s="37"/>
      <c r="L165" s="41"/>
      <c r="M165" s="255"/>
      <c r="N165" s="256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284</v>
      </c>
      <c r="AU165" s="14" t="s">
        <v>83</v>
      </c>
    </row>
    <row r="166" s="2" customFormat="1" ht="33" customHeight="1">
      <c r="A166" s="35"/>
      <c r="B166" s="36"/>
      <c r="C166" s="239" t="s">
        <v>349</v>
      </c>
      <c r="D166" s="239" t="s">
        <v>278</v>
      </c>
      <c r="E166" s="240" t="s">
        <v>526</v>
      </c>
      <c r="F166" s="241" t="s">
        <v>527</v>
      </c>
      <c r="G166" s="242" t="s">
        <v>281</v>
      </c>
      <c r="H166" s="243">
        <v>2.5</v>
      </c>
      <c r="I166" s="244"/>
      <c r="J166" s="245">
        <f>ROUND(I166*H166,2)</f>
        <v>0</v>
      </c>
      <c r="K166" s="246"/>
      <c r="L166" s="41"/>
      <c r="M166" s="247" t="s">
        <v>1</v>
      </c>
      <c r="N166" s="248" t="s">
        <v>39</v>
      </c>
      <c r="O166" s="88"/>
      <c r="P166" s="249">
        <f>O166*H166</f>
        <v>0</v>
      </c>
      <c r="Q166" s="249">
        <v>0.0054799999999999996</v>
      </c>
      <c r="R166" s="249">
        <f>Q166*H166</f>
        <v>0.013699999999999999</v>
      </c>
      <c r="S166" s="249">
        <v>0</v>
      </c>
      <c r="T166" s="25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51" t="s">
        <v>352</v>
      </c>
      <c r="AT166" s="251" t="s">
        <v>278</v>
      </c>
      <c r="AU166" s="251" t="s">
        <v>83</v>
      </c>
      <c r="AY166" s="14" t="s">
        <v>275</v>
      </c>
      <c r="BE166" s="252">
        <f>IF(N166="základní",J166,0)</f>
        <v>0</v>
      </c>
      <c r="BF166" s="252">
        <f>IF(N166="snížená",J166,0)</f>
        <v>0</v>
      </c>
      <c r="BG166" s="252">
        <f>IF(N166="zákl. přenesená",J166,0)</f>
        <v>0</v>
      </c>
      <c r="BH166" s="252">
        <f>IF(N166="sníž. přenesená",J166,0)</f>
        <v>0</v>
      </c>
      <c r="BI166" s="252">
        <f>IF(N166="nulová",J166,0)</f>
        <v>0</v>
      </c>
      <c r="BJ166" s="14" t="s">
        <v>81</v>
      </c>
      <c r="BK166" s="252">
        <f>ROUND(I166*H166,2)</f>
        <v>0</v>
      </c>
      <c r="BL166" s="14" t="s">
        <v>352</v>
      </c>
      <c r="BM166" s="251" t="s">
        <v>528</v>
      </c>
    </row>
    <row r="167" s="2" customFormat="1">
      <c r="A167" s="35"/>
      <c r="B167" s="36"/>
      <c r="C167" s="37"/>
      <c r="D167" s="253" t="s">
        <v>284</v>
      </c>
      <c r="E167" s="37"/>
      <c r="F167" s="254" t="s">
        <v>529</v>
      </c>
      <c r="G167" s="37"/>
      <c r="H167" s="37"/>
      <c r="I167" s="206"/>
      <c r="J167" s="37"/>
      <c r="K167" s="37"/>
      <c r="L167" s="41"/>
      <c r="M167" s="255"/>
      <c r="N167" s="256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284</v>
      </c>
      <c r="AU167" s="14" t="s">
        <v>83</v>
      </c>
    </row>
    <row r="168" s="2" customFormat="1" ht="33" customHeight="1">
      <c r="A168" s="35"/>
      <c r="B168" s="36"/>
      <c r="C168" s="257" t="s">
        <v>355</v>
      </c>
      <c r="D168" s="257" t="s">
        <v>339</v>
      </c>
      <c r="E168" s="258" t="s">
        <v>531</v>
      </c>
      <c r="F168" s="259" t="s">
        <v>532</v>
      </c>
      <c r="G168" s="260" t="s">
        <v>281</v>
      </c>
      <c r="H168" s="261">
        <v>2.7999999999999998</v>
      </c>
      <c r="I168" s="262"/>
      <c r="J168" s="263">
        <f>ROUND(I168*H168,2)</f>
        <v>0</v>
      </c>
      <c r="K168" s="264"/>
      <c r="L168" s="265"/>
      <c r="M168" s="266" t="s">
        <v>1</v>
      </c>
      <c r="N168" s="267" t="s">
        <v>39</v>
      </c>
      <c r="O168" s="88"/>
      <c r="P168" s="249">
        <f>O168*H168</f>
        <v>0</v>
      </c>
      <c r="Q168" s="249">
        <v>0.012800000000000001</v>
      </c>
      <c r="R168" s="249">
        <f>Q168*H168</f>
        <v>0.035839999999999997</v>
      </c>
      <c r="S168" s="249">
        <v>0</v>
      </c>
      <c r="T168" s="25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51" t="s">
        <v>377</v>
      </c>
      <c r="AT168" s="251" t="s">
        <v>339</v>
      </c>
      <c r="AU168" s="251" t="s">
        <v>83</v>
      </c>
      <c r="AY168" s="14" t="s">
        <v>275</v>
      </c>
      <c r="BE168" s="252">
        <f>IF(N168="základní",J168,0)</f>
        <v>0</v>
      </c>
      <c r="BF168" s="252">
        <f>IF(N168="snížená",J168,0)</f>
        <v>0</v>
      </c>
      <c r="BG168" s="252">
        <f>IF(N168="zákl. přenesená",J168,0)</f>
        <v>0</v>
      </c>
      <c r="BH168" s="252">
        <f>IF(N168="sníž. přenesená",J168,0)</f>
        <v>0</v>
      </c>
      <c r="BI168" s="252">
        <f>IF(N168="nulová",J168,0)</f>
        <v>0</v>
      </c>
      <c r="BJ168" s="14" t="s">
        <v>81</v>
      </c>
      <c r="BK168" s="252">
        <f>ROUND(I168*H168,2)</f>
        <v>0</v>
      </c>
      <c r="BL168" s="14" t="s">
        <v>352</v>
      </c>
      <c r="BM168" s="251" t="s">
        <v>533</v>
      </c>
    </row>
    <row r="169" s="2" customFormat="1">
      <c r="A169" s="35"/>
      <c r="B169" s="36"/>
      <c r="C169" s="37"/>
      <c r="D169" s="253" t="s">
        <v>284</v>
      </c>
      <c r="E169" s="37"/>
      <c r="F169" s="254" t="s">
        <v>532</v>
      </c>
      <c r="G169" s="37"/>
      <c r="H169" s="37"/>
      <c r="I169" s="206"/>
      <c r="J169" s="37"/>
      <c r="K169" s="37"/>
      <c r="L169" s="41"/>
      <c r="M169" s="255"/>
      <c r="N169" s="256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284</v>
      </c>
      <c r="AU169" s="14" t="s">
        <v>83</v>
      </c>
    </row>
    <row r="170" s="2" customFormat="1" ht="37.8" customHeight="1">
      <c r="A170" s="35"/>
      <c r="B170" s="36"/>
      <c r="C170" s="239" t="s">
        <v>360</v>
      </c>
      <c r="D170" s="239" t="s">
        <v>278</v>
      </c>
      <c r="E170" s="240" t="s">
        <v>535</v>
      </c>
      <c r="F170" s="241" t="s">
        <v>536</v>
      </c>
      <c r="G170" s="242" t="s">
        <v>281</v>
      </c>
      <c r="H170" s="243">
        <v>2.5</v>
      </c>
      <c r="I170" s="244"/>
      <c r="J170" s="245">
        <f>ROUND(I170*H170,2)</f>
        <v>0</v>
      </c>
      <c r="K170" s="246"/>
      <c r="L170" s="41"/>
      <c r="M170" s="247" t="s">
        <v>1</v>
      </c>
      <c r="N170" s="248" t="s">
        <v>39</v>
      </c>
      <c r="O170" s="8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51" t="s">
        <v>352</v>
      </c>
      <c r="AT170" s="251" t="s">
        <v>278</v>
      </c>
      <c r="AU170" s="251" t="s">
        <v>83</v>
      </c>
      <c r="AY170" s="14" t="s">
        <v>275</v>
      </c>
      <c r="BE170" s="252">
        <f>IF(N170="základní",J170,0)</f>
        <v>0</v>
      </c>
      <c r="BF170" s="252">
        <f>IF(N170="snížená",J170,0)</f>
        <v>0</v>
      </c>
      <c r="BG170" s="252">
        <f>IF(N170="zákl. přenesená",J170,0)</f>
        <v>0</v>
      </c>
      <c r="BH170" s="252">
        <f>IF(N170="sníž. přenesená",J170,0)</f>
        <v>0</v>
      </c>
      <c r="BI170" s="252">
        <f>IF(N170="nulová",J170,0)</f>
        <v>0</v>
      </c>
      <c r="BJ170" s="14" t="s">
        <v>81</v>
      </c>
      <c r="BK170" s="252">
        <f>ROUND(I170*H170,2)</f>
        <v>0</v>
      </c>
      <c r="BL170" s="14" t="s">
        <v>352</v>
      </c>
      <c r="BM170" s="251" t="s">
        <v>537</v>
      </c>
    </row>
    <row r="171" s="2" customFormat="1">
      <c r="A171" s="35"/>
      <c r="B171" s="36"/>
      <c r="C171" s="37"/>
      <c r="D171" s="253" t="s">
        <v>284</v>
      </c>
      <c r="E171" s="37"/>
      <c r="F171" s="254" t="s">
        <v>538</v>
      </c>
      <c r="G171" s="37"/>
      <c r="H171" s="37"/>
      <c r="I171" s="206"/>
      <c r="J171" s="37"/>
      <c r="K171" s="37"/>
      <c r="L171" s="41"/>
      <c r="M171" s="255"/>
      <c r="N171" s="256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284</v>
      </c>
      <c r="AU171" s="14" t="s">
        <v>83</v>
      </c>
    </row>
    <row r="172" s="12" customFormat="1" ht="22.8" customHeight="1">
      <c r="A172" s="12"/>
      <c r="B172" s="223"/>
      <c r="C172" s="224"/>
      <c r="D172" s="225" t="s">
        <v>73</v>
      </c>
      <c r="E172" s="237" t="s">
        <v>584</v>
      </c>
      <c r="F172" s="237" t="s">
        <v>585</v>
      </c>
      <c r="G172" s="224"/>
      <c r="H172" s="224"/>
      <c r="I172" s="227"/>
      <c r="J172" s="238">
        <f>BK172</f>
        <v>0</v>
      </c>
      <c r="K172" s="224"/>
      <c r="L172" s="229"/>
      <c r="M172" s="230"/>
      <c r="N172" s="231"/>
      <c r="O172" s="231"/>
      <c r="P172" s="232">
        <f>SUM(P173:P190)</f>
        <v>0</v>
      </c>
      <c r="Q172" s="231"/>
      <c r="R172" s="232">
        <f>SUM(R173:R190)</f>
        <v>0.095200000000000007</v>
      </c>
      <c r="S172" s="231"/>
      <c r="T172" s="233">
        <f>SUM(T173:T190)</f>
        <v>0.021080000000000002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4" t="s">
        <v>83</v>
      </c>
      <c r="AT172" s="235" t="s">
        <v>73</v>
      </c>
      <c r="AU172" s="235" t="s">
        <v>81</v>
      </c>
      <c r="AY172" s="234" t="s">
        <v>275</v>
      </c>
      <c r="BK172" s="236">
        <f>SUM(BK173:BK190)</f>
        <v>0</v>
      </c>
    </row>
    <row r="173" s="2" customFormat="1" ht="24.15" customHeight="1">
      <c r="A173" s="35"/>
      <c r="B173" s="36"/>
      <c r="C173" s="239" t="s">
        <v>352</v>
      </c>
      <c r="D173" s="239" t="s">
        <v>278</v>
      </c>
      <c r="E173" s="240" t="s">
        <v>586</v>
      </c>
      <c r="F173" s="241" t="s">
        <v>587</v>
      </c>
      <c r="G173" s="242" t="s">
        <v>281</v>
      </c>
      <c r="H173" s="243">
        <v>68</v>
      </c>
      <c r="I173" s="244"/>
      <c r="J173" s="245">
        <f>ROUND(I173*H173,2)</f>
        <v>0</v>
      </c>
      <c r="K173" s="246"/>
      <c r="L173" s="41"/>
      <c r="M173" s="247" t="s">
        <v>1</v>
      </c>
      <c r="N173" s="248" t="s">
        <v>39</v>
      </c>
      <c r="O173" s="8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51" t="s">
        <v>352</v>
      </c>
      <c r="AT173" s="251" t="s">
        <v>278</v>
      </c>
      <c r="AU173" s="251" t="s">
        <v>83</v>
      </c>
      <c r="AY173" s="14" t="s">
        <v>275</v>
      </c>
      <c r="BE173" s="252">
        <f>IF(N173="základní",J173,0)</f>
        <v>0</v>
      </c>
      <c r="BF173" s="252">
        <f>IF(N173="snížená",J173,0)</f>
        <v>0</v>
      </c>
      <c r="BG173" s="252">
        <f>IF(N173="zákl. přenesená",J173,0)</f>
        <v>0</v>
      </c>
      <c r="BH173" s="252">
        <f>IF(N173="sníž. přenesená",J173,0)</f>
        <v>0</v>
      </c>
      <c r="BI173" s="252">
        <f>IF(N173="nulová",J173,0)</f>
        <v>0</v>
      </c>
      <c r="BJ173" s="14" t="s">
        <v>81</v>
      </c>
      <c r="BK173" s="252">
        <f>ROUND(I173*H173,2)</f>
        <v>0</v>
      </c>
      <c r="BL173" s="14" t="s">
        <v>352</v>
      </c>
      <c r="BM173" s="251" t="s">
        <v>588</v>
      </c>
    </row>
    <row r="174" s="2" customFormat="1">
      <c r="A174" s="35"/>
      <c r="B174" s="36"/>
      <c r="C174" s="37"/>
      <c r="D174" s="253" t="s">
        <v>284</v>
      </c>
      <c r="E174" s="37"/>
      <c r="F174" s="254" t="s">
        <v>589</v>
      </c>
      <c r="G174" s="37"/>
      <c r="H174" s="37"/>
      <c r="I174" s="206"/>
      <c r="J174" s="37"/>
      <c r="K174" s="37"/>
      <c r="L174" s="41"/>
      <c r="M174" s="255"/>
      <c r="N174" s="256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284</v>
      </c>
      <c r="AU174" s="14" t="s">
        <v>83</v>
      </c>
    </row>
    <row r="175" s="2" customFormat="1" ht="16.5" customHeight="1">
      <c r="A175" s="35"/>
      <c r="B175" s="36"/>
      <c r="C175" s="239" t="s">
        <v>369</v>
      </c>
      <c r="D175" s="239" t="s">
        <v>278</v>
      </c>
      <c r="E175" s="240" t="s">
        <v>591</v>
      </c>
      <c r="F175" s="241" t="s">
        <v>592</v>
      </c>
      <c r="G175" s="242" t="s">
        <v>281</v>
      </c>
      <c r="H175" s="243">
        <v>68</v>
      </c>
      <c r="I175" s="244"/>
      <c r="J175" s="245">
        <f>ROUND(I175*H175,2)</f>
        <v>0</v>
      </c>
      <c r="K175" s="246"/>
      <c r="L175" s="41"/>
      <c r="M175" s="247" t="s">
        <v>1</v>
      </c>
      <c r="N175" s="248" t="s">
        <v>39</v>
      </c>
      <c r="O175" s="88"/>
      <c r="P175" s="249">
        <f>O175*H175</f>
        <v>0</v>
      </c>
      <c r="Q175" s="249">
        <v>0</v>
      </c>
      <c r="R175" s="249">
        <f>Q175*H175</f>
        <v>0</v>
      </c>
      <c r="S175" s="249">
        <v>0</v>
      </c>
      <c r="T175" s="25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51" t="s">
        <v>352</v>
      </c>
      <c r="AT175" s="251" t="s">
        <v>278</v>
      </c>
      <c r="AU175" s="251" t="s">
        <v>83</v>
      </c>
      <c r="AY175" s="14" t="s">
        <v>275</v>
      </c>
      <c r="BE175" s="252">
        <f>IF(N175="základní",J175,0)</f>
        <v>0</v>
      </c>
      <c r="BF175" s="252">
        <f>IF(N175="snížená",J175,0)</f>
        <v>0</v>
      </c>
      <c r="BG175" s="252">
        <f>IF(N175="zákl. přenesená",J175,0)</f>
        <v>0</v>
      </c>
      <c r="BH175" s="252">
        <f>IF(N175="sníž. přenesená",J175,0)</f>
        <v>0</v>
      </c>
      <c r="BI175" s="252">
        <f>IF(N175="nulová",J175,0)</f>
        <v>0</v>
      </c>
      <c r="BJ175" s="14" t="s">
        <v>81</v>
      </c>
      <c r="BK175" s="252">
        <f>ROUND(I175*H175,2)</f>
        <v>0</v>
      </c>
      <c r="BL175" s="14" t="s">
        <v>352</v>
      </c>
      <c r="BM175" s="251" t="s">
        <v>593</v>
      </c>
    </row>
    <row r="176" s="2" customFormat="1">
      <c r="A176" s="35"/>
      <c r="B176" s="36"/>
      <c r="C176" s="37"/>
      <c r="D176" s="253" t="s">
        <v>284</v>
      </c>
      <c r="E176" s="37"/>
      <c r="F176" s="254" t="s">
        <v>594</v>
      </c>
      <c r="G176" s="37"/>
      <c r="H176" s="37"/>
      <c r="I176" s="206"/>
      <c r="J176" s="37"/>
      <c r="K176" s="37"/>
      <c r="L176" s="41"/>
      <c r="M176" s="255"/>
      <c r="N176" s="256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284</v>
      </c>
      <c r="AU176" s="14" t="s">
        <v>83</v>
      </c>
    </row>
    <row r="177" s="2" customFormat="1" ht="16.5" customHeight="1">
      <c r="A177" s="35"/>
      <c r="B177" s="36"/>
      <c r="C177" s="239" t="s">
        <v>374</v>
      </c>
      <c r="D177" s="239" t="s">
        <v>278</v>
      </c>
      <c r="E177" s="240" t="s">
        <v>596</v>
      </c>
      <c r="F177" s="241" t="s">
        <v>597</v>
      </c>
      <c r="G177" s="242" t="s">
        <v>281</v>
      </c>
      <c r="H177" s="243">
        <v>68</v>
      </c>
      <c r="I177" s="244"/>
      <c r="J177" s="245">
        <f>ROUND(I177*H177,2)</f>
        <v>0</v>
      </c>
      <c r="K177" s="246"/>
      <c r="L177" s="41"/>
      <c r="M177" s="247" t="s">
        <v>1</v>
      </c>
      <c r="N177" s="248" t="s">
        <v>39</v>
      </c>
      <c r="O177" s="88"/>
      <c r="P177" s="249">
        <f>O177*H177</f>
        <v>0</v>
      </c>
      <c r="Q177" s="249">
        <v>0.001</v>
      </c>
      <c r="R177" s="249">
        <f>Q177*H177</f>
        <v>0.068000000000000005</v>
      </c>
      <c r="S177" s="249">
        <v>0.00031</v>
      </c>
      <c r="T177" s="250">
        <f>S177*H177</f>
        <v>0.021080000000000002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51" t="s">
        <v>352</v>
      </c>
      <c r="AT177" s="251" t="s">
        <v>278</v>
      </c>
      <c r="AU177" s="251" t="s">
        <v>83</v>
      </c>
      <c r="AY177" s="14" t="s">
        <v>275</v>
      </c>
      <c r="BE177" s="252">
        <f>IF(N177="základní",J177,0)</f>
        <v>0</v>
      </c>
      <c r="BF177" s="252">
        <f>IF(N177="snížená",J177,0)</f>
        <v>0</v>
      </c>
      <c r="BG177" s="252">
        <f>IF(N177="zákl. přenesená",J177,0)</f>
        <v>0</v>
      </c>
      <c r="BH177" s="252">
        <f>IF(N177="sníž. přenesená",J177,0)</f>
        <v>0</v>
      </c>
      <c r="BI177" s="252">
        <f>IF(N177="nulová",J177,0)</f>
        <v>0</v>
      </c>
      <c r="BJ177" s="14" t="s">
        <v>81</v>
      </c>
      <c r="BK177" s="252">
        <f>ROUND(I177*H177,2)</f>
        <v>0</v>
      </c>
      <c r="BL177" s="14" t="s">
        <v>352</v>
      </c>
      <c r="BM177" s="251" t="s">
        <v>598</v>
      </c>
    </row>
    <row r="178" s="2" customFormat="1">
      <c r="A178" s="35"/>
      <c r="B178" s="36"/>
      <c r="C178" s="37"/>
      <c r="D178" s="253" t="s">
        <v>284</v>
      </c>
      <c r="E178" s="37"/>
      <c r="F178" s="254" t="s">
        <v>599</v>
      </c>
      <c r="G178" s="37"/>
      <c r="H178" s="37"/>
      <c r="I178" s="206"/>
      <c r="J178" s="37"/>
      <c r="K178" s="37"/>
      <c r="L178" s="41"/>
      <c r="M178" s="255"/>
      <c r="N178" s="256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284</v>
      </c>
      <c r="AU178" s="14" t="s">
        <v>83</v>
      </c>
    </row>
    <row r="179" s="2" customFormat="1" ht="24.15" customHeight="1">
      <c r="A179" s="35"/>
      <c r="B179" s="36"/>
      <c r="C179" s="239" t="s">
        <v>380</v>
      </c>
      <c r="D179" s="239" t="s">
        <v>278</v>
      </c>
      <c r="E179" s="240" t="s">
        <v>601</v>
      </c>
      <c r="F179" s="241" t="s">
        <v>602</v>
      </c>
      <c r="G179" s="242" t="s">
        <v>281</v>
      </c>
      <c r="H179" s="243">
        <v>68</v>
      </c>
      <c r="I179" s="244"/>
      <c r="J179" s="245">
        <f>ROUND(I179*H179,2)</f>
        <v>0</v>
      </c>
      <c r="K179" s="246"/>
      <c r="L179" s="41"/>
      <c r="M179" s="247" t="s">
        <v>1</v>
      </c>
      <c r="N179" s="248" t="s">
        <v>39</v>
      </c>
      <c r="O179" s="88"/>
      <c r="P179" s="249">
        <f>O179*H179</f>
        <v>0</v>
      </c>
      <c r="Q179" s="249">
        <v>0.00020000000000000001</v>
      </c>
      <c r="R179" s="249">
        <f>Q179*H179</f>
        <v>0.013600000000000001</v>
      </c>
      <c r="S179" s="249">
        <v>0</v>
      </c>
      <c r="T179" s="25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51" t="s">
        <v>352</v>
      </c>
      <c r="AT179" s="251" t="s">
        <v>278</v>
      </c>
      <c r="AU179" s="251" t="s">
        <v>83</v>
      </c>
      <c r="AY179" s="14" t="s">
        <v>275</v>
      </c>
      <c r="BE179" s="252">
        <f>IF(N179="základní",J179,0)</f>
        <v>0</v>
      </c>
      <c r="BF179" s="252">
        <f>IF(N179="snížená",J179,0)</f>
        <v>0</v>
      </c>
      <c r="BG179" s="252">
        <f>IF(N179="zákl. přenesená",J179,0)</f>
        <v>0</v>
      </c>
      <c r="BH179" s="252">
        <f>IF(N179="sníž. přenesená",J179,0)</f>
        <v>0</v>
      </c>
      <c r="BI179" s="252">
        <f>IF(N179="nulová",J179,0)</f>
        <v>0</v>
      </c>
      <c r="BJ179" s="14" t="s">
        <v>81</v>
      </c>
      <c r="BK179" s="252">
        <f>ROUND(I179*H179,2)</f>
        <v>0</v>
      </c>
      <c r="BL179" s="14" t="s">
        <v>352</v>
      </c>
      <c r="BM179" s="251" t="s">
        <v>603</v>
      </c>
    </row>
    <row r="180" s="2" customFormat="1">
      <c r="A180" s="35"/>
      <c r="B180" s="36"/>
      <c r="C180" s="37"/>
      <c r="D180" s="253" t="s">
        <v>284</v>
      </c>
      <c r="E180" s="37"/>
      <c r="F180" s="254" t="s">
        <v>604</v>
      </c>
      <c r="G180" s="37"/>
      <c r="H180" s="37"/>
      <c r="I180" s="206"/>
      <c r="J180" s="37"/>
      <c r="K180" s="37"/>
      <c r="L180" s="41"/>
      <c r="M180" s="255"/>
      <c r="N180" s="256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284</v>
      </c>
      <c r="AU180" s="14" t="s">
        <v>83</v>
      </c>
    </row>
    <row r="181" s="2" customFormat="1" ht="16.5" customHeight="1">
      <c r="A181" s="35"/>
      <c r="B181" s="36"/>
      <c r="C181" s="239" t="s">
        <v>385</v>
      </c>
      <c r="D181" s="239" t="s">
        <v>278</v>
      </c>
      <c r="E181" s="240" t="s">
        <v>606</v>
      </c>
      <c r="F181" s="241" t="s">
        <v>607</v>
      </c>
      <c r="G181" s="242" t="s">
        <v>281</v>
      </c>
      <c r="H181" s="243">
        <v>68</v>
      </c>
      <c r="I181" s="244"/>
      <c r="J181" s="245">
        <f>ROUND(I181*H181,2)</f>
        <v>0</v>
      </c>
      <c r="K181" s="246"/>
      <c r="L181" s="41"/>
      <c r="M181" s="247" t="s">
        <v>1</v>
      </c>
      <c r="N181" s="248" t="s">
        <v>39</v>
      </c>
      <c r="O181" s="8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51" t="s">
        <v>310</v>
      </c>
      <c r="AT181" s="251" t="s">
        <v>278</v>
      </c>
      <c r="AU181" s="251" t="s">
        <v>83</v>
      </c>
      <c r="AY181" s="14" t="s">
        <v>275</v>
      </c>
      <c r="BE181" s="252">
        <f>IF(N181="základní",J181,0)</f>
        <v>0</v>
      </c>
      <c r="BF181" s="252">
        <f>IF(N181="snížená",J181,0)</f>
        <v>0</v>
      </c>
      <c r="BG181" s="252">
        <f>IF(N181="zákl. přenesená",J181,0)</f>
        <v>0</v>
      </c>
      <c r="BH181" s="252">
        <f>IF(N181="sníž. přenesená",J181,0)</f>
        <v>0</v>
      </c>
      <c r="BI181" s="252">
        <f>IF(N181="nulová",J181,0)</f>
        <v>0</v>
      </c>
      <c r="BJ181" s="14" t="s">
        <v>81</v>
      </c>
      <c r="BK181" s="252">
        <f>ROUND(I181*H181,2)</f>
        <v>0</v>
      </c>
      <c r="BL181" s="14" t="s">
        <v>310</v>
      </c>
      <c r="BM181" s="251" t="s">
        <v>608</v>
      </c>
    </row>
    <row r="182" s="2" customFormat="1">
      <c r="A182" s="35"/>
      <c r="B182" s="36"/>
      <c r="C182" s="37"/>
      <c r="D182" s="253" t="s">
        <v>284</v>
      </c>
      <c r="E182" s="37"/>
      <c r="F182" s="254" t="s">
        <v>607</v>
      </c>
      <c r="G182" s="37"/>
      <c r="H182" s="37"/>
      <c r="I182" s="206"/>
      <c r="J182" s="37"/>
      <c r="K182" s="37"/>
      <c r="L182" s="41"/>
      <c r="M182" s="255"/>
      <c r="N182" s="256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284</v>
      </c>
      <c r="AU182" s="14" t="s">
        <v>83</v>
      </c>
    </row>
    <row r="183" s="2" customFormat="1" ht="24.15" customHeight="1">
      <c r="A183" s="35"/>
      <c r="B183" s="36"/>
      <c r="C183" s="239" t="s">
        <v>7</v>
      </c>
      <c r="D183" s="239" t="s">
        <v>278</v>
      </c>
      <c r="E183" s="240" t="s">
        <v>601</v>
      </c>
      <c r="F183" s="241" t="s">
        <v>602</v>
      </c>
      <c r="G183" s="242" t="s">
        <v>281</v>
      </c>
      <c r="H183" s="243">
        <v>68</v>
      </c>
      <c r="I183" s="244"/>
      <c r="J183" s="245">
        <f>ROUND(I183*H183,2)</f>
        <v>0</v>
      </c>
      <c r="K183" s="246"/>
      <c r="L183" s="41"/>
      <c r="M183" s="247" t="s">
        <v>1</v>
      </c>
      <c r="N183" s="248" t="s">
        <v>39</v>
      </c>
      <c r="O183" s="88"/>
      <c r="P183" s="249">
        <f>O183*H183</f>
        <v>0</v>
      </c>
      <c r="Q183" s="249">
        <v>0.00020000000000000001</v>
      </c>
      <c r="R183" s="249">
        <f>Q183*H183</f>
        <v>0.013600000000000001</v>
      </c>
      <c r="S183" s="249">
        <v>0</v>
      </c>
      <c r="T183" s="25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51" t="s">
        <v>352</v>
      </c>
      <c r="AT183" s="251" t="s">
        <v>278</v>
      </c>
      <c r="AU183" s="251" t="s">
        <v>83</v>
      </c>
      <c r="AY183" s="14" t="s">
        <v>275</v>
      </c>
      <c r="BE183" s="252">
        <f>IF(N183="základní",J183,0)</f>
        <v>0</v>
      </c>
      <c r="BF183" s="252">
        <f>IF(N183="snížená",J183,0)</f>
        <v>0</v>
      </c>
      <c r="BG183" s="252">
        <f>IF(N183="zákl. přenesená",J183,0)</f>
        <v>0</v>
      </c>
      <c r="BH183" s="252">
        <f>IF(N183="sníž. přenesená",J183,0)</f>
        <v>0</v>
      </c>
      <c r="BI183" s="252">
        <f>IF(N183="nulová",J183,0)</f>
        <v>0</v>
      </c>
      <c r="BJ183" s="14" t="s">
        <v>81</v>
      </c>
      <c r="BK183" s="252">
        <f>ROUND(I183*H183,2)</f>
        <v>0</v>
      </c>
      <c r="BL183" s="14" t="s">
        <v>352</v>
      </c>
      <c r="BM183" s="251" t="s">
        <v>610</v>
      </c>
    </row>
    <row r="184" s="2" customFormat="1">
      <c r="A184" s="35"/>
      <c r="B184" s="36"/>
      <c r="C184" s="37"/>
      <c r="D184" s="253" t="s">
        <v>284</v>
      </c>
      <c r="E184" s="37"/>
      <c r="F184" s="254" t="s">
        <v>604</v>
      </c>
      <c r="G184" s="37"/>
      <c r="H184" s="37"/>
      <c r="I184" s="206"/>
      <c r="J184" s="37"/>
      <c r="K184" s="37"/>
      <c r="L184" s="41"/>
      <c r="M184" s="255"/>
      <c r="N184" s="256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284</v>
      </c>
      <c r="AU184" s="14" t="s">
        <v>83</v>
      </c>
    </row>
    <row r="185" s="2" customFormat="1" ht="24.15" customHeight="1">
      <c r="A185" s="35"/>
      <c r="B185" s="36"/>
      <c r="C185" s="239" t="s">
        <v>394</v>
      </c>
      <c r="D185" s="239" t="s">
        <v>278</v>
      </c>
      <c r="E185" s="240" t="s">
        <v>612</v>
      </c>
      <c r="F185" s="241" t="s">
        <v>613</v>
      </c>
      <c r="G185" s="242" t="s">
        <v>281</v>
      </c>
      <c r="H185" s="243">
        <v>68</v>
      </c>
      <c r="I185" s="244"/>
      <c r="J185" s="245">
        <f>ROUND(I185*H185,2)</f>
        <v>0</v>
      </c>
      <c r="K185" s="246"/>
      <c r="L185" s="41"/>
      <c r="M185" s="247" t="s">
        <v>1</v>
      </c>
      <c r="N185" s="248" t="s">
        <v>39</v>
      </c>
      <c r="O185" s="88"/>
      <c r="P185" s="249">
        <f>O185*H185</f>
        <v>0</v>
      </c>
      <c r="Q185" s="249">
        <v>0</v>
      </c>
      <c r="R185" s="249">
        <f>Q185*H185</f>
        <v>0</v>
      </c>
      <c r="S185" s="249">
        <v>0</v>
      </c>
      <c r="T185" s="25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51" t="s">
        <v>310</v>
      </c>
      <c r="AT185" s="251" t="s">
        <v>278</v>
      </c>
      <c r="AU185" s="251" t="s">
        <v>83</v>
      </c>
      <c r="AY185" s="14" t="s">
        <v>275</v>
      </c>
      <c r="BE185" s="252">
        <f>IF(N185="základní",J185,0)</f>
        <v>0</v>
      </c>
      <c r="BF185" s="252">
        <f>IF(N185="snížená",J185,0)</f>
        <v>0</v>
      </c>
      <c r="BG185" s="252">
        <f>IF(N185="zákl. přenesená",J185,0)</f>
        <v>0</v>
      </c>
      <c r="BH185" s="252">
        <f>IF(N185="sníž. přenesená",J185,0)</f>
        <v>0</v>
      </c>
      <c r="BI185" s="252">
        <f>IF(N185="nulová",J185,0)</f>
        <v>0</v>
      </c>
      <c r="BJ185" s="14" t="s">
        <v>81</v>
      </c>
      <c r="BK185" s="252">
        <f>ROUND(I185*H185,2)</f>
        <v>0</v>
      </c>
      <c r="BL185" s="14" t="s">
        <v>310</v>
      </c>
      <c r="BM185" s="251" t="s">
        <v>614</v>
      </c>
    </row>
    <row r="186" s="2" customFormat="1">
      <c r="A186" s="35"/>
      <c r="B186" s="36"/>
      <c r="C186" s="37"/>
      <c r="D186" s="253" t="s">
        <v>284</v>
      </c>
      <c r="E186" s="37"/>
      <c r="F186" s="254" t="s">
        <v>613</v>
      </c>
      <c r="G186" s="37"/>
      <c r="H186" s="37"/>
      <c r="I186" s="206"/>
      <c r="J186" s="37"/>
      <c r="K186" s="37"/>
      <c r="L186" s="41"/>
      <c r="M186" s="255"/>
      <c r="N186" s="256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284</v>
      </c>
      <c r="AU186" s="14" t="s">
        <v>83</v>
      </c>
    </row>
    <row r="187" s="2" customFormat="1" ht="16.5" customHeight="1">
      <c r="A187" s="35"/>
      <c r="B187" s="36"/>
      <c r="C187" s="239" t="s">
        <v>399</v>
      </c>
      <c r="D187" s="239" t="s">
        <v>278</v>
      </c>
      <c r="E187" s="240" t="s">
        <v>616</v>
      </c>
      <c r="F187" s="241" t="s">
        <v>617</v>
      </c>
      <c r="G187" s="242" t="s">
        <v>305</v>
      </c>
      <c r="H187" s="243">
        <v>1</v>
      </c>
      <c r="I187" s="244"/>
      <c r="J187" s="245">
        <f>ROUND(I187*H187,2)</f>
        <v>0</v>
      </c>
      <c r="K187" s="246"/>
      <c r="L187" s="41"/>
      <c r="M187" s="247" t="s">
        <v>1</v>
      </c>
      <c r="N187" s="248" t="s">
        <v>39</v>
      </c>
      <c r="O187" s="88"/>
      <c r="P187" s="249">
        <f>O187*H187</f>
        <v>0</v>
      </c>
      <c r="Q187" s="249">
        <v>0</v>
      </c>
      <c r="R187" s="249">
        <f>Q187*H187</f>
        <v>0</v>
      </c>
      <c r="S187" s="249">
        <v>0</v>
      </c>
      <c r="T187" s="25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51" t="s">
        <v>310</v>
      </c>
      <c r="AT187" s="251" t="s">
        <v>278</v>
      </c>
      <c r="AU187" s="251" t="s">
        <v>83</v>
      </c>
      <c r="AY187" s="14" t="s">
        <v>275</v>
      </c>
      <c r="BE187" s="252">
        <f>IF(N187="základní",J187,0)</f>
        <v>0</v>
      </c>
      <c r="BF187" s="252">
        <f>IF(N187="snížená",J187,0)</f>
        <v>0</v>
      </c>
      <c r="BG187" s="252">
        <f>IF(N187="zákl. přenesená",J187,0)</f>
        <v>0</v>
      </c>
      <c r="BH187" s="252">
        <f>IF(N187="sníž. přenesená",J187,0)</f>
        <v>0</v>
      </c>
      <c r="BI187" s="252">
        <f>IF(N187="nulová",J187,0)</f>
        <v>0</v>
      </c>
      <c r="BJ187" s="14" t="s">
        <v>81</v>
      </c>
      <c r="BK187" s="252">
        <f>ROUND(I187*H187,2)</f>
        <v>0</v>
      </c>
      <c r="BL187" s="14" t="s">
        <v>310</v>
      </c>
      <c r="BM187" s="251" t="s">
        <v>618</v>
      </c>
    </row>
    <row r="188" s="2" customFormat="1">
      <c r="A188" s="35"/>
      <c r="B188" s="36"/>
      <c r="C188" s="37"/>
      <c r="D188" s="253" t="s">
        <v>284</v>
      </c>
      <c r="E188" s="37"/>
      <c r="F188" s="254" t="s">
        <v>617</v>
      </c>
      <c r="G188" s="37"/>
      <c r="H188" s="37"/>
      <c r="I188" s="206"/>
      <c r="J188" s="37"/>
      <c r="K188" s="37"/>
      <c r="L188" s="41"/>
      <c r="M188" s="255"/>
      <c r="N188" s="256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284</v>
      </c>
      <c r="AU188" s="14" t="s">
        <v>83</v>
      </c>
    </row>
    <row r="189" s="2" customFormat="1" ht="16.5" customHeight="1">
      <c r="A189" s="35"/>
      <c r="B189" s="36"/>
      <c r="C189" s="239" t="s">
        <v>403</v>
      </c>
      <c r="D189" s="239" t="s">
        <v>278</v>
      </c>
      <c r="E189" s="240" t="s">
        <v>620</v>
      </c>
      <c r="F189" s="241" t="s">
        <v>621</v>
      </c>
      <c r="G189" s="242" t="s">
        <v>305</v>
      </c>
      <c r="H189" s="243">
        <v>1</v>
      </c>
      <c r="I189" s="244"/>
      <c r="J189" s="245">
        <f>ROUND(I189*H189,2)</f>
        <v>0</v>
      </c>
      <c r="K189" s="246"/>
      <c r="L189" s="41"/>
      <c r="M189" s="247" t="s">
        <v>1</v>
      </c>
      <c r="N189" s="248" t="s">
        <v>39</v>
      </c>
      <c r="O189" s="8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51" t="s">
        <v>310</v>
      </c>
      <c r="AT189" s="251" t="s">
        <v>278</v>
      </c>
      <c r="AU189" s="251" t="s">
        <v>83</v>
      </c>
      <c r="AY189" s="14" t="s">
        <v>275</v>
      </c>
      <c r="BE189" s="252">
        <f>IF(N189="základní",J189,0)</f>
        <v>0</v>
      </c>
      <c r="BF189" s="252">
        <f>IF(N189="snížená",J189,0)</f>
        <v>0</v>
      </c>
      <c r="BG189" s="252">
        <f>IF(N189="zákl. přenesená",J189,0)</f>
        <v>0</v>
      </c>
      <c r="BH189" s="252">
        <f>IF(N189="sníž. přenesená",J189,0)</f>
        <v>0</v>
      </c>
      <c r="BI189" s="252">
        <f>IF(N189="nulová",J189,0)</f>
        <v>0</v>
      </c>
      <c r="BJ189" s="14" t="s">
        <v>81</v>
      </c>
      <c r="BK189" s="252">
        <f>ROUND(I189*H189,2)</f>
        <v>0</v>
      </c>
      <c r="BL189" s="14" t="s">
        <v>310</v>
      </c>
      <c r="BM189" s="251" t="s">
        <v>622</v>
      </c>
    </row>
    <row r="190" s="2" customFormat="1">
      <c r="A190" s="35"/>
      <c r="B190" s="36"/>
      <c r="C190" s="37"/>
      <c r="D190" s="253" t="s">
        <v>284</v>
      </c>
      <c r="E190" s="37"/>
      <c r="F190" s="254" t="s">
        <v>621</v>
      </c>
      <c r="G190" s="37"/>
      <c r="H190" s="37"/>
      <c r="I190" s="206"/>
      <c r="J190" s="37"/>
      <c r="K190" s="37"/>
      <c r="L190" s="41"/>
      <c r="M190" s="255"/>
      <c r="N190" s="256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284</v>
      </c>
      <c r="AU190" s="14" t="s">
        <v>83</v>
      </c>
    </row>
    <row r="191" s="12" customFormat="1" ht="25.92" customHeight="1">
      <c r="A191" s="12"/>
      <c r="B191" s="223"/>
      <c r="C191" s="224"/>
      <c r="D191" s="225" t="s">
        <v>73</v>
      </c>
      <c r="E191" s="226" t="s">
        <v>623</v>
      </c>
      <c r="F191" s="226" t="s">
        <v>624</v>
      </c>
      <c r="G191" s="224"/>
      <c r="H191" s="224"/>
      <c r="I191" s="227"/>
      <c r="J191" s="228">
        <f>BK191</f>
        <v>0</v>
      </c>
      <c r="K191" s="224"/>
      <c r="L191" s="229"/>
      <c r="M191" s="230"/>
      <c r="N191" s="231"/>
      <c r="O191" s="231"/>
      <c r="P191" s="232">
        <f>P192</f>
        <v>0</v>
      </c>
      <c r="Q191" s="231"/>
      <c r="R191" s="232">
        <f>R192</f>
        <v>0</v>
      </c>
      <c r="S191" s="231"/>
      <c r="T191" s="233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4" t="s">
        <v>282</v>
      </c>
      <c r="AT191" s="235" t="s">
        <v>73</v>
      </c>
      <c r="AU191" s="235" t="s">
        <v>74</v>
      </c>
      <c r="AY191" s="234" t="s">
        <v>275</v>
      </c>
      <c r="BK191" s="236">
        <f>BK192</f>
        <v>0</v>
      </c>
    </row>
    <row r="192" s="12" customFormat="1" ht="22.8" customHeight="1">
      <c r="A192" s="12"/>
      <c r="B192" s="223"/>
      <c r="C192" s="224"/>
      <c r="D192" s="225" t="s">
        <v>73</v>
      </c>
      <c r="E192" s="237" t="s">
        <v>625</v>
      </c>
      <c r="F192" s="237" t="s">
        <v>624</v>
      </c>
      <c r="G192" s="224"/>
      <c r="H192" s="224"/>
      <c r="I192" s="227"/>
      <c r="J192" s="238">
        <f>BK192</f>
        <v>0</v>
      </c>
      <c r="K192" s="224"/>
      <c r="L192" s="229"/>
      <c r="M192" s="230"/>
      <c r="N192" s="231"/>
      <c r="O192" s="231"/>
      <c r="P192" s="232">
        <f>SUM(P193:P194)</f>
        <v>0</v>
      </c>
      <c r="Q192" s="231"/>
      <c r="R192" s="232">
        <f>SUM(R193:R194)</f>
        <v>0</v>
      </c>
      <c r="S192" s="231"/>
      <c r="T192" s="23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4" t="s">
        <v>282</v>
      </c>
      <c r="AT192" s="235" t="s">
        <v>73</v>
      </c>
      <c r="AU192" s="235" t="s">
        <v>81</v>
      </c>
      <c r="AY192" s="234" t="s">
        <v>275</v>
      </c>
      <c r="BK192" s="236">
        <f>SUM(BK193:BK194)</f>
        <v>0</v>
      </c>
    </row>
    <row r="193" s="2" customFormat="1" ht="24.15" customHeight="1">
      <c r="A193" s="35"/>
      <c r="B193" s="36"/>
      <c r="C193" s="239" t="s">
        <v>408</v>
      </c>
      <c r="D193" s="239" t="s">
        <v>278</v>
      </c>
      <c r="E193" s="240" t="s">
        <v>1981</v>
      </c>
      <c r="F193" s="241" t="s">
        <v>1982</v>
      </c>
      <c r="G193" s="242" t="s">
        <v>281</v>
      </c>
      <c r="H193" s="243">
        <v>2.7000000000000002</v>
      </c>
      <c r="I193" s="244"/>
      <c r="J193" s="245">
        <f>ROUND(I193*H193,2)</f>
        <v>0</v>
      </c>
      <c r="K193" s="246"/>
      <c r="L193" s="41"/>
      <c r="M193" s="247" t="s">
        <v>1</v>
      </c>
      <c r="N193" s="248" t="s">
        <v>39</v>
      </c>
      <c r="O193" s="8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51" t="s">
        <v>310</v>
      </c>
      <c r="AT193" s="251" t="s">
        <v>278</v>
      </c>
      <c r="AU193" s="251" t="s">
        <v>83</v>
      </c>
      <c r="AY193" s="14" t="s">
        <v>275</v>
      </c>
      <c r="BE193" s="252">
        <f>IF(N193="základní",J193,0)</f>
        <v>0</v>
      </c>
      <c r="BF193" s="252">
        <f>IF(N193="snížená",J193,0)</f>
        <v>0</v>
      </c>
      <c r="BG193" s="252">
        <f>IF(N193="zákl. přenesená",J193,0)</f>
        <v>0</v>
      </c>
      <c r="BH193" s="252">
        <f>IF(N193="sníž. přenesená",J193,0)</f>
        <v>0</v>
      </c>
      <c r="BI193" s="252">
        <f>IF(N193="nulová",J193,0)</f>
        <v>0</v>
      </c>
      <c r="BJ193" s="14" t="s">
        <v>81</v>
      </c>
      <c r="BK193" s="252">
        <f>ROUND(I193*H193,2)</f>
        <v>0</v>
      </c>
      <c r="BL193" s="14" t="s">
        <v>310</v>
      </c>
      <c r="BM193" s="251" t="s">
        <v>1983</v>
      </c>
    </row>
    <row r="194" s="2" customFormat="1">
      <c r="A194" s="35"/>
      <c r="B194" s="36"/>
      <c r="C194" s="37"/>
      <c r="D194" s="253" t="s">
        <v>284</v>
      </c>
      <c r="E194" s="37"/>
      <c r="F194" s="254" t="s">
        <v>2428</v>
      </c>
      <c r="G194" s="37"/>
      <c r="H194" s="37"/>
      <c r="I194" s="206"/>
      <c r="J194" s="37"/>
      <c r="K194" s="37"/>
      <c r="L194" s="41"/>
      <c r="M194" s="268"/>
      <c r="N194" s="269"/>
      <c r="O194" s="270"/>
      <c r="P194" s="270"/>
      <c r="Q194" s="270"/>
      <c r="R194" s="270"/>
      <c r="S194" s="270"/>
      <c r="T194" s="27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284</v>
      </c>
      <c r="AU194" s="14" t="s">
        <v>83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p/3q7lv2SWHgxmHUmeoEy0NyG9wZpyoQPtMrxQpuIYXZfJW9jtCRieTbgV4KmUIFrU6hNFQ4F2GuR562R5bGlw==" hashValue="2uPOogYMd0QsMXAtZCvJt87laTFklAZRmMyfPy/gV2FT8CuF5CnVGw2YJ35/A4bzKdMHnPJ6Mxhs+ACOPTrBxw==" algorithmName="SHA-512" password="C741"/>
  <autoFilter ref="C134:K194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2025-02-04T12:19:04Z</dcterms:created>
  <dcterms:modified xsi:type="dcterms:W3CDTF">2025-02-04T12:20:32Z</dcterms:modified>
</cp:coreProperties>
</file>