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42073\OneDrive\Plocha\"/>
    </mc:Choice>
  </mc:AlternateContent>
  <bookViews>
    <workbookView xWindow="0" yWindow="0" windowWidth="0" windowHeight="0"/>
  </bookViews>
  <sheets>
    <sheet name="Rekapitulace stavby" sheetId="1" r:id="rId1"/>
    <sheet name="SO-01 - Mostová váha" sheetId="2" r:id="rId2"/>
    <sheet name="SO-02 - Brány a oplocení" sheetId="3" r:id="rId3"/>
    <sheet name="SO-03 - Dezinfekční brod" sheetId="4" r:id="rId4"/>
    <sheet name="SO-04 - Seník" sheetId="5" r:id="rId5"/>
    <sheet name="SO-05 - Komunikace" sheetId="6" r:id="rId6"/>
    <sheet name="SO-06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'SO-01 - Mostová váha'!$C$124:$K$196</definedName>
    <definedName name="_xlnm.Print_Area" localSheetId="1">'SO-01 - Mostová váha'!$C$4:$J$76,'SO-01 - Mostová váha'!$C$82:$J$106,'SO-01 - Mostová váha'!$C$112:$J$196</definedName>
    <definedName name="_xlnm.Print_Titles" localSheetId="1">'SO-01 - Mostová váha'!$124:$124</definedName>
    <definedName name="_xlnm._FilterDatabase" localSheetId="2" hidden="1">'SO-02 - Brány a oplocení'!$C$119:$K$149</definedName>
    <definedName name="_xlnm.Print_Area" localSheetId="2">'SO-02 - Brány a oplocení'!$C$4:$J$76,'SO-02 - Brány a oplocení'!$C$82:$J$101,'SO-02 - Brány a oplocení'!$C$107:$J$149</definedName>
    <definedName name="_xlnm.Print_Titles" localSheetId="2">'SO-02 - Brány a oplocení'!$119:$119</definedName>
    <definedName name="_xlnm._FilterDatabase" localSheetId="3" hidden="1">'SO-03 - Dezinfekční brod'!$C$123:$K$186</definedName>
    <definedName name="_xlnm.Print_Area" localSheetId="3">'SO-03 - Dezinfekční brod'!$C$4:$J$76,'SO-03 - Dezinfekční brod'!$C$82:$J$105,'SO-03 - Dezinfekční brod'!$C$111:$J$186</definedName>
    <definedName name="_xlnm.Print_Titles" localSheetId="3">'SO-03 - Dezinfekční brod'!$123:$123</definedName>
    <definedName name="_xlnm._FilterDatabase" localSheetId="4" hidden="1">'SO-04 - Seník'!$C$127:$K$268</definedName>
    <definedName name="_xlnm.Print_Area" localSheetId="4">'SO-04 - Seník'!$C$4:$J$76,'SO-04 - Seník'!$C$82:$J$109,'SO-04 - Seník'!$C$115:$J$268</definedName>
    <definedName name="_xlnm.Print_Titles" localSheetId="4">'SO-04 - Seník'!$127:$127</definedName>
    <definedName name="_xlnm._FilterDatabase" localSheetId="5" hidden="1">'SO-05 - Komunikace'!$C$120:$K$182</definedName>
    <definedName name="_xlnm.Print_Area" localSheetId="5">'SO-05 - Komunikace'!$C$4:$J$76,'SO-05 - Komunikace'!$C$82:$J$102,'SO-05 - Komunikace'!$C$108:$J$182</definedName>
    <definedName name="_xlnm.Print_Titles" localSheetId="5">'SO-05 - Komunikace'!$120:$120</definedName>
    <definedName name="_xlnm._FilterDatabase" localSheetId="6" hidden="1">'SO-06 - VRN'!$C$120:$K$153</definedName>
    <definedName name="_xlnm.Print_Area" localSheetId="6">'SO-06 - VRN'!$C$4:$J$76,'SO-06 - VRN'!$C$82:$J$102,'SO-06 - VRN'!$C$108:$J$153</definedName>
    <definedName name="_xlnm.Print_Titles" localSheetId="6">'SO-06 - VRN'!$120:$120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6" r="J37"/>
  <c r="J36"/>
  <c i="1" r="AY99"/>
  <c i="6" r="J35"/>
  <c i="1" r="AX99"/>
  <c i="6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5" r="J37"/>
  <c r="J36"/>
  <c i="1" r="AY98"/>
  <c i="5" r="J35"/>
  <c i="1" r="AX98"/>
  <c i="5"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37"/>
  <c r="J36"/>
  <c i="1" r="AY97"/>
  <c i="4" r="J35"/>
  <c i="1" r="AX97"/>
  <c i="4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3" r="J37"/>
  <c r="J36"/>
  <c i="1" r="AY96"/>
  <c i="3" r="J35"/>
  <c i="1" r="AX96"/>
  <c i="3"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2" r="J37"/>
  <c r="J36"/>
  <c i="1" r="AY95"/>
  <c i="2" r="J35"/>
  <c i="1" r="AX95"/>
  <c i="2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2" r="J195"/>
  <c r="BK189"/>
  <c r="J178"/>
  <c r="J173"/>
  <c r="BK164"/>
  <c r="J154"/>
  <c r="BK148"/>
  <c r="J128"/>
  <c i="3" r="J132"/>
  <c r="J130"/>
  <c r="J127"/>
  <c r="J139"/>
  <c r="BK125"/>
  <c r="BK130"/>
  <c r="BK134"/>
  <c r="BK143"/>
  <c r="J134"/>
  <c i="4" r="BK160"/>
  <c r="BK155"/>
  <c r="J34"/>
  <c i="5" r="J217"/>
  <c r="J264"/>
  <c r="BK184"/>
  <c r="BK228"/>
  <c r="J131"/>
  <c r="BK212"/>
  <c r="BK251"/>
  <c r="J255"/>
  <c r="BK225"/>
  <c r="J181"/>
  <c i="6" r="BK158"/>
  <c r="J181"/>
  <c r="BK127"/>
  <c r="BK138"/>
  <c r="J141"/>
  <c i="7" r="BK143"/>
  <c r="BK129"/>
  <c r="BK152"/>
  <c r="F35"/>
  <c i="3" r="J123"/>
  <c i="4" r="J175"/>
  <c r="J158"/>
  <c r="BK135"/>
  <c r="BK185"/>
  <c r="J181"/>
  <c r="BK166"/>
  <c r="J177"/>
  <c r="BK129"/>
  <c i="5" r="J246"/>
  <c r="J209"/>
  <c r="J143"/>
  <c r="BK196"/>
  <c r="BK131"/>
  <c r="BK181"/>
  <c r="J251"/>
  <c r="J237"/>
  <c r="J178"/>
  <c r="BK163"/>
  <c r="BK246"/>
  <c r="J202"/>
  <c r="BK148"/>
  <c i="6" r="J158"/>
  <c r="BK166"/>
  <c r="J127"/>
  <c r="BK181"/>
  <c r="J149"/>
  <c i="7" r="J143"/>
  <c i="2" r="BK193"/>
  <c r="J191"/>
  <c r="BK185"/>
  <c r="J181"/>
  <c r="J175"/>
  <c r="BK168"/>
  <c r="BK160"/>
  <c r="J157"/>
  <c r="BK145"/>
  <c r="BK138"/>
  <c r="J131"/>
  <c r="F35"/>
  <c i="3" r="BK123"/>
  <c i="4" r="BK140"/>
  <c r="J150"/>
  <c r="BK179"/>
  <c r="BK181"/>
  <c r="J132"/>
  <c r="J148"/>
  <c i="5" r="J249"/>
  <c r="J228"/>
  <c r="J191"/>
  <c r="BK255"/>
  <c r="BK146"/>
  <c r="J196"/>
  <c r="BK264"/>
  <c r="BK200"/>
  <c r="J223"/>
  <c r="BK240"/>
  <c r="J153"/>
  <c r="J214"/>
  <c r="J172"/>
  <c i="6" r="J144"/>
  <c r="J124"/>
  <c r="BK154"/>
  <c r="BK173"/>
  <c i="7" r="J134"/>
  <c r="BK139"/>
  <c i="2" r="J187"/>
  <c r="BK175"/>
  <c r="BK170"/>
  <c r="J168"/>
  <c r="BK154"/>
  <c r="J148"/>
  <c r="J138"/>
  <c r="BK128"/>
  <c r="F34"/>
  <c i="3" r="J143"/>
  <c r="J136"/>
  <c r="BK148"/>
  <c r="J125"/>
  <c i="4" r="BK177"/>
  <c r="BK172"/>
  <c r="J163"/>
  <c r="BK148"/>
  <c r="J153"/>
  <c r="J170"/>
  <c r="BK146"/>
  <c r="BK170"/>
  <c r="J144"/>
  <c i="5" r="J242"/>
  <c r="BK172"/>
  <c r="J257"/>
  <c r="BK209"/>
  <c r="BK140"/>
  <c r="J205"/>
  <c r="J163"/>
  <c r="BK220"/>
  <c r="BK214"/>
  <c r="J231"/>
  <c r="BK134"/>
  <c r="BK237"/>
  <c i="6" r="J169"/>
  <c r="J173"/>
  <c r="J154"/>
  <c r="BK169"/>
  <c i="7" r="BK150"/>
  <c r="BK141"/>
  <c r="J129"/>
  <c i="2" r="BK195"/>
  <c r="BK191"/>
  <c r="BK187"/>
  <c r="J185"/>
  <c r="BK178"/>
  <c r="J170"/>
  <c r="J164"/>
  <c r="BK157"/>
  <c r="BK151"/>
  <c r="J145"/>
  <c r="J133"/>
  <c i="1" r="AS94"/>
  <c i="3" r="J148"/>
  <c r="BK136"/>
  <c r="BK145"/>
  <c r="J145"/>
  <c r="BK132"/>
  <c r="BK127"/>
  <c i="4" r="J179"/>
  <c r="J183"/>
  <c r="J185"/>
  <c r="J146"/>
  <c r="BK175"/>
  <c r="J127"/>
  <c r="BK150"/>
  <c r="BK163"/>
  <c i="5" r="BK267"/>
  <c r="BK231"/>
  <c r="J193"/>
  <c r="BK249"/>
  <c r="BK178"/>
  <c r="J267"/>
  <c r="J200"/>
  <c r="BK156"/>
  <c r="J146"/>
  <c r="BK217"/>
  <c r="J253"/>
  <c r="J260"/>
  <c r="BK193"/>
  <c r="J156"/>
  <c i="6" r="J130"/>
  <c r="J156"/>
  <c r="J163"/>
  <c r="BK130"/>
  <c r="J138"/>
  <c r="BK156"/>
  <c i="7" r="J141"/>
  <c r="J123"/>
  <c r="BK123"/>
  <c r="J148"/>
  <c i="2" r="J34"/>
  <c r="BK142"/>
  <c r="BK133"/>
  <c r="F37"/>
  <c i="3" r="BK139"/>
  <c i="4" r="BK127"/>
  <c r="BK183"/>
  <c r="BK153"/>
  <c r="J166"/>
  <c r="BK144"/>
  <c r="BK158"/>
  <c r="J140"/>
  <c r="J155"/>
  <c i="5" r="BK253"/>
  <c r="J240"/>
  <c r="BK205"/>
  <c r="BK234"/>
  <c r="J148"/>
  <c r="J220"/>
  <c r="J160"/>
  <c r="BK223"/>
  <c r="BK260"/>
  <c r="BK187"/>
  <c r="J212"/>
  <c r="BK257"/>
  <c r="BK202"/>
  <c r="BK191"/>
  <c i="6" r="J166"/>
  <c r="BK144"/>
  <c r="BK175"/>
  <c r="BK163"/>
  <c r="BK149"/>
  <c r="BK124"/>
  <c i="7" r="J139"/>
  <c r="J136"/>
  <c r="J150"/>
  <c r="BK136"/>
  <c r="J126"/>
  <c r="J146"/>
  <c r="J132"/>
  <c r="BK146"/>
  <c i="2" r="J193"/>
  <c r="J189"/>
  <c r="BK181"/>
  <c r="BK173"/>
  <c r="J160"/>
  <c r="J151"/>
  <c r="J142"/>
  <c r="BK131"/>
  <c r="F36"/>
  <c i="4" r="J129"/>
  <c r="BK132"/>
  <c r="J160"/>
  <c r="J172"/>
  <c r="J135"/>
  <c i="5" r="J225"/>
  <c r="J134"/>
  <c r="J184"/>
  <c r="BK242"/>
  <c r="BK153"/>
  <c r="BK160"/>
  <c r="J140"/>
  <c r="BK143"/>
  <c r="J234"/>
  <c r="J187"/>
  <c i="6" r="J175"/>
  <c r="BK141"/>
  <c r="BK178"/>
  <c r="J178"/>
  <c i="7" r="BK148"/>
  <c r="J152"/>
  <c r="BK126"/>
  <c r="BK134"/>
  <c r="BK132"/>
  <c i="2" l="1" r="T127"/>
  <c i="3" r="R122"/>
  <c i="4" r="P152"/>
  <c i="5" r="T159"/>
  <c r="T190"/>
  <c r="P216"/>
  <c r="P230"/>
  <c i="4" r="BK126"/>
  <c r="J126"/>
  <c r="J98"/>
  <c r="P143"/>
  <c r="T174"/>
  <c i="5" r="BK130"/>
  <c r="J130"/>
  <c r="J98"/>
  <c r="BK177"/>
  <c r="J177"/>
  <c r="J100"/>
  <c r="R190"/>
  <c r="T199"/>
  <c r="T239"/>
  <c i="6" r="T140"/>
  <c i="2" r="P127"/>
  <c r="T141"/>
  <c r="BK184"/>
  <c r="J184"/>
  <c r="J105"/>
  <c i="3" r="P142"/>
  <c i="4" r="R126"/>
  <c r="R143"/>
  <c r="P169"/>
  <c i="5" r="P130"/>
  <c r="P177"/>
  <c r="BK216"/>
  <c r="J216"/>
  <c r="J105"/>
  <c r="BK230"/>
  <c r="J230"/>
  <c r="J106"/>
  <c i="6" r="P123"/>
  <c r="BK172"/>
  <c r="J172"/>
  <c r="J100"/>
  <c i="2" r="P141"/>
  <c r="R184"/>
  <c r="R183"/>
  <c i="3" r="BK142"/>
  <c r="J142"/>
  <c r="J99"/>
  <c r="T142"/>
  <c i="4" r="R152"/>
  <c r="BK174"/>
  <c r="J174"/>
  <c r="J104"/>
  <c i="5" r="P159"/>
  <c r="BK190"/>
  <c r="J190"/>
  <c r="J101"/>
  <c r="R216"/>
  <c r="R230"/>
  <c i="6" r="R140"/>
  <c i="4" r="BK152"/>
  <c r="J152"/>
  <c r="J100"/>
  <c r="R174"/>
  <c i="5" r="R159"/>
  <c r="BK199"/>
  <c r="BK239"/>
  <c r="J239"/>
  <c r="J107"/>
  <c i="6" r="BK123"/>
  <c r="J123"/>
  <c r="J98"/>
  <c r="R123"/>
  <c r="T172"/>
  <c i="7" r="BK131"/>
  <c r="J131"/>
  <c r="J99"/>
  <c i="2" r="BK141"/>
  <c r="J141"/>
  <c r="J99"/>
  <c r="P184"/>
  <c r="P183"/>
  <c i="3" r="P122"/>
  <c r="P121"/>
  <c r="P120"/>
  <c i="1" r="AU96"/>
  <c i="4" r="T152"/>
  <c r="R169"/>
  <c r="R168"/>
  <c i="5" r="BK159"/>
  <c r="J159"/>
  <c r="J99"/>
  <c r="P190"/>
  <c r="T216"/>
  <c r="T230"/>
  <c i="6" r="P140"/>
  <c i="7" r="BK138"/>
  <c r="J138"/>
  <c r="J100"/>
  <c i="2" r="BK127"/>
  <c r="R141"/>
  <c r="T184"/>
  <c r="T183"/>
  <c i="3" r="T122"/>
  <c r="T121"/>
  <c r="T120"/>
  <c i="4" r="T126"/>
  <c r="T125"/>
  <c r="T143"/>
  <c r="BK169"/>
  <c r="J169"/>
  <c r="J103"/>
  <c r="T169"/>
  <c i="5" r="T130"/>
  <c r="T129"/>
  <c r="T177"/>
  <c r="R199"/>
  <c r="R239"/>
  <c i="6" r="BK140"/>
  <c r="J140"/>
  <c r="J99"/>
  <c r="R172"/>
  <c i="7" r="P131"/>
  <c r="P122"/>
  <c r="P121"/>
  <c i="1" r="AU100"/>
  <c i="7" r="T131"/>
  <c r="T122"/>
  <c r="T121"/>
  <c r="T138"/>
  <c i="2" r="R127"/>
  <c r="R126"/>
  <c r="R125"/>
  <c i="3" r="BK122"/>
  <c r="J122"/>
  <c r="J98"/>
  <c r="R142"/>
  <c i="4" r="P126"/>
  <c r="P125"/>
  <c r="BK143"/>
  <c r="J143"/>
  <c r="J99"/>
  <c r="P174"/>
  <c i="5" r="R130"/>
  <c r="R129"/>
  <c r="R177"/>
  <c r="P199"/>
  <c r="P198"/>
  <c r="P239"/>
  <c i="6" r="T123"/>
  <c r="T122"/>
  <c r="T121"/>
  <c r="P172"/>
  <c i="7" r="R131"/>
  <c r="R122"/>
  <c r="R121"/>
  <c r="P138"/>
  <c r="R138"/>
  <c r="BK145"/>
  <c r="J145"/>
  <c r="J101"/>
  <c r="P145"/>
  <c r="R145"/>
  <c r="T145"/>
  <c i="2" r="BK163"/>
  <c r="J163"/>
  <c r="J100"/>
  <c i="3" r="BK147"/>
  <c r="J147"/>
  <c r="J100"/>
  <c i="5" r="BK195"/>
  <c r="J195"/>
  <c r="J102"/>
  <c r="BK266"/>
  <c r="J266"/>
  <c r="J108"/>
  <c i="2" r="BK180"/>
  <c r="J180"/>
  <c r="J103"/>
  <c i="6" r="BK180"/>
  <c r="J180"/>
  <c r="J101"/>
  <c i="7" r="BK128"/>
  <c r="J128"/>
  <c r="J98"/>
  <c i="2" r="BK177"/>
  <c r="J177"/>
  <c r="J102"/>
  <c i="4" r="BK165"/>
  <c r="J165"/>
  <c r="J101"/>
  <c i="7" r="BE126"/>
  <c r="BE141"/>
  <c i="6" r="BK122"/>
  <c r="BK121"/>
  <c r="J121"/>
  <c i="7" r="J89"/>
  <c r="E111"/>
  <c r="BE123"/>
  <c r="BE150"/>
  <c r="BE152"/>
  <c i="1" r="BB100"/>
  <c i="7" r="BE148"/>
  <c r="BE132"/>
  <c r="BE139"/>
  <c r="BE146"/>
  <c r="F92"/>
  <c r="BE129"/>
  <c r="BE134"/>
  <c r="BE136"/>
  <c r="BE143"/>
  <c i="6" r="BE166"/>
  <c i="5" r="J199"/>
  <c r="J104"/>
  <c i="6" r="E111"/>
  <c r="J115"/>
  <c r="BE163"/>
  <c r="BE169"/>
  <c r="BE181"/>
  <c i="5" r="BK129"/>
  <c r="J129"/>
  <c r="J97"/>
  <c i="6" r="BE141"/>
  <c r="BE178"/>
  <c r="F92"/>
  <c r="BE124"/>
  <c r="BE127"/>
  <c r="BE130"/>
  <c r="BE154"/>
  <c r="BE158"/>
  <c r="BE138"/>
  <c r="BE144"/>
  <c r="BE149"/>
  <c r="BE156"/>
  <c r="BE173"/>
  <c r="BE175"/>
  <c i="5" r="E118"/>
  <c r="BE146"/>
  <c r="BE193"/>
  <c r="BE209"/>
  <c r="BE231"/>
  <c r="BE240"/>
  <c r="BE249"/>
  <c r="F92"/>
  <c r="BE153"/>
  <c r="BE163"/>
  <c r="BE212"/>
  <c r="BE214"/>
  <c r="BE225"/>
  <c i="4" r="BK168"/>
  <c r="J168"/>
  <c r="J102"/>
  <c i="5" r="BE184"/>
  <c r="BE187"/>
  <c r="BE202"/>
  <c r="BE217"/>
  <c r="BE220"/>
  <c r="BE223"/>
  <c r="BE242"/>
  <c r="BE255"/>
  <c i="4" r="BK125"/>
  <c r="J125"/>
  <c r="J97"/>
  <c i="5" r="J89"/>
  <c r="BE131"/>
  <c r="BE134"/>
  <c r="BE148"/>
  <c r="BE160"/>
  <c r="BE172"/>
  <c r="BE191"/>
  <c r="BE205"/>
  <c r="BE228"/>
  <c r="BE246"/>
  <c r="BE251"/>
  <c r="BE264"/>
  <c r="BE140"/>
  <c r="BE143"/>
  <c r="BE178"/>
  <c r="BE267"/>
  <c r="BE234"/>
  <c r="BE257"/>
  <c r="BE260"/>
  <c r="BE156"/>
  <c r="BE237"/>
  <c r="BE253"/>
  <c r="BE181"/>
  <c r="BE196"/>
  <c r="BE200"/>
  <c i="4" r="F121"/>
  <c r="BE127"/>
  <c r="BE132"/>
  <c r="BE146"/>
  <c r="BE158"/>
  <c i="3" r="BK121"/>
  <c r="J121"/>
  <c r="J97"/>
  <c i="4" r="BE148"/>
  <c r="BE155"/>
  <c r="BE177"/>
  <c r="J89"/>
  <c r="BE166"/>
  <c r="BE172"/>
  <c r="BE135"/>
  <c r="BE140"/>
  <c r="BE150"/>
  <c r="BE183"/>
  <c r="BE144"/>
  <c r="BE175"/>
  <c r="BE179"/>
  <c r="BE181"/>
  <c r="BE185"/>
  <c r="BE170"/>
  <c r="E85"/>
  <c r="BE129"/>
  <c r="BE153"/>
  <c r="BE160"/>
  <c r="BE163"/>
  <c i="1" r="AW97"/>
  <c i="3" r="F92"/>
  <c r="J89"/>
  <c i="2" r="J127"/>
  <c r="J98"/>
  <c r="BK183"/>
  <c r="J183"/>
  <c r="J104"/>
  <c i="3" r="E110"/>
  <c r="BE125"/>
  <c r="BE139"/>
  <c r="BE127"/>
  <c r="BE130"/>
  <c r="BE132"/>
  <c r="BE134"/>
  <c r="BE143"/>
  <c r="BE123"/>
  <c r="BE136"/>
  <c r="BE145"/>
  <c r="BE148"/>
  <c i="1" r="AW95"/>
  <c r="BA95"/>
  <c r="BC95"/>
  <c r="BB95"/>
  <c i="2" r="E85"/>
  <c r="J89"/>
  <c r="F92"/>
  <c r="BE128"/>
  <c r="BE131"/>
  <c r="BE133"/>
  <c r="BE138"/>
  <c r="BE142"/>
  <c r="BE145"/>
  <c r="BE148"/>
  <c r="BE151"/>
  <c r="BE154"/>
  <c r="BE157"/>
  <c r="BE160"/>
  <c r="BE164"/>
  <c r="BE168"/>
  <c r="BE170"/>
  <c r="BE173"/>
  <c r="BE175"/>
  <c r="BE178"/>
  <c r="BE181"/>
  <c r="BE185"/>
  <c r="BE187"/>
  <c r="BE189"/>
  <c r="BE191"/>
  <c r="BE193"/>
  <c r="BE195"/>
  <c i="1" r="BD95"/>
  <c i="4" r="F34"/>
  <c i="1" r="BA97"/>
  <c i="4" r="F35"/>
  <c i="1" r="BB97"/>
  <c i="6" r="F35"/>
  <c i="1" r="BB99"/>
  <c i="6" r="J30"/>
  <c i="3" r="F36"/>
  <c i="1" r="BC96"/>
  <c i="5" r="F36"/>
  <c i="1" r="BC98"/>
  <c i="6" r="F37"/>
  <c i="1" r="BD99"/>
  <c i="3" r="F37"/>
  <c i="1" r="BD96"/>
  <c i="5" r="F37"/>
  <c i="1" r="BD98"/>
  <c i="6" r="F34"/>
  <c i="1" r="BA99"/>
  <c i="3" r="F35"/>
  <c i="1" r="BB96"/>
  <c i="4" r="F37"/>
  <c i="1" r="BD97"/>
  <c i="6" r="F36"/>
  <c i="1" r="BC99"/>
  <c i="6" r="J34"/>
  <c i="1" r="AW99"/>
  <c i="3" r="F34"/>
  <c i="1" r="BA96"/>
  <c i="5" r="J34"/>
  <c i="1" r="AW98"/>
  <c i="7" r="F37"/>
  <c i="1" r="BD100"/>
  <c i="4" r="F36"/>
  <c i="1" r="BC97"/>
  <c i="5" r="F35"/>
  <c i="1" r="BB98"/>
  <c i="7" r="F34"/>
  <c i="1" r="BA100"/>
  <c i="3" r="J34"/>
  <c i="1" r="AW96"/>
  <c i="5" r="F34"/>
  <c i="1" r="BA98"/>
  <c i="7" r="F36"/>
  <c i="1" r="BC100"/>
  <c i="7" r="J34"/>
  <c i="1" r="AW100"/>
  <c i="6" l="1" r="P122"/>
  <c r="P121"/>
  <c i="1" r="AU99"/>
  <c i="5" r="P129"/>
  <c r="P128"/>
  <c i="1" r="AU98"/>
  <c i="5" r="T198"/>
  <c r="T128"/>
  <c r="R198"/>
  <c r="R128"/>
  <c i="4" r="T168"/>
  <c r="T124"/>
  <c i="5" r="BK198"/>
  <c r="J198"/>
  <c r="J103"/>
  <c i="3" r="R121"/>
  <c r="R120"/>
  <c i="6" r="R122"/>
  <c r="R121"/>
  <c i="4" r="R125"/>
  <c r="R124"/>
  <c i="2" r="P126"/>
  <c r="P125"/>
  <c i="1" r="AU95"/>
  <c i="4" r="P168"/>
  <c r="P124"/>
  <c i="1" r="AU97"/>
  <c i="2" r="T126"/>
  <c r="T125"/>
  <c r="BK167"/>
  <c r="J167"/>
  <c r="J101"/>
  <c i="7" r="BK122"/>
  <c r="J122"/>
  <c r="J97"/>
  <c i="1" r="AG99"/>
  <c i="6" r="J122"/>
  <c r="J97"/>
  <c r="J96"/>
  <c i="5" r="BK128"/>
  <c r="J128"/>
  <c r="J96"/>
  <c i="4" r="BK124"/>
  <c r="J124"/>
  <c i="3" r="BK120"/>
  <c r="J120"/>
  <c r="J96"/>
  <c r="J33"/>
  <c i="1" r="AV96"/>
  <c r="AT96"/>
  <c i="4" r="J30"/>
  <c i="1" r="AG97"/>
  <c i="5" r="J33"/>
  <c i="1" r="AV98"/>
  <c r="AT98"/>
  <c i="2" r="F33"/>
  <c i="1" r="AZ95"/>
  <c i="6" r="F33"/>
  <c i="1" r="AZ99"/>
  <c r="BD94"/>
  <c r="W33"/>
  <c i="2" r="J33"/>
  <c i="1" r="AV95"/>
  <c r="AT95"/>
  <c i="6" r="J33"/>
  <c i="1" r="AV99"/>
  <c r="AT99"/>
  <c r="AN99"/>
  <c r="BA94"/>
  <c r="W30"/>
  <c i="3" r="F33"/>
  <c i="1" r="AZ96"/>
  <c i="5" r="F33"/>
  <c i="1" r="AZ98"/>
  <c i="4" r="J33"/>
  <c i="1" r="AV97"/>
  <c r="AT97"/>
  <c r="BB94"/>
  <c r="W31"/>
  <c r="BC94"/>
  <c r="W32"/>
  <c i="4" r="F33"/>
  <c i="1" r="AZ97"/>
  <c i="7" r="J33"/>
  <c i="1" r="AV100"/>
  <c r="AT100"/>
  <c i="7" r="F33"/>
  <c i="1" r="AZ100"/>
  <c i="2" l="1" r="BK126"/>
  <c r="J126"/>
  <c r="J97"/>
  <c i="7" r="BK121"/>
  <c r="J121"/>
  <c r="J96"/>
  <c i="6" r="J39"/>
  <c i="1" r="AN97"/>
  <c i="4" r="J96"/>
  <c r="J39"/>
  <c i="1" r="AU94"/>
  <c r="AX94"/>
  <c i="3" r="J30"/>
  <c i="1" r="AG96"/>
  <c r="AW94"/>
  <c r="AK30"/>
  <c i="5" r="J30"/>
  <c i="1" r="AG98"/>
  <c r="AN98"/>
  <c r="AZ94"/>
  <c r="W29"/>
  <c r="AY94"/>
  <c i="2" l="1" r="BK125"/>
  <c r="J125"/>
  <c i="5" r="J39"/>
  <c i="3" r="J39"/>
  <c i="1" r="AN96"/>
  <c i="2" r="J30"/>
  <c i="1" r="AG95"/>
  <c r="AN95"/>
  <c i="7" r="J30"/>
  <c i="1" r="AG100"/>
  <c r="AV94"/>
  <c r="AK29"/>
  <c i="2" l="1" r="J96"/>
  <c i="7" r="J39"/>
  <c i="2" r="J39"/>
  <c i="1" r="AN100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<sst xmlns="http://schemas.openxmlformats.org/spreadsheetml/2006/main">
  <si>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</si>
  <si>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</si>
  <si>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</si>
  <si>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</si>
  <si>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</si>
  <si>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{c2f3f051-2b58-4378-92fc-935126d2dc14}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</si>
  <si>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</si>
  <si>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</si>
  <si>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</si>
  <si>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</si>
  <si>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</si>
  <si>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</si>
  <si>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</si>
  <si>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</si>
  <si>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2023-028-01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</si>
  <si>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</si>
  <si>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</si>
  <si>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Zelenka s.r.o. - Modernizace provozu</t>
  </si>
  <si>
    <t>KSO:</t>
  </si>
  <si>
    <t>CC-CZ:</t>
  </si>
  <si>
    <t>Místo:</t>
  </si>
  <si>
    <t>Prasklice 144</t>
  </si>
  <si>
    <t>Datum:</t>
  </si>
  <si>
    <t>10. 2. 2025</t>
  </si>
  <si>
    <t>Zadavatel:</t>
  </si>
  <si>
    <t>IČ:</t>
  </si>
  <si>
    <t>60722932</t>
  </si>
  <si>
    <t>Zelenka s.r.o., Topolová 910, Židlochovice</t>
  </si>
  <si>
    <t>DIČ:</t>
  </si>
  <si>
    <t>CZ60722932</t>
  </si>
  <si>
    <t>Uchazeč:</t>
  </si>
  <si>
    <t>Vyplň údaj</t>
  </si>
  <si>
    <t>Projektant:</t>
  </si>
  <si>
    <t>06242308</t>
  </si>
  <si>
    <t>A77 architekti, Taussigova 21, Brno</t>
  </si>
  <si>
    <t>CZ06242308</t>
  </si>
  <si>
    <t>True</t>
  </si>
  <si>
    <t>Zpracovatel:</t>
  </si>
  <si>
    <t>07535228</t>
  </si>
  <si>
    <t>Ing. Ladislav Kopecký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</si>
  <si>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</si>
  <si>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</si>
  <si>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</si>
  <si>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</si>
  <si>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</si>
  <si>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</si>
  <si>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</si>
  <si>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</si>
  <si>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</si>
  <si>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</si>
  <si>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</si>
  <si>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</si>
  <si>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</si>
  <si>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</si>
  <si>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</si>
  <si>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</si>
  <si>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</si>
  <si>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</si>
  <si>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</si>
  <si>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</si>
  <si>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</si>
  <si>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</si>
  <si>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</si>
  <si>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</si>
  <si>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</si>
  <si>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</si>
  <si>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</si>
  <si>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</si>
  <si>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</si>
  <si>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</si>
  <si>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</si>
  <si>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</si>
  <si>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</si>
  <si>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</si>
  <si>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</si>
  <si>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</si>
  <si>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</si>
  <si>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</si>
  <si>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</si>
  <si>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</si>
  <si>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</si>
  <si>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</si>
  <si>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</si>
  <si>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</si>
  <si>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</si>
  <si>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</si>
  <si>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</si>
  <si>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Mostová váha</t>
  </si>
  <si>
    <t>STA</t>
  </si>
  <si>
    <t>1</t>
  </si>
  <si>
    <t>{8cf98640-6e57-49fe-a0f5-881bf958e8ef}</t>
  </si>
  <si>
    <t>2</t>
  </si>
  <si>
    <t>SO-02</t>
  </si>
  <si>
    <t>Brány a oplocení</t>
  </si>
  <si>
    <t>{5ac90ed0-b55e-439a-a750-3ccc1b7e5649}</t>
  </si>
  <si>
    <t>SO-03</t>
  </si>
  <si>
    <t>Dezinfekční brod</t>
  </si>
  <si>
    <t>{86d394cf-9b2e-4933-a801-6e4c7f13e6ad}</t>
  </si>
  <si>
    <t>SO-04</t>
  </si>
  <si>
    <t>Seník</t>
  </si>
  <si>
    <t>{932a56a9-b4c0-4d07-96bb-94c61bc4b939}</t>
  </si>
  <si>
    <t>SO-05</t>
  </si>
  <si>
    <t>Komunikace</t>
  </si>
  <si>
    <t>{dc1bfe6e-c72f-4968-99c1-20d604e4e910}</t>
  </si>
  <si>
    <t>SO-06</t>
  </si>
  <si>
    <t>VRN</t>
  </si>
  <si>
    <t>{3156eda7-ae4c-42e7-b53c-8fcd10e56e94}</t>
  </si>
  <si>
    <t>KRYCÍ LIST SOUPISU PRACÍ</t>
  </si>
  <si>
    <t>Objekt:</t>
  </si>
  <si>
    <t>SO-01 - Mostová váha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</si>
  <si>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</si>
  <si>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</si>
  <si>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</si>
  <si>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</si>
  <si>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</si>
  <si>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</si>
  <si>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</si>
  <si>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</si>
  <si>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</si>
  <si>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</si>
  <si>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  96 - Bourání konstrukcí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</si>
  <si>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</si>
  <si>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</si>
  <si>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</si>
  <si>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</si>
  <si>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</si>
  <si>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</si>
  <si>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</si>
  <si>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</si>
  <si>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</si>
  <si>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</si>
  <si>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</si>
  <si>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</si>
  <si>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</si>
  <si>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</si>
  <si>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</si>
  <si>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</si>
  <si>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</si>
  <si>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</si>
  <si>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</si>
  <si>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</si>
  <si>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25</t>
  </si>
  <si>
    <t>K</t>
  </si>
  <si>
    <t>131251103</t>
  </si>
  <si>
    <t>Hloubení jam nezapažených v hornině třídy těžitelnosti I skupiny 3 objem do 100 m3 strojně</t>
  </si>
  <si>
    <t>m3</t>
  </si>
  <si>
    <t>4</t>
  </si>
  <si>
    <t>645295724</t>
  </si>
  <si>
    <t>PP</t>
  </si>
  <si>
    <t>Hloubení nezapažených jam a zářezů strojně s urovnáním dna do předepsaného profilu a spádu v hornině třídy těžitelnosti I skupiny 3 přes 50 do 100 m3</t>
  </si>
  <si>
    <t>VV</t>
  </si>
  <si>
    <t>7,0*5,0*0,85+1,0*0,85*(12,0+3,0+12,0+2,0)+2,6*5,0*3*0,6 "výkop pro podkladní kce mostové váhy</t>
  </si>
  <si>
    <t>162351104</t>
  </si>
  <si>
    <t>Vodorovné přemístění přes 500 do 1000 m výkopku/sypaniny z horniny třídy těžitelnosti I skupiny 1 až 3</t>
  </si>
  <si>
    <t>835284545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</si>
  <si>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</si>
  <si>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3</t>
  </si>
  <si>
    <t>174151101</t>
  </si>
  <si>
    <t>Zásyp jam, šachet rýh nebo kolem objektů sypaninou se zhutněním</t>
  </si>
  <si>
    <t>-349790159</t>
  </si>
  <si>
    <t>Zásyp sypaninou z jakékoliv horniny strojně s uložením výkopku ve vrstvách se zhutněním jam, šachet, rýh nebo kolem objektů v těchto vykopávkách</t>
  </si>
  <si>
    <t>5,51*4-10,056 "zásyp patek</t>
  </si>
  <si>
    <t>0,4*48,0 "zásyp mostové váhy</t>
  </si>
  <si>
    <t>Součet</t>
  </si>
  <si>
    <t>M</t>
  </si>
  <si>
    <t>58337310</t>
  </si>
  <si>
    <t>štěrkopísek frakce 0/4</t>
  </si>
  <si>
    <t>t</t>
  </si>
  <si>
    <t>8</t>
  </si>
  <si>
    <t>2113277750</t>
  </si>
  <si>
    <t>(5,51*4-10,056)*1,8</t>
  </si>
  <si>
    <t>Zakládání</t>
  </si>
  <si>
    <t>5</t>
  </si>
  <si>
    <t>273313511</t>
  </si>
  <si>
    <t>Základové desky z betonu tř. C 12/15</t>
  </si>
  <si>
    <t>1914181413</t>
  </si>
  <si>
    <t>Základy z betonu prostého desky z betonu kamenem neprokládaného tř. C 12/15</t>
  </si>
  <si>
    <t>2,0*3,8*3*0,1</t>
  </si>
  <si>
    <t>6</t>
  </si>
  <si>
    <t>273351121</t>
  </si>
  <si>
    <t>Zřízení bednění základových desek</t>
  </si>
  <si>
    <t>m2</t>
  </si>
  <si>
    <t>1839550695</t>
  </si>
  <si>
    <t>Bednění základů desek zřízení</t>
  </si>
  <si>
    <t>0,1*(2,0*2+3,8*2)*3</t>
  </si>
  <si>
    <t>7</t>
  </si>
  <si>
    <t>273351122</t>
  </si>
  <si>
    <t>Odstranění bednění základových desek</t>
  </si>
  <si>
    <t>-2042354576</t>
  </si>
  <si>
    <t>Bednění základů desek odstranění</t>
  </si>
  <si>
    <t>275321411</t>
  </si>
  <si>
    <t>Základové patky ze ŽB bez zvýšených nároků na prostředí tř. C 20/25</t>
  </si>
  <si>
    <t>-318582640</t>
  </si>
  <si>
    <t>Základy z betonu železového (bez výztuže) patky z betonu bez zvláštních nároků na prostředí tř. C 20/25</t>
  </si>
  <si>
    <t>1,8*3,6*0,4*3</t>
  </si>
  <si>
    <t>9</t>
  </si>
  <si>
    <t>275351121</t>
  </si>
  <si>
    <t>Zřízení bednění základových patek</t>
  </si>
  <si>
    <t>-1548521101</t>
  </si>
  <si>
    <t>Bednění základů patek zřízení</t>
  </si>
  <si>
    <t>0,4*(1,8*2+3,6*2)*3</t>
  </si>
  <si>
    <t>10</t>
  </si>
  <si>
    <t>275351122</t>
  </si>
  <si>
    <t>Odstranění bednění základových patek</t>
  </si>
  <si>
    <t>-1015256809</t>
  </si>
  <si>
    <t>Bednění základů patek odstranění</t>
  </si>
  <si>
    <t>11</t>
  </si>
  <si>
    <t>275361221</t>
  </si>
  <si>
    <t>Výztuž základových patek betonářskou ocelí 10 216 (E)</t>
  </si>
  <si>
    <t>-2058843820</t>
  </si>
  <si>
    <t>Výztuž základů patek z betonářské oceli 10 216 (E)</t>
  </si>
  <si>
    <t>1,8*3,6*0,4*3*0,12 "předpokládaná míra vyztužení 120 kg/m3</t>
  </si>
  <si>
    <t>Komunikace pozemní</t>
  </si>
  <si>
    <t>564271811</t>
  </si>
  <si>
    <t>Podklad nebo podsyp ze štěrkopísku ŠP na dálnici tl 250 mm</t>
  </si>
  <si>
    <t>-2087058763</t>
  </si>
  <si>
    <t>Podklad nebo podsyp ze štěrkopísku ŠP na dálnici a letištních plochách s rozprostřením, vlhčením a zhutněním, po zhutnění tl. 250 mm</t>
  </si>
  <si>
    <t>2,53*4,0*3</t>
  </si>
  <si>
    <t>Ostatní konstrukce a práce, bourání</t>
  </si>
  <si>
    <t>13</t>
  </si>
  <si>
    <t>9-01</t>
  </si>
  <si>
    <t>D+M Mostová váha dle PD</t>
  </si>
  <si>
    <t>kpl</t>
  </si>
  <si>
    <t>-647431725</t>
  </si>
  <si>
    <t>14</t>
  </si>
  <si>
    <t>9-02</t>
  </si>
  <si>
    <t>D+M Chránička pro kabely o pr. 100 mm mezi váhou a vážní místností dle PD</t>
  </si>
  <si>
    <t>-176696162</t>
  </si>
  <si>
    <t>P</t>
  </si>
  <si>
    <t>Poznámka k položce:_x000d_
chránička pro rozvody silnoproudu a slabouproudu váhy (součástí dodávky mostové váhy)_x000d_
spojení mostové váhy a prodejny stávajícím prostupem cca 3,0 m</t>
  </si>
  <si>
    <t>15</t>
  </si>
  <si>
    <t>9-03</t>
  </si>
  <si>
    <t>D+M Odvodnění váhy skrz betonovou patku dle PD</t>
  </si>
  <si>
    <t>-2117420922</t>
  </si>
  <si>
    <t>16</t>
  </si>
  <si>
    <t>9-04</t>
  </si>
  <si>
    <t>D+M Odvodnění Js 150 dle PD</t>
  </si>
  <si>
    <t>-1297170196</t>
  </si>
  <si>
    <t>96</t>
  </si>
  <si>
    <t>Bourání konstrukcí</t>
  </si>
  <si>
    <t>24</t>
  </si>
  <si>
    <t>96-01</t>
  </si>
  <si>
    <t>Demontáž stávající váhy 12 x 3 m a příslušenství, vybourání stávajících betonových kcí včetně likvidace suti</t>
  </si>
  <si>
    <t>1271337678</t>
  </si>
  <si>
    <t>998</t>
  </si>
  <si>
    <t>Přesun hmot</t>
  </si>
  <si>
    <t>17</t>
  </si>
  <si>
    <t>998011001</t>
  </si>
  <si>
    <t>Přesun hmot pro budovy zděné v do 6 m</t>
  </si>
  <si>
    <t>-57689477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</si>
  <si>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</si>
  <si>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</si>
  <si>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</si>
  <si>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741</t>
  </si>
  <si>
    <t>Elektroinstalace - silnoproud</t>
  </si>
  <si>
    <t>18</t>
  </si>
  <si>
    <t>741410022</t>
  </si>
  <si>
    <t>Montáž vodič uzemňovací pásek průřezu do 120 mm2 v průmyslové výstavbě v zemi</t>
  </si>
  <si>
    <t>m</t>
  </si>
  <si>
    <t>1950600088</t>
  </si>
  <si>
    <t>Montáž uzemňovacího vedení s upevněním, propojením a připojením pomocí svorek v zemi s izolací spojů pásku průřezu do 120 mm2 v průmyslové výstavbě</t>
  </si>
  <si>
    <t>19</t>
  </si>
  <si>
    <t>35442064</t>
  </si>
  <si>
    <t>pás zemnící 20x3mm FeZn</t>
  </si>
  <si>
    <t>kg</t>
  </si>
  <si>
    <t>32</t>
  </si>
  <si>
    <t>-1587781204</t>
  </si>
  <si>
    <t>20</t>
  </si>
  <si>
    <t>741420022</t>
  </si>
  <si>
    <t>Montáž svorka hromosvodná se 3 a více šrouby</t>
  </si>
  <si>
    <t>kus</t>
  </si>
  <si>
    <t>-2071850055</t>
  </si>
  <si>
    <t>Montáž hromosvodného vedení svorek se 3 a více šrouby</t>
  </si>
  <si>
    <t>35441986</t>
  </si>
  <si>
    <t>svorka odbočovací a spojovací pro pásek 30x4mm, FeZn</t>
  </si>
  <si>
    <t>-2089463850</t>
  </si>
  <si>
    <t>22</t>
  </si>
  <si>
    <t>35441860</t>
  </si>
  <si>
    <t>svorka FeZn k jímací tyči - 4 šrouby</t>
  </si>
  <si>
    <t>1308652960</t>
  </si>
  <si>
    <t>23</t>
  </si>
  <si>
    <t>998741201</t>
  </si>
  <si>
    <t>Přesun hmot procentní pro silnoproud v objektech v do 6 m</t>
  </si>
  <si>
    <t>%</t>
  </si>
  <si>
    <t>1836742584</t>
  </si>
  <si>
    <t>Přesun hmot pro silnoproud stanovený procentní sazbou (%) z ceny vodorovná dopravní vzdálenost do 50 m v objektech výšky do 6 m</t>
  </si>
  <si>
    <t>SO-02 - Brány a oplocení</t>
  </si>
  <si>
    <t xml:space="preserve">    3 - Svislé a kompletní konstrukce</t>
  </si>
  <si>
    <t>Svislé a kompletní konstrukce</t>
  </si>
  <si>
    <t>3-01</t>
  </si>
  <si>
    <t>D+M Jednokřídlá ocelová branka 1,0 x 1,8 m dle PD</t>
  </si>
  <si>
    <t>1928604050</t>
  </si>
  <si>
    <t>3-02</t>
  </si>
  <si>
    <t>D+M Jednokřídlá ocelová brána na manuální pohon 3,0 x 1,8 m dle PD</t>
  </si>
  <si>
    <t>-2008262710</t>
  </si>
  <si>
    <t>3-03</t>
  </si>
  <si>
    <t xml:space="preserve">D+M Jednokřídlá posuvná nesená (samonosná) vjezdová ocelová brána 5,0 x 1,9 m včetně základu dle PD </t>
  </si>
  <si>
    <t>-1506625603</t>
  </si>
  <si>
    <t>Poznámka k položce:_x000d_
VÝPLŇ SVISLÝMI OCELOVÝMI UZAVŘENÝMI PROFILY, VČETNĚ SLOUPKŮ A KOTVENÍ, ELEKTRICKÝ POHON, ROZMĚR 5000x1900 mm (PRŮJEZDNÁ ŠÍŘKA x VÝŠKA BRÁNY OD ZEMNĚ)</t>
  </si>
  <si>
    <t>338171113</t>
  </si>
  <si>
    <t>Osazování sloupků a vzpěr plotových ocelových v do 2 m se zabetonováním</t>
  </si>
  <si>
    <t>828409470</t>
  </si>
  <si>
    <t>Montáž sloupků a vzpěr plotových ocelových trubkových nebo profilovaných výšky do 2 m se zabetonováním do 0,08 m3 do připravených jamek</t>
  </si>
  <si>
    <t>55342255</t>
  </si>
  <si>
    <t>sloupek plotový průběžný Pz a komaxitový 2500/38x1,5mm</t>
  </si>
  <si>
    <t>116304085</t>
  </si>
  <si>
    <t>553-01</t>
  </si>
  <si>
    <t>sloupek plotový pro osazení branky</t>
  </si>
  <si>
    <t>ks</t>
  </si>
  <si>
    <t>-295631247</t>
  </si>
  <si>
    <t>348401130</t>
  </si>
  <si>
    <t>Montáž oplocení ze strojového pletiva s napínacími dráty v přes 1,6 do 2,0 m</t>
  </si>
  <si>
    <t>609916311</t>
  </si>
  <si>
    <t>Montáž oplocení z pletiva strojového s napínacími dráty přes 1,6 do 2,0 m</t>
  </si>
  <si>
    <t>2,5*3+2,44+2,5*2+2,28+1,46+1,49+2,09+1,54+2,18+2,5</t>
  </si>
  <si>
    <t>31327516</t>
  </si>
  <si>
    <t>pletivo drátěné plastifikované se čtvercovými oky 55/2,5mm v 1750mm</t>
  </si>
  <si>
    <t>1552474059</t>
  </si>
  <si>
    <t>28,48*1,05 'Přepočtené koeficientem množství</t>
  </si>
  <si>
    <t>Osazení chráničky a elektro přívodu pro posuvnou bránu včetně zemních prací</t>
  </si>
  <si>
    <t>905966559</t>
  </si>
  <si>
    <t>Vývrt pro osazení ocelového sloupku</t>
  </si>
  <si>
    <t>-904878206</t>
  </si>
  <si>
    <t>998232110</t>
  </si>
  <si>
    <t>Přesun hmot pro oplocení zděné z cihel nebo tvárnic v do 3 m</t>
  </si>
  <si>
    <t>-1879422405</t>
  </si>
  <si>
    <t>Přesun hmot pro oplocení se svislou nosnou konstrukcí zděnou z cihel, tvárnic, bloků, popř. kovovou nebo dřevěnou vodorovná dopravní vzdálenost do 50 m, pro oplocení výšky do 3 m</t>
  </si>
  <si>
    <t>SO-03 - Dezinfekční brod</t>
  </si>
  <si>
    <t xml:space="preserve">    8 - Trubní vedení</t>
  </si>
  <si>
    <t xml:space="preserve">    721 - Zdravotechnika - vnitřní kanalizace</t>
  </si>
  <si>
    <t xml:space="preserve">    767 - Konstrukce zámečnické</t>
  </si>
  <si>
    <t>1-01</t>
  </si>
  <si>
    <t>Úprava terénu v okolí dezinfekčího brodu včetně zasetí traviny</t>
  </si>
  <si>
    <t>-598928354</t>
  </si>
  <si>
    <t>131251201</t>
  </si>
  <si>
    <t>Hloubení jam zapažených v hornině třídy těžitelnosti I skupiny 3 objem do 20 m3 strojně</t>
  </si>
  <si>
    <t>1796239601</t>
  </si>
  <si>
    <t>Hloubení zapažených jam a zářezů strojně s urovnáním dna do předepsaného profilu a spádu v hornině třídy těžitelnosti I skupiny 3 do 20 m3</t>
  </si>
  <si>
    <t>2,0*2,0*3,35</t>
  </si>
  <si>
    <t>502032785</t>
  </si>
  <si>
    <t>3,14*0,5*0,5*2,84</t>
  </si>
  <si>
    <t>174151102</t>
  </si>
  <si>
    <t>Zásyp v prostoru s omezeným pohybem stroje sypaninou se zhutněním</t>
  </si>
  <si>
    <t>-70219173</t>
  </si>
  <si>
    <t>Zásyp sypaninou z jakékoliv horniny strojně s uložením výkopku ve vrstvách se zhutněním v prostorách s omezeným pohybem stroje s urovnáním povrchu zásypu</t>
  </si>
  <si>
    <t>-3,14*0,5*0,5*2,84 "skruž</t>
  </si>
  <si>
    <t>58343930</t>
  </si>
  <si>
    <t>kamenivo drcené hrubé frakce 16/32</t>
  </si>
  <si>
    <t>1949612920</t>
  </si>
  <si>
    <t>2,0*2,0*0,75*2,0</t>
  </si>
  <si>
    <t>Trubní vedení</t>
  </si>
  <si>
    <t>894410213</t>
  </si>
  <si>
    <t>Osazení betonových dílců pro kanalizační šachty DN 1000 skruž rovná výšky 1000 mm</t>
  </si>
  <si>
    <t>-1538087680</t>
  </si>
  <si>
    <t>Osazení betonových dílců šachet kanalizačních skruž rovná DN 1000, výšky 1000 mm</t>
  </si>
  <si>
    <t>59224052</t>
  </si>
  <si>
    <t>skruž pro kanalizační šachty se zabudovanými stupadly 100x100x12cm</t>
  </si>
  <si>
    <t>593778260</t>
  </si>
  <si>
    <t>894410232</t>
  </si>
  <si>
    <t>Osazení betonových dílců pro kanalizační šachty DN 1000 skruž přechodová (konus)</t>
  </si>
  <si>
    <t>2048620462</t>
  </si>
  <si>
    <t>Osazení betonových dílců šachet kanalizačních skruž přechodová (konus) DN 1000</t>
  </si>
  <si>
    <t>59224167</t>
  </si>
  <si>
    <t>skruž betonová přechodová 62,5/100x60x12cm, stupadla poplastovaná</t>
  </si>
  <si>
    <t>-20923584</t>
  </si>
  <si>
    <t>916131213</t>
  </si>
  <si>
    <t>Osazení silničního obrubníku betonového stojatého s boční opěrou do lože z betonu prostého</t>
  </si>
  <si>
    <t>-24851189</t>
  </si>
  <si>
    <t>Osazení silničního obrubníku betonového se zřízením lože, s vyplněním a zatřením spár cementovou maltou stojatého s boční opěrou z betonu prostého, do lože z betonu prostého</t>
  </si>
  <si>
    <t>59217031</t>
  </si>
  <si>
    <t>obrubník betonový silniční 1000x150x250mm</t>
  </si>
  <si>
    <t>-734501026</t>
  </si>
  <si>
    <t>20*1,02 'Přepočtené koeficientem množství</t>
  </si>
  <si>
    <t>916231213</t>
  </si>
  <si>
    <t>Osazení chodníkového obrubníku betonového stojatého s boční opěrou do lože z betonu prostého</t>
  </si>
  <si>
    <t>372709626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</si>
  <si>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</si>
  <si>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</si>
  <si>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1000x100x250mm</t>
  </si>
  <si>
    <t>1982406183</t>
  </si>
  <si>
    <t>8*1,02 'Přepočtené koeficientem množství</t>
  </si>
  <si>
    <t>D+M VTOKOVÁ MŘÍŽ 500x500 MULTITOP Z TVÁRNÉ LITINY, TŘÍDA ZATÍŽENÍ D 400</t>
  </si>
  <si>
    <t>1788914993</t>
  </si>
  <si>
    <t>998225111</t>
  </si>
  <si>
    <t>Přesun hmot pro pozemní komunikace s krytem z kamene, monolitickým betonovým nebo živičným</t>
  </si>
  <si>
    <t>-1607279664</t>
  </si>
  <si>
    <t>Přesun hmot pro komunikace s krytem z kameniva, monolitickým betonovým nebo živičným dopravní vzdálenost do 200 m jakékoliv délky objektu</t>
  </si>
  <si>
    <t>721</t>
  </si>
  <si>
    <t>Zdravotechnika - vnitřní kanalizace</t>
  </si>
  <si>
    <t>721173317.OSM</t>
  </si>
  <si>
    <t>Potrubí kanalizační KG-Systém SN 4 dešťové DN 160</t>
  </si>
  <si>
    <t>2070007372</t>
  </si>
  <si>
    <t>998721201</t>
  </si>
  <si>
    <t>Přesun hmot procentní pro vnitřní kanalizace v objektech v do 6 m</t>
  </si>
  <si>
    <t>-39664843</t>
  </si>
  <si>
    <t>Přesun hmot pro vnitřní kanalizace stanovený procentní sazbou (%) z ceny vodorovná dopravní vzdálenost do 50 m v objektech výšky do 6 m</t>
  </si>
  <si>
    <t>767</t>
  </si>
  <si>
    <t>Konstrukce zámečnické</t>
  </si>
  <si>
    <t>767510111</t>
  </si>
  <si>
    <t>Montáž osazení kanálového krytu</t>
  </si>
  <si>
    <t>1112905332</t>
  </si>
  <si>
    <t>Montáž kanálových krytů osazení</t>
  </si>
  <si>
    <t>28610588</t>
  </si>
  <si>
    <t>poklop šachtový litinový D400 bez odvětrání d 610 mm s litinovým rámem a betonovým prstencem systému drenážních šachet pro liniové stavby</t>
  </si>
  <si>
    <t>-941079358</t>
  </si>
  <si>
    <t>Vyvrtání otvoru do skruže pro osazení kanalizační trubky</t>
  </si>
  <si>
    <t>-211659615</t>
  </si>
  <si>
    <t>D+M Hrdlová zátka dle PD</t>
  </si>
  <si>
    <t>1211944577</t>
  </si>
  <si>
    <t>D+M Mobilní nádoba o objemu 200 l pro likvidaci dezinfekce z brodu dle PD</t>
  </si>
  <si>
    <t>47829402</t>
  </si>
  <si>
    <t>998767201</t>
  </si>
  <si>
    <t>Přesun hmot procentní pro zámečnické konstrukce v objektech v do 6 m</t>
  </si>
  <si>
    <t>-2125517974</t>
  </si>
  <si>
    <t>Přesun hmot pro zámečnické konstrukce stanovený procentní sazbou (%) z ceny vodorovná dopravní vzdálenost do 50 m v objektech výšky do 6 m</t>
  </si>
  <si>
    <t>SO-04 - Seník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</si>
  <si>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</si>
  <si>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</si>
  <si>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</si>
  <si>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</si>
  <si>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43</t>
  </si>
  <si>
    <t>-1719983928</t>
  </si>
  <si>
    <t>564*0,16</t>
  </si>
  <si>
    <t>132212131</t>
  </si>
  <si>
    <t>Hloubení nezapažených rýh šířky do 800 mm v soudržných horninách třídy těžitelnosti I skupiny 3 ručně</t>
  </si>
  <si>
    <t>-1883343633</t>
  </si>
  <si>
    <t>Hloubení nezapažených rýh šířky do 800 mm ručně s urovnáním dna do předepsaného profilu a spádu v hornině třídy těžitelnosti I skupiny 3 soudržných</t>
  </si>
  <si>
    <t>1,2*(3,695+3,741+3,70+3,745+3,626+3,811+3,745)*0,6</t>
  </si>
  <si>
    <t>1,0*(3,725+3,738+3,67+3,756+3,647+3,751+3,711)</t>
  </si>
  <si>
    <t>1,1*(4,33+3,04+3,41+3,15+4,33+4,3+11,25+4,3)</t>
  </si>
  <si>
    <t>133212811</t>
  </si>
  <si>
    <t>Hloubení nezapažených šachet v hornině třídy těžitelnosti I skupiny 3 plocha výkopu do 4 m2 ručně</t>
  </si>
  <si>
    <t>-1421169310</t>
  </si>
  <si>
    <t>Hloubení nezapažených šachet ručně v horninách třídy těžitelnosti I skupiny 3, půdorysná plocha výkopu do 4 m2</t>
  </si>
  <si>
    <t>0,8*0,8*1,2*2</t>
  </si>
  <si>
    <t>-982211590</t>
  </si>
  <si>
    <t>86,684+1,536+90,24</t>
  </si>
  <si>
    <t>44</t>
  </si>
  <si>
    <t>171111111-01</t>
  </si>
  <si>
    <t>Hutnění zeminy pro spodní stavbu tl do 20 cm</t>
  </si>
  <si>
    <t>495603125</t>
  </si>
  <si>
    <t>Hutnění zeminy pro spodní stavbu tloušťky vrstvy do 20 cm</t>
  </si>
  <si>
    <t>-1057740442</t>
  </si>
  <si>
    <t>32,398*4,33*0,15 "0-63</t>
  </si>
  <si>
    <t>32,4*23,05*0,15 "8-16</t>
  </si>
  <si>
    <t>58344197</t>
  </si>
  <si>
    <t>štěrkodrť frakce 0/63</t>
  </si>
  <si>
    <t>-916936983</t>
  </si>
  <si>
    <t>32,398*4,33*0,15*2,0</t>
  </si>
  <si>
    <t>58343872</t>
  </si>
  <si>
    <t>kamenivo drcené hrubé frakce 8/16</t>
  </si>
  <si>
    <t>1128620387</t>
  </si>
  <si>
    <t>32,4*23,05*0,15*2</t>
  </si>
  <si>
    <t>2-01</t>
  </si>
  <si>
    <t>Ošetření a začištění sstávajících patek sloupků dle PD</t>
  </si>
  <si>
    <t>710985985</t>
  </si>
  <si>
    <t>Poznámka k položce:_x000d_
ODKOPÁNÍ STÁVAJÍCÍ ZEMINY KOLEM PATEK SLOUPKŮ DO HLOUBKY MIN. 200 MM POD ÚROVEŇ TERÉNU A VLOŽENÍ BEDNĚNÍ _x000d_
PŘED BETONÁŽÍ OŠETŘENÍ STÁVAJÍCÍCH SLOUPŮ OCHRANNÝM NÁTĚREM_x000d_
OBETONOVÁNÍ VŠECH STÁVAJÍCÍCH PATEK SLOUPKŮ +100MM BETONEM C20/25. PROKOTVENÍ STÁVAJÍCÍ BETONOVÉ PATKY POMOCÍ ROXORŮ NAVRTANÝCH DO STÁVAJÍCÍCH BETONOVÝCH PATEK A NAVAŘENÝCH KARI SÍTÍ 100/100/8. HORNÍ POVRCH NADBETONÁVKY VYSPÁDOVÁN OD OCEL. SLOUPŮ 5%</t>
  </si>
  <si>
    <t>274313611</t>
  </si>
  <si>
    <t>Základové pásy z betonu tř. C 16/20</t>
  </si>
  <si>
    <t>-1242352183</t>
  </si>
  <si>
    <t>Základy z betonu prostého pasy betonu kamenem neprokládaného tř. C 16/20</t>
  </si>
  <si>
    <t>1,2*(3,695+3,741+3,7+3,745+3,626+3,811+3,745)*0,6</t>
  </si>
  <si>
    <t>Mezisoučet</t>
  </si>
  <si>
    <t>86,684*0,05 "ztratné v terénu 5%</t>
  </si>
  <si>
    <t>275313611</t>
  </si>
  <si>
    <t>Základové patky z betonu tř. C 16/20</t>
  </si>
  <si>
    <t>879619231</t>
  </si>
  <si>
    <t>Základy z betonu prostého patky a bloky z betonu kamenem neprokládaného tř. C 16/20</t>
  </si>
  <si>
    <t>1,2*0,8*0,8*2</t>
  </si>
  <si>
    <t>1,536*0,1 "ztratné v terénu 10%</t>
  </si>
  <si>
    <t>Osazení parapetního kamene na kamennou zeď dle PD</t>
  </si>
  <si>
    <t>1264762060</t>
  </si>
  <si>
    <t>22,6+32,0+9,25+9,15+18,5+9,45</t>
  </si>
  <si>
    <t>311113131</t>
  </si>
  <si>
    <t>Nosná zeď tl 150 mm z hladkých tvárnic ztraceného bednění včetně výplně z betonu tř. C 16/20</t>
  </si>
  <si>
    <t>-1658293292</t>
  </si>
  <si>
    <t>Nadzákladové zdi z tvárnic ztraceného bednění betonových hladkých, včetně výplně z betonu třídy C 16/20, tloušťky zdiva 150 mm</t>
  </si>
  <si>
    <t>1,0*(22,20*2+31,70*2-4,2*2)+0,1*22,2*2+0,2*31,7</t>
  </si>
  <si>
    <t>311213212</t>
  </si>
  <si>
    <t>Zdivo z pravidelných kamenů na maltu objem jednoho kamene do 0,02 m3 š spáry přes 4 do 10 mm</t>
  </si>
  <si>
    <t>-429135574</t>
  </si>
  <si>
    <t>Zdivo nadzákladové z lomového kamene štípaného nebo ručně vybíraného na maltu z pravidelných kamenů (na vazbu) objemu 1 kusu kamene do 0,02 m3, šířka spáry přes 4 do 10 mm</t>
  </si>
  <si>
    <t>1,0*(22,20*2+31,70*2-4,2*2)*0,2+0,1*22,2*2*0,2+0,2*31,7*0,2</t>
  </si>
  <si>
    <t>311361821</t>
  </si>
  <si>
    <t>Výztuž nosných zdí betonářskou ocelí 10 505</t>
  </si>
  <si>
    <t>-708465143</t>
  </si>
  <si>
    <t>Výztuž nadzákladových zdí nosných svislých nebo odkloněných od svislice, rovných nebo oblých z betonářské oceli 10 505 (R) nebo BSt 500</t>
  </si>
  <si>
    <t>(1,0*(22,20*2+31,70*2-4,2*2)+0,1*22,2*2+0,2*31,7)*7,5/1000 "míra vyztužení 7,5 kg/m2</t>
  </si>
  <si>
    <t>584121108</t>
  </si>
  <si>
    <t>Osazení silničních dílců z ŽB do lože z kameniva těženého tl 40 mm plochy do 15 m2</t>
  </si>
  <si>
    <t>915152565</t>
  </si>
  <si>
    <t>Osazení silničních dílců ze železového betonu s podkladem z kameniva těženého do tl. 40 mm jakéhokoliv druhu a velikosti, na plochu jednotlivě do 15 m2</t>
  </si>
  <si>
    <t>59381004</t>
  </si>
  <si>
    <t>panel silniční 3,00x2,00x0,15m</t>
  </si>
  <si>
    <t>-1273118823</t>
  </si>
  <si>
    <t>998011002</t>
  </si>
  <si>
    <t>Přesun hmot pro budovy zděné v přes 6 do 12 m</t>
  </si>
  <si>
    <t>1453305570</t>
  </si>
  <si>
    <t>Přesun hmot pro budovy občanské výstavby, bydlení, výrobu a služby s nosnou svislou konstrukcí zděnou z cihel, tvárnic nebo kamene vodorovná dopravní vzdálenost do 100 m pro budovy výšky přes 6 do 12 m</t>
  </si>
  <si>
    <t>762</t>
  </si>
  <si>
    <t>Konstrukce tesařské</t>
  </si>
  <si>
    <t>762083122</t>
  </si>
  <si>
    <t>Impregnace řeziva proti dřevokaznému hmyzu, houbám a plísním máčením třída ohrožení 3 a 4</t>
  </si>
  <si>
    <t>-688629950</t>
  </si>
  <si>
    <t>Impregnace řeziva máčením proti dřevokaznému hmyzu, houbám a plísním, třída ohrožení 3 a 4 (dřevo v exteriéru)</t>
  </si>
  <si>
    <t>762335112</t>
  </si>
  <si>
    <t>Montáž krokví rovnoběžných s okapem z hraněného řeziva průřezové pl přes 120 do 224 cm2 na dřevo</t>
  </si>
  <si>
    <t>-1103863607</t>
  </si>
  <si>
    <t>Montáž vázaných konstrukcí krovů krokví rovnoběžných s okapem (vlašských) z řeziva hraněného na dřevěný podklad, průřezové plochy přes 120 do 224 cm2</t>
  </si>
  <si>
    <t>26*32,902</t>
  </si>
  <si>
    <t>60512130</t>
  </si>
  <si>
    <t>hranol stavební řezivo průřezu do 224cm2 do dl 6m</t>
  </si>
  <si>
    <t>-1238817597</t>
  </si>
  <si>
    <t>26*32,902*0,1*0,2</t>
  </si>
  <si>
    <t>17,109*1,02 'Přepočtené koeficientem množství</t>
  </si>
  <si>
    <t>762335812</t>
  </si>
  <si>
    <t>Demontáž krokví rovnoběžných s okapem průřezové pl přes 120 do 224 cm2 na dřevěný podklad</t>
  </si>
  <si>
    <t>877082109</t>
  </si>
  <si>
    <t>Demontáž vázaných konstrukcí krovů sklonu do 60° krokví rovnoběžných s okapem (vlašských) na dřevěný podklad, průřezové plochy přes 120 do 224 cm2</t>
  </si>
  <si>
    <t>25*32,9</t>
  </si>
  <si>
    <t>762395000</t>
  </si>
  <si>
    <t>Spojovací prostředky krovů, bednění, laťování, nadstřešních konstrukcí</t>
  </si>
  <si>
    <t>-1053874701</t>
  </si>
  <si>
    <t>Spojovací prostředky krovů, bednění a laťování, nadstřešních konstrukcí svory, prkna, hřebíky, pásová ocel, vruty</t>
  </si>
  <si>
    <t>998762202</t>
  </si>
  <si>
    <t>Přesun hmot procentní pro kce tesařské v objektech v přes 6 do 12 m</t>
  </si>
  <si>
    <t>1475345967</t>
  </si>
  <si>
    <t>Přesun hmot pro konstrukce tesařské stanovený procentní sazbou (%) z ceny vodorovná dopravní vzdálenost do 50 m v objektech výšky přes 6 do 12 m</t>
  </si>
  <si>
    <t>764</t>
  </si>
  <si>
    <t>Konstrukce klempířské</t>
  </si>
  <si>
    <t>764001841</t>
  </si>
  <si>
    <t>Demontáž krytiny ze šablon do suti</t>
  </si>
  <si>
    <t>-848958569</t>
  </si>
  <si>
    <t>Demontáž klempířských konstrukcí krytiny ze šablon do suti</t>
  </si>
  <si>
    <t>12,3*33,96*2</t>
  </si>
  <si>
    <t>764511404</t>
  </si>
  <si>
    <t>Žlab podokapní půlkruhový z Pz plechu rš 330 mm</t>
  </si>
  <si>
    <t>649440515</t>
  </si>
  <si>
    <t>Žlab podokapní z pozinkovaného plechu včetně háků a čel půlkruhový rš 330 mm</t>
  </si>
  <si>
    <t>33*2</t>
  </si>
  <si>
    <t>764511444</t>
  </si>
  <si>
    <t>Kotlík oválný (trychtýřový) pro podokapní žlaby z Pz plechu 330/100 mm</t>
  </si>
  <si>
    <t>550554108</t>
  </si>
  <si>
    <t>Žlab podokapní z pozinkovaného plechu včetně háků a čel kotlík oválný (trychtýřový), rš žlabu/průměr svodu 330/100 mm</t>
  </si>
  <si>
    <t>26</t>
  </si>
  <si>
    <t>764518422</t>
  </si>
  <si>
    <t>Svody kruhové včetně objímek, kolen, odskoků z Pz plechu průměru 100 mm</t>
  </si>
  <si>
    <t>-1281513403</t>
  </si>
  <si>
    <t>Svod z pozinkovaného plechu včetně objímek, kolen a odskoků kruhový, průměru 100 mm</t>
  </si>
  <si>
    <t>6,9*4</t>
  </si>
  <si>
    <t>27</t>
  </si>
  <si>
    <t>998764202</t>
  </si>
  <si>
    <t>Přesun hmot procentní pro konstrukce klempířské v objektech v přes 6 do 12 m</t>
  </si>
  <si>
    <t>-1044903407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</si>
  <si>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</si>
  <si>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</si>
  <si>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</si>
  <si>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28</t>
  </si>
  <si>
    <t>766-01</t>
  </si>
  <si>
    <t>D+M Rolovací vrata 4,2 x 4,2 m dle PD</t>
  </si>
  <si>
    <t>1419133009</t>
  </si>
  <si>
    <t>Poznámka k položce:_x000d_
- ROLOVACÍ MŘÍŽ S KULATOU PERFORACÍ 7 mm_x000d_
- HLINÍKOVÁ VODÍCÍ KOLEJNICE TL. 100 mm_x000d_
- MONTÁŽ VRAT ZA OTVOR_x000d_
- MECHANICKÉ RUČNÍ OVLÁDÁNÍ</t>
  </si>
  <si>
    <t>29</t>
  </si>
  <si>
    <t>766-02</t>
  </si>
  <si>
    <t>D+M Dřevěné fošny průřezu 50 x 200 mm dle PD</t>
  </si>
  <si>
    <t>1732504544</t>
  </si>
  <si>
    <t>2,0*(31,56*2+22,03*2-4,2*2)</t>
  </si>
  <si>
    <t>30</t>
  </si>
  <si>
    <t>998766201</t>
  </si>
  <si>
    <t>Přesun hmot procentní pro kce truhlářské v objektech v do 6 m</t>
  </si>
  <si>
    <t>-314491450</t>
  </si>
  <si>
    <t>Přesun hmot pro konstrukce truhlářské stanovený procentní sazbou (%) z ceny vodorovná dopravní vzdálenost do 50 m v objektech výšky do 6 m</t>
  </si>
  <si>
    <t>31</t>
  </si>
  <si>
    <t>58-01</t>
  </si>
  <si>
    <t>Obetonávka stávajících patek a doplnění prostoru mezi panely dle PD</t>
  </si>
  <si>
    <t>-948912468</t>
  </si>
  <si>
    <t>767-01</t>
  </si>
  <si>
    <t>D+M Králičí pletivo s velikostí ok max 20 mm proti ptákům ukotvené na stávající ocelové sloupy</t>
  </si>
  <si>
    <t>-1023135599</t>
  </si>
  <si>
    <t>Poznámka k položce:_x000d_
kotvena přes systém nerezových lanek do ocelové kce sloupu a ŽB. věnce</t>
  </si>
  <si>
    <t>75,3*2+55,7*2+1,2*4,2*2</t>
  </si>
  <si>
    <t>33</t>
  </si>
  <si>
    <t>767-02</t>
  </si>
  <si>
    <t>D+M KARI síť 8 mm, 150 x 150 mm přivařená na vnitřní straně ocelových sloupů</t>
  </si>
  <si>
    <t>-1359260453</t>
  </si>
  <si>
    <t>2,1*(31,88*2+22,03*2)-1,2*4,2*2</t>
  </si>
  <si>
    <t>34</t>
  </si>
  <si>
    <t>767-03</t>
  </si>
  <si>
    <t>Prodloužení stávajících ocelových krokví navařením ocelového profilu tl. 100 mm délky 360 mm</t>
  </si>
  <si>
    <t>621945612</t>
  </si>
  <si>
    <t>35</t>
  </si>
  <si>
    <t>767-04</t>
  </si>
  <si>
    <t>D+M Ocelový U-profil pro osazení fošen, přivařený na stávající ocelové sloupy</t>
  </si>
  <si>
    <t>-823683306</t>
  </si>
  <si>
    <t>36</t>
  </si>
  <si>
    <t>767-05</t>
  </si>
  <si>
    <t>D+M Ocelová tyč pr. 160 mm ukotvena na stávající kci pro osazení vrat dle PD</t>
  </si>
  <si>
    <t>1685816533</t>
  </si>
  <si>
    <t>37</t>
  </si>
  <si>
    <t>767-06</t>
  </si>
  <si>
    <t>D+M Nové nosné sloupy o pr. 160 mm dle PD</t>
  </si>
  <si>
    <t>1983893365</t>
  </si>
  <si>
    <t>38</t>
  </si>
  <si>
    <t>767391112</t>
  </si>
  <si>
    <t>Montáž krytiny z tvarovaných plechů šroubováním</t>
  </si>
  <si>
    <t>-619755814</t>
  </si>
  <si>
    <t>Montáž krytiny z tvarovaných plechů trapézových nebo vlnitých, uchycených šroubováním</t>
  </si>
  <si>
    <t>12,65*33,96*2</t>
  </si>
  <si>
    <t>39</t>
  </si>
  <si>
    <t>19425000</t>
  </si>
  <si>
    <t>plech Al trapézový 40/200 přírodní tl 0,60-0,63mm</t>
  </si>
  <si>
    <t>349921289</t>
  </si>
  <si>
    <t>859,188*2,12</t>
  </si>
  <si>
    <t>1821,479*1,05 'Přepočtené koeficientem množství</t>
  </si>
  <si>
    <t>40</t>
  </si>
  <si>
    <t>998767202</t>
  </si>
  <si>
    <t>Přesun hmot procentní pro zámečnické konstrukce v objektech v přes 6 do 12 m</t>
  </si>
  <si>
    <t>-486227432</t>
  </si>
  <si>
    <t>Přesun hmot pro zámečnické konstrukce stanovený procentní sazbou (%) z ceny vodorovná dopravní vzdálenost do 50 m v objektech výšky přes 6 do 12 m</t>
  </si>
  <si>
    <t>783</t>
  </si>
  <si>
    <t>Dokončovací práce - nátěry</t>
  </si>
  <si>
    <t>41</t>
  </si>
  <si>
    <t>783-01</t>
  </si>
  <si>
    <t>Mechanické a chemické očištění ocelových kcí včetně 1 x základ. nátěr a 2 x krycí PUR nátěr</t>
  </si>
  <si>
    <t>1701554341</t>
  </si>
  <si>
    <t>SO-05 - Komunikace</t>
  </si>
  <si>
    <t xml:space="preserve">    997 - Přesun sutě</t>
  </si>
  <si>
    <t>113106190</t>
  </si>
  <si>
    <t>Rozebrání vozovek ze silničních dílců se spárami vyplněnými kamenivem strojně pl do 50 m2</t>
  </si>
  <si>
    <t>-417389703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</si>
  <si>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</si>
  <si>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4,0*43,0</t>
  </si>
  <si>
    <t>113107231</t>
  </si>
  <si>
    <t>Odstranění podkladu z betonu prostého tl přes 100 do 150 mm strojně pl přes 200 m2</t>
  </si>
  <si>
    <t>-938628621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</si>
  <si>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</si>
  <si>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473,63-172,0</t>
  </si>
  <si>
    <t>122251104</t>
  </si>
  <si>
    <t>Odkopávky a prokopávky nezapažené v hornině třídy těžitelnosti I skupiny 3 objem do 500 m3 strojně</t>
  </si>
  <si>
    <t>2058162544</t>
  </si>
  <si>
    <t>Odkopávky a prokopávky nezapažené strojně v hornině třídy těžitelnosti I skupiny 3 přes 100 do 500 m3</t>
  </si>
  <si>
    <t>231*(0,21+0,2)</t>
  </si>
  <si>
    <t>473,63*(0,16+0,2-0,15)</t>
  </si>
  <si>
    <t>175,5*(0,08+0,04+0,15+0,15)</t>
  </si>
  <si>
    <t>107,6*(0,06+0,04+0,15)</t>
  </si>
  <si>
    <t>-780322447</t>
  </si>
  <si>
    <t>564750101</t>
  </si>
  <si>
    <t>Podklad z kameniva hrubého drceného vel. 16-32 mm plochy do 100 m2 tl 150 mm</t>
  </si>
  <si>
    <t>507175263</t>
  </si>
  <si>
    <t>Podklad nebo kryt z kameniva hrubého drceného vel. 16-32 mm s rozprostřením a zhutněním plochy jednotlivě do 100 m2, po zhutnění tl. 150 mm</t>
  </si>
  <si>
    <t>107,6 "zámková dlažba</t>
  </si>
  <si>
    <t>564851111</t>
  </si>
  <si>
    <t>Podklad ze štěrkodrtě ŠD plochy přes 100 m2 tl 150 mm</t>
  </si>
  <si>
    <t>1736908578</t>
  </si>
  <si>
    <t>Podklad ze štěrkodrti ŠD s rozprostřením a zhutněním plochy přes 100 m2, po zhutnění tl. 150 mm</t>
  </si>
  <si>
    <t>175,5*2 "vegetační dlažba</t>
  </si>
  <si>
    <t>107,6 "zámková dlažba - parkování</t>
  </si>
  <si>
    <t>564861111</t>
  </si>
  <si>
    <t>Podklad ze štěrkodrtě ŠD plochy přes 100 m2 tl 200 mm</t>
  </si>
  <si>
    <t>-1008606710</t>
  </si>
  <si>
    <t>Podklad ze štěrkodrti ŠD s rozprostřením a zhutněním plochy přes 100 m2, po zhutnění tl. 200 mm</t>
  </si>
  <si>
    <t>231,0 "betonová vozovka - příjezdové cesty k seníku</t>
  </si>
  <si>
    <t>473,63 "betonová vozovka u prodejny</t>
  </si>
  <si>
    <t>581131201</t>
  </si>
  <si>
    <t>Kryt cementobetonový vozovek skupiny CB II tl 160 mm - kartáčovaný beton</t>
  </si>
  <si>
    <t>124403173</t>
  </si>
  <si>
    <t>Kryt cementobetonový silničních komunikací skupiny CB II tl. 160 mm - kartáčovaný beton</t>
  </si>
  <si>
    <t>581141212</t>
  </si>
  <si>
    <t>Kryt cementobetonový vozovek skupiny CB II tl 210 mm - kartáčovaný beton</t>
  </si>
  <si>
    <t>-118635564</t>
  </si>
  <si>
    <t>Kryt cementobetonový silničních komunikací skupiny CB II tl. 210 mm - kartáčovaný beton</t>
  </si>
  <si>
    <t>596211122</t>
  </si>
  <si>
    <t>Kladení zámkové dlažby komunikací pro pěší ručně tl 60 mm skupiny B pl přes 100 do 300 m2</t>
  </si>
  <si>
    <t>807914693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</si>
  <si>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</si>
  <si>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107,6 "zámková dlažba - chodník</t>
  </si>
  <si>
    <t>59245015</t>
  </si>
  <si>
    <t>dlažba zámková tvaru I 200x165x60mm přírodní</t>
  </si>
  <si>
    <t>-1370964331</t>
  </si>
  <si>
    <t>215,2*1,02 'Přepočtené koeficientem množství</t>
  </si>
  <si>
    <t>596212222</t>
  </si>
  <si>
    <t>Kladení zámkové dlažby pozemních komunikací ručně tl 80 mm skupiny B pl přes 100 do 300 m2</t>
  </si>
  <si>
    <t>1381848695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</si>
  <si>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přes 100 do 300 m2</t>
  </si>
  <si>
    <t>175,5 "vegetační dlažba</t>
  </si>
  <si>
    <t>59245035</t>
  </si>
  <si>
    <t>dlažba plošná betonová vegetační 200x200x80mm přírodní</t>
  </si>
  <si>
    <t>719477655</t>
  </si>
  <si>
    <t>175,5*1,02 'Přepočtené koeficientem množství</t>
  </si>
  <si>
    <t>997</t>
  </si>
  <si>
    <t>Přesun sutě</t>
  </si>
  <si>
    <t>997221551</t>
  </si>
  <si>
    <t>Vodorovná doprava suti ze sypkých materiálů do 1 km</t>
  </si>
  <si>
    <t>-1723943207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</si>
  <si>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</si>
  <si>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</si>
  <si>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</si>
  <si>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909626223</t>
  </si>
  <si>
    <t>Vodorovná doprava suti bez naložení, ale se složením a s hrubým urovnáním Příplatek k ceně za každý další i započatý 1 km přes 1 km</t>
  </si>
  <si>
    <t>166,83*10 'Přepočtené koeficientem množství</t>
  </si>
  <si>
    <t>997221625</t>
  </si>
  <si>
    <t>Poplatek za uložení na skládce (skládkovné) stavebního odpadu železobetonového kód odpadu 17 01 01</t>
  </si>
  <si>
    <t>1337741540</t>
  </si>
  <si>
    <t>Poplatek za uložení stavebního odpadu na skládce (skládkovné) z armovaného betonu zatříděného do Katalogu odpadů pod kódem 17 01 01</t>
  </si>
  <si>
    <t>998223011</t>
  </si>
  <si>
    <t>Přesun hmot pro pozemní komunikace s krytem dlážděným</t>
  </si>
  <si>
    <t>1567975532</t>
  </si>
  <si>
    <t>Přesun hmot pro pozemní komunikace s krytem dlážděným dopravní vzdálenost do 200 m jakékoliv délky objektu</t>
  </si>
  <si>
    <t>SO-06 -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</si>
  <si>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</si>
  <si>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</si>
  <si>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</si>
  <si>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</si>
  <si>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</si>
  <si>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</si>
  <si>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VRN-01</t>
  </si>
  <si>
    <t>Autorský dozor</t>
  </si>
  <si>
    <t>-353382384</t>
  </si>
  <si>
    <t>Poznámka k položce:_x000d_
Doplní generální projektant.</t>
  </si>
  <si>
    <t>VRN-02</t>
  </si>
  <si>
    <t>Výrobní a dílenská dokumentace</t>
  </si>
  <si>
    <t>-1262342764</t>
  </si>
  <si>
    <t>VRN1</t>
  </si>
  <si>
    <t>Průzkumné, geodetické a projektové práce</t>
  </si>
  <si>
    <t>013254000</t>
  </si>
  <si>
    <t>Dokumentace skutečného provedení stavby</t>
  </si>
  <si>
    <t>1024</t>
  </si>
  <si>
    <t>189425808</t>
  </si>
  <si>
    <t>VRN3</t>
  </si>
  <si>
    <t>Zařízení staveniště</t>
  </si>
  <si>
    <t>030001000</t>
  </si>
  <si>
    <t>861294400</t>
  </si>
  <si>
    <t>034103000</t>
  </si>
  <si>
    <t>Oplocení staveniště</t>
  </si>
  <si>
    <t>664139935</t>
  </si>
  <si>
    <t>034303000</t>
  </si>
  <si>
    <t>Dopravní značení</t>
  </si>
  <si>
    <t>-1835346667</t>
  </si>
  <si>
    <t>VRN4</t>
  </si>
  <si>
    <t>Inženýrská činnost</t>
  </si>
  <si>
    <t>041203000</t>
  </si>
  <si>
    <t>Technický dozor investora</t>
  </si>
  <si>
    <t>-1287027398</t>
  </si>
  <si>
    <t>045203000</t>
  </si>
  <si>
    <t>Kompletační činnost</t>
  </si>
  <si>
    <t>-1856090543</t>
  </si>
  <si>
    <t>045303000</t>
  </si>
  <si>
    <t>Koordinační činnost</t>
  </si>
  <si>
    <t>1655260231</t>
  </si>
  <si>
    <t>VRN9</t>
  </si>
  <si>
    <t>Ostatní náklady</t>
  </si>
  <si>
    <t>094104000</t>
  </si>
  <si>
    <t>Náklady na opatření BOZP</t>
  </si>
  <si>
    <t>1535805010</t>
  </si>
  <si>
    <t>VRN9-01</t>
  </si>
  <si>
    <t>Provozní vlivy</t>
  </si>
  <si>
    <t>-1720484681</t>
  </si>
  <si>
    <t>VRN9-02</t>
  </si>
  <si>
    <t>Ochrana stávajících sítí</t>
  </si>
  <si>
    <t>242568338</t>
  </si>
  <si>
    <t>VRN9-03</t>
  </si>
  <si>
    <t>Koordinační činnost TDI - 0,5% ze stavební části, doplnění detailů nad rámec projektové dokumentace</t>
  </si>
  <si>
    <t>422929104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</si>
</sst>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55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57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56</v>
      </c>
      <c r="AI60" s="42"/>
      <c r="AJ60" s="42"/>
      <c r="AK60" s="42"/>
      <c r="AL60" s="42"/>
      <c r="AM60" s="64" t="s">
        <v>57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58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59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57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56</v>
      </c>
      <c r="AI75" s="42"/>
      <c r="AJ75" s="42"/>
      <c r="AK75" s="42"/>
      <c r="AL75" s="42"/>
      <c r="AM75" s="64" t="s">
        <v>57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2023-028-01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Zelenka s.r.o. - Modernizace provozu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Prasklice 144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Zelenka s.r.o., Topolová 910, Židlochovice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A77 architekti, Taussigova 21, Brno</v>
      </c>
      <c r="AN89" s="71"/>
      <c r="AO89" s="71"/>
      <c r="AP89" s="71"/>
      <c r="AQ89" s="40"/>
      <c r="AR89" s="44"/>
      <c r="AS89" s="81" t="s">
        <v>61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Ladislav Kopecký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62</v>
      </c>
      <c r="D92" s="94"/>
      <c r="E92" s="94"/>
      <c r="F92" s="94"/>
      <c r="G92" s="94"/>
      <c r="H92" s="95"/>
      <c r="I92" s="96" t="s">
        <v>63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64</v>
      </c>
      <c r="AH92" s="94"/>
      <c r="AI92" s="94"/>
      <c r="AJ92" s="94"/>
      <c r="AK92" s="94"/>
      <c r="AL92" s="94"/>
      <c r="AM92" s="94"/>
      <c r="AN92" s="96" t="s">
        <v>65</v>
      </c>
      <c r="AO92" s="94"/>
      <c r="AP92" s="98"/>
      <c r="AQ92" s="99" t="s">
        <v>66</v>
      </c>
      <c r="AR92" s="44"/>
      <c r="AS92" s="100" t="s">
        <v>67</v>
      </c>
      <c r="AT92" s="101" t="s">
        <v>68</v>
      </c>
      <c r="AU92" s="101" t="s">
        <v>69</v>
      </c>
      <c r="AV92" s="101" t="s">
        <v>70</v>
      </c>
      <c r="AW92" s="101" t="s">
        <v>71</v>
      </c>
      <c r="AX92" s="101" t="s">
        <v>72</v>
      </c>
      <c r="AY92" s="101" t="s">
        <v>73</v>
      </c>
      <c r="AZ92" s="101" t="s">
        <v>74</v>
      </c>
      <c r="BA92" s="101" t="s">
        <v>75</v>
      </c>
      <c r="BB92" s="101" t="s">
        <v>76</v>
      </c>
      <c r="BC92" s="101" t="s">
        <v>77</v>
      </c>
      <c r="BD92" s="102" t="s">
        <v>78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5</v>
      </c>
      <c r="BX94" s="117" t="s">
        <v>84</v>
      </c>
      <c r="CL94" s="117" t="s">
        <v>1</v>
      </c>
    </row>
    <row r="95" s="7" customFormat="1" ht="16.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'SO-01 - Mostová váha'!J30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88</v>
      </c>
      <c r="AR95" s="126"/>
      <c r="AS95" s="127">
        <v>0</v>
      </c>
      <c r="AT95" s="128">
        <f>ROUND(SUM(AV95:AW95),2)</f>
        <v>0</v>
      </c>
      <c r="AU95" s="129">
        <f>'SO-01 - Mostová váha'!P125</f>
        <v>0</v>
      </c>
      <c r="AV95" s="128">
        <f>'SO-01 - Mostová váha'!J33</f>
        <v>0</v>
      </c>
      <c r="AW95" s="128">
        <f>'SO-01 - Mostová váha'!J34</f>
        <v>0</v>
      </c>
      <c r="AX95" s="128">
        <f>'SO-01 - Mostová váha'!J35</f>
        <v>0</v>
      </c>
      <c r="AY95" s="128">
        <f>'SO-01 - Mostová váha'!J36</f>
        <v>0</v>
      </c>
      <c r="AZ95" s="128">
        <f>'SO-01 - Mostová váha'!F33</f>
        <v>0</v>
      </c>
      <c r="BA95" s="128">
        <f>'SO-01 - Mostová váha'!F34</f>
        <v>0</v>
      </c>
      <c r="BB95" s="128">
        <f>'SO-01 - Mostová váha'!F35</f>
        <v>0</v>
      </c>
      <c r="BC95" s="128">
        <f>'SO-01 - Mostová váha'!F36</f>
        <v>0</v>
      </c>
      <c r="BD95" s="130">
        <f>'SO-01 - Mostová váha'!F37</f>
        <v>0</v>
      </c>
      <c r="BE95" s="7"/>
      <c r="BT95" s="131" t="s">
        <v>89</v>
      </c>
      <c r="BV95" s="131" t="s">
        <v>83</v>
      </c>
      <c r="BW95" s="131" t="s">
        <v>90</v>
      </c>
      <c r="BX95" s="131" t="s">
        <v>5</v>
      </c>
      <c r="CL95" s="131" t="s">
        <v>1</v>
      </c>
      <c r="CM95" s="131" t="s">
        <v>91</v>
      </c>
    </row>
    <row r="96" s="7" customFormat="1" ht="16.5" customHeight="1">
      <c r="A96" s="119" t="s">
        <v>85</v>
      </c>
      <c r="B96" s="120"/>
      <c r="C96" s="121"/>
      <c r="D96" s="122" t="s">
        <v>92</v>
      </c>
      <c r="E96" s="122"/>
      <c r="F96" s="122"/>
      <c r="G96" s="122"/>
      <c r="H96" s="122"/>
      <c r="I96" s="123"/>
      <c r="J96" s="122" t="s">
        <v>93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'SO-02 - Brány a oplocení'!J30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88</v>
      </c>
      <c r="AR96" s="126"/>
      <c r="AS96" s="127">
        <v>0</v>
      </c>
      <c r="AT96" s="128">
        <f>ROUND(SUM(AV96:AW96),2)</f>
        <v>0</v>
      </c>
      <c r="AU96" s="129">
        <f>'SO-02 - Brány a oplocení'!P120</f>
        <v>0</v>
      </c>
      <c r="AV96" s="128">
        <f>'SO-02 - Brány a oplocení'!J33</f>
        <v>0</v>
      </c>
      <c r="AW96" s="128">
        <f>'SO-02 - Brány a oplocení'!J34</f>
        <v>0</v>
      </c>
      <c r="AX96" s="128">
        <f>'SO-02 - Brány a oplocení'!J35</f>
        <v>0</v>
      </c>
      <c r="AY96" s="128">
        <f>'SO-02 - Brány a oplocení'!J36</f>
        <v>0</v>
      </c>
      <c r="AZ96" s="128">
        <f>'SO-02 - Brány a oplocení'!F33</f>
        <v>0</v>
      </c>
      <c r="BA96" s="128">
        <f>'SO-02 - Brány a oplocení'!F34</f>
        <v>0</v>
      </c>
      <c r="BB96" s="128">
        <f>'SO-02 - Brány a oplocení'!F35</f>
        <v>0</v>
      </c>
      <c r="BC96" s="128">
        <f>'SO-02 - Brány a oplocení'!F36</f>
        <v>0</v>
      </c>
      <c r="BD96" s="130">
        <f>'SO-02 - Brány a oplocení'!F37</f>
        <v>0</v>
      </c>
      <c r="BE96" s="7"/>
      <c r="BT96" s="131" t="s">
        <v>89</v>
      </c>
      <c r="BV96" s="131" t="s">
        <v>83</v>
      </c>
      <c r="BW96" s="131" t="s">
        <v>94</v>
      </c>
      <c r="BX96" s="131" t="s">
        <v>5</v>
      </c>
      <c r="CL96" s="131" t="s">
        <v>1</v>
      </c>
      <c r="CM96" s="131" t="s">
        <v>91</v>
      </c>
    </row>
    <row r="97" s="7" customFormat="1" ht="16.5" customHeight="1">
      <c r="A97" s="119" t="s">
        <v>85</v>
      </c>
      <c r="B97" s="120"/>
      <c r="C97" s="121"/>
      <c r="D97" s="122" t="s">
        <v>95</v>
      </c>
      <c r="E97" s="122"/>
      <c r="F97" s="122"/>
      <c r="G97" s="122"/>
      <c r="H97" s="122"/>
      <c r="I97" s="123"/>
      <c r="J97" s="122" t="s">
        <v>96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'SO-03 - Dezinfekční brod'!J30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88</v>
      </c>
      <c r="AR97" s="126"/>
      <c r="AS97" s="127">
        <v>0</v>
      </c>
      <c r="AT97" s="128">
        <f>ROUND(SUM(AV97:AW97),2)</f>
        <v>0</v>
      </c>
      <c r="AU97" s="129">
        <f>'SO-03 - Dezinfekční brod'!P124</f>
        <v>0</v>
      </c>
      <c r="AV97" s="128">
        <f>'SO-03 - Dezinfekční brod'!J33</f>
        <v>0</v>
      </c>
      <c r="AW97" s="128">
        <f>'SO-03 - Dezinfekční brod'!J34</f>
        <v>0</v>
      </c>
      <c r="AX97" s="128">
        <f>'SO-03 - Dezinfekční brod'!J35</f>
        <v>0</v>
      </c>
      <c r="AY97" s="128">
        <f>'SO-03 - Dezinfekční brod'!J36</f>
        <v>0</v>
      </c>
      <c r="AZ97" s="128">
        <f>'SO-03 - Dezinfekční brod'!F33</f>
        <v>0</v>
      </c>
      <c r="BA97" s="128">
        <f>'SO-03 - Dezinfekční brod'!F34</f>
        <v>0</v>
      </c>
      <c r="BB97" s="128">
        <f>'SO-03 - Dezinfekční brod'!F35</f>
        <v>0</v>
      </c>
      <c r="BC97" s="128">
        <f>'SO-03 - Dezinfekční brod'!F36</f>
        <v>0</v>
      </c>
      <c r="BD97" s="130">
        <f>'SO-03 - Dezinfekční brod'!F37</f>
        <v>0</v>
      </c>
      <c r="BE97" s="7"/>
      <c r="BT97" s="131" t="s">
        <v>89</v>
      </c>
      <c r="BV97" s="131" t="s">
        <v>83</v>
      </c>
      <c r="BW97" s="131" t="s">
        <v>97</v>
      </c>
      <c r="BX97" s="131" t="s">
        <v>5</v>
      </c>
      <c r="CL97" s="131" t="s">
        <v>1</v>
      </c>
      <c r="CM97" s="131" t="s">
        <v>91</v>
      </c>
    </row>
    <row r="98" s="7" customFormat="1" ht="16.5" customHeight="1">
      <c r="A98" s="119" t="s">
        <v>85</v>
      </c>
      <c r="B98" s="120"/>
      <c r="C98" s="121"/>
      <c r="D98" s="122" t="s">
        <v>98</v>
      </c>
      <c r="E98" s="122"/>
      <c r="F98" s="122"/>
      <c r="G98" s="122"/>
      <c r="H98" s="122"/>
      <c r="I98" s="123"/>
      <c r="J98" s="122" t="s">
        <v>99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'SO-04 - Seník'!J30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88</v>
      </c>
      <c r="AR98" s="126"/>
      <c r="AS98" s="127">
        <v>0</v>
      </c>
      <c r="AT98" s="128">
        <f>ROUND(SUM(AV98:AW98),2)</f>
        <v>0</v>
      </c>
      <c r="AU98" s="129">
        <f>'SO-04 - Seník'!P128</f>
        <v>0</v>
      </c>
      <c r="AV98" s="128">
        <f>'SO-04 - Seník'!J33</f>
        <v>0</v>
      </c>
      <c r="AW98" s="128">
        <f>'SO-04 - Seník'!J34</f>
        <v>0</v>
      </c>
      <c r="AX98" s="128">
        <f>'SO-04 - Seník'!J35</f>
        <v>0</v>
      </c>
      <c r="AY98" s="128">
        <f>'SO-04 - Seník'!J36</f>
        <v>0</v>
      </c>
      <c r="AZ98" s="128">
        <f>'SO-04 - Seník'!F33</f>
        <v>0</v>
      </c>
      <c r="BA98" s="128">
        <f>'SO-04 - Seník'!F34</f>
        <v>0</v>
      </c>
      <c r="BB98" s="128">
        <f>'SO-04 - Seník'!F35</f>
        <v>0</v>
      </c>
      <c r="BC98" s="128">
        <f>'SO-04 - Seník'!F36</f>
        <v>0</v>
      </c>
      <c r="BD98" s="130">
        <f>'SO-04 - Seník'!F37</f>
        <v>0</v>
      </c>
      <c r="BE98" s="7"/>
      <c r="BT98" s="131" t="s">
        <v>89</v>
      </c>
      <c r="BV98" s="131" t="s">
        <v>83</v>
      </c>
      <c r="BW98" s="131" t="s">
        <v>100</v>
      </c>
      <c r="BX98" s="131" t="s">
        <v>5</v>
      </c>
      <c r="CL98" s="131" t="s">
        <v>1</v>
      </c>
      <c r="CM98" s="131" t="s">
        <v>91</v>
      </c>
    </row>
    <row r="99" s="7" customFormat="1" ht="16.5" customHeight="1">
      <c r="A99" s="119" t="s">
        <v>85</v>
      </c>
      <c r="B99" s="120"/>
      <c r="C99" s="121"/>
      <c r="D99" s="122" t="s">
        <v>101</v>
      </c>
      <c r="E99" s="122"/>
      <c r="F99" s="122"/>
      <c r="G99" s="122"/>
      <c r="H99" s="122"/>
      <c r="I99" s="123"/>
      <c r="J99" s="122" t="s">
        <v>102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'SO-05 - Komunikace'!J30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88</v>
      </c>
      <c r="AR99" s="126"/>
      <c r="AS99" s="127">
        <v>0</v>
      </c>
      <c r="AT99" s="128">
        <f>ROUND(SUM(AV99:AW99),2)</f>
        <v>0</v>
      </c>
      <c r="AU99" s="129">
        <f>'SO-05 - Komunikace'!P121</f>
        <v>0</v>
      </c>
      <c r="AV99" s="128">
        <f>'SO-05 - Komunikace'!J33</f>
        <v>0</v>
      </c>
      <c r="AW99" s="128">
        <f>'SO-05 - Komunikace'!J34</f>
        <v>0</v>
      </c>
      <c r="AX99" s="128">
        <f>'SO-05 - Komunikace'!J35</f>
        <v>0</v>
      </c>
      <c r="AY99" s="128">
        <f>'SO-05 - Komunikace'!J36</f>
        <v>0</v>
      </c>
      <c r="AZ99" s="128">
        <f>'SO-05 - Komunikace'!F33</f>
        <v>0</v>
      </c>
      <c r="BA99" s="128">
        <f>'SO-05 - Komunikace'!F34</f>
        <v>0</v>
      </c>
      <c r="BB99" s="128">
        <f>'SO-05 - Komunikace'!F35</f>
        <v>0</v>
      </c>
      <c r="BC99" s="128">
        <f>'SO-05 - Komunikace'!F36</f>
        <v>0</v>
      </c>
      <c r="BD99" s="130">
        <f>'SO-05 - Komunikace'!F37</f>
        <v>0</v>
      </c>
      <c r="BE99" s="7"/>
      <c r="BT99" s="131" t="s">
        <v>89</v>
      </c>
      <c r="BV99" s="131" t="s">
        <v>83</v>
      </c>
      <c r="BW99" s="131" t="s">
        <v>103</v>
      </c>
      <c r="BX99" s="131" t="s">
        <v>5</v>
      </c>
      <c r="CL99" s="131" t="s">
        <v>1</v>
      </c>
      <c r="CM99" s="131" t="s">
        <v>91</v>
      </c>
    </row>
    <row r="100" s="7" customFormat="1" ht="16.5" customHeight="1">
      <c r="A100" s="119" t="s">
        <v>85</v>
      </c>
      <c r="B100" s="120"/>
      <c r="C100" s="121"/>
      <c r="D100" s="122" t="s">
        <v>104</v>
      </c>
      <c r="E100" s="122"/>
      <c r="F100" s="122"/>
      <c r="G100" s="122"/>
      <c r="H100" s="122"/>
      <c r="I100" s="123"/>
      <c r="J100" s="122" t="s">
        <v>105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'SO-06 - VRN'!J30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88</v>
      </c>
      <c r="AR100" s="126"/>
      <c r="AS100" s="132">
        <v>0</v>
      </c>
      <c r="AT100" s="133">
        <f>ROUND(SUM(AV100:AW100),2)</f>
        <v>0</v>
      </c>
      <c r="AU100" s="134">
        <f>'SO-06 - VRN'!P121</f>
        <v>0</v>
      </c>
      <c r="AV100" s="133">
        <f>'SO-06 - VRN'!J33</f>
        <v>0</v>
      </c>
      <c r="AW100" s="133">
        <f>'SO-06 - VRN'!J34</f>
        <v>0</v>
      </c>
      <c r="AX100" s="133">
        <f>'SO-06 - VRN'!J35</f>
        <v>0</v>
      </c>
      <c r="AY100" s="133">
        <f>'SO-06 - VRN'!J36</f>
        <v>0</v>
      </c>
      <c r="AZ100" s="133">
        <f>'SO-06 - VRN'!F33</f>
        <v>0</v>
      </c>
      <c r="BA100" s="133">
        <f>'SO-06 - VRN'!F34</f>
        <v>0</v>
      </c>
      <c r="BB100" s="133">
        <f>'SO-06 - VRN'!F35</f>
        <v>0</v>
      </c>
      <c r="BC100" s="133">
        <f>'SO-06 - VRN'!F36</f>
        <v>0</v>
      </c>
      <c r="BD100" s="135">
        <f>'SO-06 - VRN'!F37</f>
        <v>0</v>
      </c>
      <c r="BE100" s="7"/>
      <c r="BT100" s="131" t="s">
        <v>89</v>
      </c>
      <c r="BV100" s="131" t="s">
        <v>83</v>
      </c>
      <c r="BW100" s="131" t="s">
        <v>106</v>
      </c>
      <c r="BX100" s="131" t="s">
        <v>5</v>
      </c>
      <c r="CL100" s="131" t="s">
        <v>1</v>
      </c>
      <c r="CM100" s="131" t="s">
        <v>91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m7N+a7uoPVZBCFzSmlT4SadBPVBz9Pahz50LQiWlhaRVz+AzxfWqBGFLChZEFKR7GnuijYyFrDqMSPliEVqrNQ==" hashValue="mOS2f25yJLIWwFw8GTTr0deko6COE6xBjsUaMk7mN8ctWOt6/Seb1GOcapRSYpyKrdTuVChkvCXy/IjTohQC4A==" algorithmName="SHA-512" password="E907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1 - Mostová váha'!C2" display="/"/>
    <hyperlink ref="A96" location="'SO-02 - Brány a oplocení'!C2" display="/"/>
    <hyperlink ref="A97" location="'SO-03 - Dezinfekční brod'!C2" display="/"/>
    <hyperlink ref="A98" location="'SO-04 - Seník'!C2" display="/"/>
    <hyperlink ref="A99" location="'SO-05 - Komunikace'!C2" display="/"/>
    <hyperlink ref="A100" location="'SO-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91</v>
      </c>
    </row>
    <row r="4" s="1" customFormat="1" ht="24.96" customHeight="1">
      <c r="B4" s="20"/>
      <c r="D4" s="138" t="s">
        <v>107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Zelenka s.r.o. - Modernizace provozu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ROUND((SUM(BE125:BE196)),  2)</f>
        <v>0</v>
      </c>
      <c r="G33" s="38"/>
      <c r="H33" s="38"/>
      <c r="I33" s="155">
        <v>0.20999999999999999</v>
      </c>
      <c r="J33" s="154">
        <f>ROUND(((SUM(BE125:BE196))*I33),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ROUND((SUM(BF125:BF196)),  2)</f>
        <v>0</v>
      </c>
      <c r="G34" s="38"/>
      <c r="H34" s="38"/>
      <c r="I34" s="155">
        <v>0.12</v>
      </c>
      <c r="J34" s="154">
        <f>ROUND(((SUM(BF125:BF196))*I34),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ROUND((SUM(BG125:BG196)),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ROUND((SUM(BH125:BH196)),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ROUND((SUM(BI125:BI196)),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Zelenka s.r.o. - Modernizace provozu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Mostová váha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Prasklice 144</v>
      </c>
      <c r="G89" s="40"/>
      <c r="H89" s="40"/>
      <c r="I89" s="32" t="s">
        <v>22</v>
      </c>
      <c r="J89" s="79" t="str">
        <f>IF(J12="","",J12)</f>
        <v>10. 2. 2025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Zelenka s.r.o., Topolová 910, Židlochovice</v>
      </c>
      <c r="G91" s="40"/>
      <c r="H91" s="40"/>
      <c r="I91" s="32" t="s">
        <v>32</v>
      </c>
      <c r="J91" s="36" t="str">
        <f>E21</f>
        <v>A77 architekti, Taussigova 21,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Ladislav Kopecký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111</v>
      </c>
      <c r="D94" s="176"/>
      <c r="E94" s="176"/>
      <c r="F94" s="176"/>
      <c r="G94" s="176"/>
      <c r="H94" s="176"/>
      <c r="I94" s="176"/>
      <c r="J94" s="177" t="s">
        <v>112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113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116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117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118</v>
      </c>
      <c r="E100" s="188"/>
      <c r="F100" s="188"/>
      <c r="G100" s="188"/>
      <c r="H100" s="188"/>
      <c r="I100" s="188"/>
      <c r="J100" s="189">
        <f>J163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119</v>
      </c>
      <c r="E101" s="188"/>
      <c r="F101" s="188"/>
      <c r="G101" s="188"/>
      <c r="H101" s="188"/>
      <c r="I101" s="188"/>
      <c r="J101" s="189">
        <f>J167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120</v>
      </c>
      <c r="E102" s="188"/>
      <c r="F102" s="188"/>
      <c r="G102" s="188"/>
      <c r="H102" s="188"/>
      <c r="I102" s="188"/>
      <c r="J102" s="189">
        <f>J177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121</v>
      </c>
      <c r="E103" s="188"/>
      <c r="F103" s="188"/>
      <c r="G103" s="188"/>
      <c r="H103" s="188"/>
      <c r="I103" s="188"/>
      <c r="J103" s="189">
        <f>J180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122</v>
      </c>
      <c r="E104" s="182"/>
      <c r="F104" s="182"/>
      <c r="G104" s="182"/>
      <c r="H104" s="182"/>
      <c r="I104" s="182"/>
      <c r="J104" s="183">
        <f>J183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123</v>
      </c>
      <c r="E105" s="188"/>
      <c r="F105" s="188"/>
      <c r="G105" s="188"/>
      <c r="H105" s="188"/>
      <c r="I105" s="188"/>
      <c r="J105" s="189">
        <f>J184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Zelenka s.r.o. - Modernizace provozu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SO-01 - Mostová váha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Prasklice 144</v>
      </c>
      <c r="G119" s="40"/>
      <c r="H119" s="40"/>
      <c r="I119" s="32" t="s">
        <v>22</v>
      </c>
      <c r="J119" s="79" t="str">
        <f>IF(J12="","",J12)</f>
        <v>10. 2. 2025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Zelenka s.r.o., Topolová 910, Židlochovice</v>
      </c>
      <c r="G121" s="40"/>
      <c r="H121" s="40"/>
      <c r="I121" s="32" t="s">
        <v>32</v>
      </c>
      <c r="J121" s="36" t="str">
        <f>E21</f>
        <v>A77 architekti, Taussigova 21, Brno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>Ing. Ladislav Kopecký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125</v>
      </c>
      <c r="D124" s="194" t="s">
        <v>66</v>
      </c>
      <c r="E124" s="194" t="s">
        <v>62</v>
      </c>
      <c r="F124" s="194" t="s">
        <v>63</v>
      </c>
      <c r="G124" s="194" t="s">
        <v>126</v>
      </c>
      <c r="H124" s="194" t="s">
        <v>127</v>
      </c>
      <c r="I124" s="194" t="s">
        <v>128</v>
      </c>
      <c r="J124" s="195" t="s">
        <v>112</v>
      </c>
      <c r="K124" s="196" t="s">
        <v>129</v>
      </c>
      <c r="L124" s="197"/>
      <c r="M124" s="100" t="s">
        <v>1</v>
      </c>
      <c r="N124" s="101" t="s">
        <v>45</v>
      </c>
      <c r="O124" s="101" t="s">
        <v>130</v>
      </c>
      <c r="P124" s="101" t="s">
        <v>131</v>
      </c>
      <c r="Q124" s="101" t="s">
        <v>132</v>
      </c>
      <c r="R124" s="101" t="s">
        <v>133</v>
      </c>
      <c r="S124" s="101" t="s">
        <v>134</v>
      </c>
      <c r="T124" s="102" t="s">
        <v>135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136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P126+P183</f>
        <v>0</v>
      </c>
      <c r="Q125" s="104"/>
      <c r="R125" s="200">
        <f>R126+R183</f>
        <v>47.355512180000005</v>
      </c>
      <c r="S125" s="104"/>
      <c r="T125" s="201">
        <f>T126+T183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80</v>
      </c>
      <c r="AU125" s="17" t="s">
        <v>114</v>
      </c>
      <c r="BK125" s="202">
        <f>BK126+BK183</f>
        <v>0</v>
      </c>
    </row>
    <row r="126" s="12" customFormat="1" ht="25.92" customHeight="1">
      <c r="A126" s="12"/>
      <c r="B126" s="203"/>
      <c r="C126" s="204"/>
      <c r="D126" s="205" t="s">
        <v>80</v>
      </c>
      <c r="E126" s="206" t="s">
        <v>137</v>
      </c>
      <c r="F126" s="206" t="s">
        <v>138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P127+P141+P163+P167+P180</f>
        <v>0</v>
      </c>
      <c r="Q126" s="211"/>
      <c r="R126" s="212">
        <f>R127+R141+R163+R167+R180</f>
        <v>47.303302180000003</v>
      </c>
      <c r="S126" s="211"/>
      <c r="T126" s="213">
        <f>T127+T141+T163+T167+T180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89</v>
      </c>
      <c r="AT126" s="215" t="s">
        <v>80</v>
      </c>
      <c r="AU126" s="215" t="s">
        <v>81</v>
      </c>
      <c r="AY126" s="214" t="s">
        <v>139</v>
      </c>
      <c r="BK126" s="216">
        <f>BK127+BK141+BK163+BK167+BK180</f>
        <v>0</v>
      </c>
    </row>
    <row r="127" s="12" customFormat="1" ht="22.8" customHeight="1">
      <c r="A127" s="12"/>
      <c r="B127" s="203"/>
      <c r="C127" s="204"/>
      <c r="D127" s="205" t="s">
        <v>80</v>
      </c>
      <c r="E127" s="217" t="s">
        <v>89</v>
      </c>
      <c r="F127" s="217" t="s">
        <v>140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SUM(P128:P140)</f>
        <v>0</v>
      </c>
      <c r="Q127" s="211"/>
      <c r="R127" s="212">
        <f>SUM(R128:R140)</f>
        <v>21.571000000000002</v>
      </c>
      <c r="S127" s="211"/>
      <c r="T127" s="213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89</v>
      </c>
      <c r="AT127" s="215" t="s">
        <v>80</v>
      </c>
      <c r="AU127" s="215" t="s">
        <v>89</v>
      </c>
      <c r="AY127" s="214" t="s">
        <v>139</v>
      </c>
      <c r="BK127" s="216">
        <f>SUM(BK128:BK140)</f>
        <v>0</v>
      </c>
    </row>
    <row r="128" s="2" customFormat="1" ht="33" customHeight="1">
      <c r="A128" s="38"/>
      <c r="B128" s="39"/>
      <c r="C128" s="219" t="s">
        <v>141</v>
      </c>
      <c r="D128" s="219" t="s">
        <v>142</v>
      </c>
      <c r="E128" s="220" t="s">
        <v>143</v>
      </c>
      <c r="F128" s="221" t="s">
        <v>144</v>
      </c>
      <c r="G128" s="222" t="s">
        <v>145</v>
      </c>
      <c r="H128" s="223">
        <v>77.799999999999997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46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146</v>
      </c>
      <c r="AT128" s="231" t="s">
        <v>142</v>
      </c>
      <c r="AU128" s="231" t="s">
        <v>91</v>
      </c>
      <c r="AY128" s="17" t="s">
        <v>139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89</v>
      </c>
      <c r="BK128" s="232">
        <f>ROUND(I128*H128,2)</f>
        <v>0</v>
      </c>
      <c r="BL128" s="17" t="s">
        <v>146</v>
      </c>
      <c r="BM128" s="231" t="s">
        <v>147</v>
      </c>
    </row>
    <row r="129" s="2" customFormat="1">
      <c r="A129" s="38"/>
      <c r="B129" s="39"/>
      <c r="C129" s="40"/>
      <c r="D129" s="233" t="s">
        <v>148</v>
      </c>
      <c r="E129" s="40"/>
      <c r="F129" s="234" t="s">
        <v>149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91</v>
      </c>
    </row>
    <row r="130" s="13" customFormat="1">
      <c r="A130" s="13"/>
      <c r="B130" s="238"/>
      <c r="C130" s="239"/>
      <c r="D130" s="233" t="s">
        <v>150</v>
      </c>
      <c r="E130" s="240" t="s">
        <v>1</v>
      </c>
      <c r="F130" s="241" t="s">
        <v>151</v>
      </c>
      <c r="G130" s="239"/>
      <c r="H130" s="242">
        <v>77.799999999999997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150</v>
      </c>
      <c r="AU130" s="248" t="s">
        <v>91</v>
      </c>
      <c r="AV130" s="13" t="s">
        <v>91</v>
      </c>
      <c r="AW130" s="13" t="s">
        <v>36</v>
      </c>
      <c r="AX130" s="13" t="s">
        <v>89</v>
      </c>
      <c r="AY130" s="248" t="s">
        <v>139</v>
      </c>
    </row>
    <row r="131" s="2" customFormat="1" ht="37.8" customHeight="1">
      <c r="A131" s="38"/>
      <c r="B131" s="39"/>
      <c r="C131" s="219" t="s">
        <v>91</v>
      </c>
      <c r="D131" s="219" t="s">
        <v>142</v>
      </c>
      <c r="E131" s="220" t="s">
        <v>152</v>
      </c>
      <c r="F131" s="221" t="s">
        <v>153</v>
      </c>
      <c r="G131" s="222" t="s">
        <v>145</v>
      </c>
      <c r="H131" s="223">
        <v>77.799999999999997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46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146</v>
      </c>
      <c r="AT131" s="231" t="s">
        <v>142</v>
      </c>
      <c r="AU131" s="231" t="s">
        <v>91</v>
      </c>
      <c r="AY131" s="17" t="s">
        <v>139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89</v>
      </c>
      <c r="BK131" s="232">
        <f>ROUND(I131*H131,2)</f>
        <v>0</v>
      </c>
      <c r="BL131" s="17" t="s">
        <v>146</v>
      </c>
      <c r="BM131" s="231" t="s">
        <v>154</v>
      </c>
    </row>
    <row r="132" s="2" customFormat="1">
      <c r="A132" s="38"/>
      <c r="B132" s="39"/>
      <c r="C132" s="40"/>
      <c r="D132" s="233" t="s">
        <v>148</v>
      </c>
      <c r="E132" s="40"/>
      <c r="F132" s="234" t="s">
        <v>155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91</v>
      </c>
    </row>
    <row r="133" s="2" customFormat="1" ht="24.15" customHeight="1">
      <c r="A133" s="38"/>
      <c r="B133" s="39"/>
      <c r="C133" s="219" t="s">
        <v>156</v>
      </c>
      <c r="D133" s="219" t="s">
        <v>142</v>
      </c>
      <c r="E133" s="220" t="s">
        <v>157</v>
      </c>
      <c r="F133" s="221" t="s">
        <v>158</v>
      </c>
      <c r="G133" s="222" t="s">
        <v>145</v>
      </c>
      <c r="H133" s="223">
        <v>31.184000000000001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46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146</v>
      </c>
      <c r="AT133" s="231" t="s">
        <v>142</v>
      </c>
      <c r="AU133" s="231" t="s">
        <v>91</v>
      </c>
      <c r="AY133" s="17" t="s">
        <v>139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89</v>
      </c>
      <c r="BK133" s="232">
        <f>ROUND(I133*H133,2)</f>
        <v>0</v>
      </c>
      <c r="BL133" s="17" t="s">
        <v>146</v>
      </c>
      <c r="BM133" s="231" t="s">
        <v>159</v>
      </c>
    </row>
    <row r="134" s="2" customFormat="1">
      <c r="A134" s="38"/>
      <c r="B134" s="39"/>
      <c r="C134" s="40"/>
      <c r="D134" s="233" t="s">
        <v>148</v>
      </c>
      <c r="E134" s="40"/>
      <c r="F134" s="234" t="s">
        <v>160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148</v>
      </c>
      <c r="AU134" s="17" t="s">
        <v>91</v>
      </c>
    </row>
    <row r="135" s="13" customFormat="1">
      <c r="A135" s="13"/>
      <c r="B135" s="238"/>
      <c r="C135" s="239"/>
      <c r="D135" s="233" t="s">
        <v>150</v>
      </c>
      <c r="E135" s="240" t="s">
        <v>1</v>
      </c>
      <c r="F135" s="241" t="s">
        <v>161</v>
      </c>
      <c r="G135" s="239"/>
      <c r="H135" s="242">
        <v>11.984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150</v>
      </c>
      <c r="AU135" s="248" t="s">
        <v>91</v>
      </c>
      <c r="AV135" s="13" t="s">
        <v>91</v>
      </c>
      <c r="AW135" s="13" t="s">
        <v>36</v>
      </c>
      <c r="AX135" s="13" t="s">
        <v>81</v>
      </c>
      <c r="AY135" s="248" t="s">
        <v>139</v>
      </c>
    </row>
    <row r="136" s="13" customFormat="1">
      <c r="A136" s="13"/>
      <c r="B136" s="238"/>
      <c r="C136" s="239"/>
      <c r="D136" s="233" t="s">
        <v>150</v>
      </c>
      <c r="E136" s="240" t="s">
        <v>1</v>
      </c>
      <c r="F136" s="241" t="s">
        <v>162</v>
      </c>
      <c r="G136" s="239"/>
      <c r="H136" s="242">
        <v>19.199999999999999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150</v>
      </c>
      <c r="AU136" s="248" t="s">
        <v>91</v>
      </c>
      <c r="AV136" s="13" t="s">
        <v>91</v>
      </c>
      <c r="AW136" s="13" t="s">
        <v>36</v>
      </c>
      <c r="AX136" s="13" t="s">
        <v>81</v>
      </c>
      <c r="AY136" s="248" t="s">
        <v>139</v>
      </c>
    </row>
    <row r="137" s="14" customFormat="1">
      <c r="A137" s="14"/>
      <c r="B137" s="249"/>
      <c r="C137" s="250"/>
      <c r="D137" s="233" t="s">
        <v>150</v>
      </c>
      <c r="E137" s="251" t="s">
        <v>1</v>
      </c>
      <c r="F137" s="252" t="s">
        <v>163</v>
      </c>
      <c r="G137" s="250"/>
      <c r="H137" s="253">
        <v>31.183999999999997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150</v>
      </c>
      <c r="AU137" s="259" t="s">
        <v>91</v>
      </c>
      <c r="AV137" s="14" t="s">
        <v>146</v>
      </c>
      <c r="AW137" s="14" t="s">
        <v>36</v>
      </c>
      <c r="AX137" s="14" t="s">
        <v>89</v>
      </c>
      <c r="AY137" s="259" t="s">
        <v>139</v>
      </c>
    </row>
    <row r="138" s="2" customFormat="1" ht="16.5" customHeight="1">
      <c r="A138" s="38"/>
      <c r="B138" s="39"/>
      <c r="C138" s="260" t="s">
        <v>146</v>
      </c>
      <c r="D138" s="260" t="s">
        <v>164</v>
      </c>
      <c r="E138" s="261" t="s">
        <v>165</v>
      </c>
      <c r="F138" s="262" t="s">
        <v>166</v>
      </c>
      <c r="G138" s="263" t="s">
        <v>167</v>
      </c>
      <c r="H138" s="264">
        <v>21.571000000000002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46</v>
      </c>
      <c r="O138" s="91"/>
      <c r="P138" s="229">
        <f>O138*H138</f>
        <v>0</v>
      </c>
      <c r="Q138" s="229">
        <v>1</v>
      </c>
      <c r="R138" s="229">
        <f>Q138*H138</f>
        <v>21.571000000000002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168</v>
      </c>
      <c r="AT138" s="231" t="s">
        <v>164</v>
      </c>
      <c r="AU138" s="231" t="s">
        <v>91</v>
      </c>
      <c r="AY138" s="17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89</v>
      </c>
      <c r="BK138" s="232">
        <f>ROUND(I138*H138,2)</f>
        <v>0</v>
      </c>
      <c r="BL138" s="17" t="s">
        <v>146</v>
      </c>
      <c r="BM138" s="231" t="s">
        <v>169</v>
      </c>
    </row>
    <row r="139" s="2" customFormat="1">
      <c r="A139" s="38"/>
      <c r="B139" s="39"/>
      <c r="C139" s="40"/>
      <c r="D139" s="233" t="s">
        <v>148</v>
      </c>
      <c r="E139" s="40"/>
      <c r="F139" s="234" t="s">
        <v>166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148</v>
      </c>
      <c r="AU139" s="17" t="s">
        <v>91</v>
      </c>
    </row>
    <row r="140" s="13" customFormat="1">
      <c r="A140" s="13"/>
      <c r="B140" s="238"/>
      <c r="C140" s="239"/>
      <c r="D140" s="233" t="s">
        <v>150</v>
      </c>
      <c r="E140" s="240" t="s">
        <v>1</v>
      </c>
      <c r="F140" s="241" t="s">
        <v>170</v>
      </c>
      <c r="G140" s="239"/>
      <c r="H140" s="242">
        <v>21.571000000000002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150</v>
      </c>
      <c r="AU140" s="248" t="s">
        <v>91</v>
      </c>
      <c r="AV140" s="13" t="s">
        <v>91</v>
      </c>
      <c r="AW140" s="13" t="s">
        <v>36</v>
      </c>
      <c r="AX140" s="13" t="s">
        <v>89</v>
      </c>
      <c r="AY140" s="248" t="s">
        <v>139</v>
      </c>
    </row>
    <row r="141" s="12" customFormat="1" ht="22.8" customHeight="1">
      <c r="A141" s="12"/>
      <c r="B141" s="203"/>
      <c r="C141" s="204"/>
      <c r="D141" s="205" t="s">
        <v>80</v>
      </c>
      <c r="E141" s="217" t="s">
        <v>91</v>
      </c>
      <c r="F141" s="217" t="s">
        <v>171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SUM(P142:P162)</f>
        <v>0</v>
      </c>
      <c r="Q141" s="211"/>
      <c r="R141" s="212">
        <f>SUM(R142:R162)</f>
        <v>25.732302179999998</v>
      </c>
      <c r="S141" s="211"/>
      <c r="T141" s="213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89</v>
      </c>
      <c r="AT141" s="215" t="s">
        <v>80</v>
      </c>
      <c r="AU141" s="215" t="s">
        <v>89</v>
      </c>
      <c r="AY141" s="214" t="s">
        <v>139</v>
      </c>
      <c r="BK141" s="216">
        <f>SUM(BK142:BK162)</f>
        <v>0</v>
      </c>
    </row>
    <row r="142" s="2" customFormat="1" ht="16.5" customHeight="1">
      <c r="A142" s="38"/>
      <c r="B142" s="39"/>
      <c r="C142" s="219" t="s">
        <v>172</v>
      </c>
      <c r="D142" s="219" t="s">
        <v>142</v>
      </c>
      <c r="E142" s="220" t="s">
        <v>173</v>
      </c>
      <c r="F142" s="221" t="s">
        <v>174</v>
      </c>
      <c r="G142" s="222" t="s">
        <v>145</v>
      </c>
      <c r="H142" s="223">
        <v>2.2799999999999998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46</v>
      </c>
      <c r="O142" s="91"/>
      <c r="P142" s="229">
        <f>O142*H142</f>
        <v>0</v>
      </c>
      <c r="Q142" s="229">
        <v>2.3010199999999998</v>
      </c>
      <c r="R142" s="229">
        <f>Q142*H142</f>
        <v>5.2463255999999996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146</v>
      </c>
      <c r="AT142" s="231" t="s">
        <v>142</v>
      </c>
      <c r="AU142" s="231" t="s">
        <v>91</v>
      </c>
      <c r="AY142" s="17" t="s">
        <v>139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89</v>
      </c>
      <c r="BK142" s="232">
        <f>ROUND(I142*H142,2)</f>
        <v>0</v>
      </c>
      <c r="BL142" s="17" t="s">
        <v>146</v>
      </c>
      <c r="BM142" s="231" t="s">
        <v>175</v>
      </c>
    </row>
    <row r="143" s="2" customFormat="1">
      <c r="A143" s="38"/>
      <c r="B143" s="39"/>
      <c r="C143" s="40"/>
      <c r="D143" s="233" t="s">
        <v>148</v>
      </c>
      <c r="E143" s="40"/>
      <c r="F143" s="234" t="s">
        <v>176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148</v>
      </c>
      <c r="AU143" s="17" t="s">
        <v>91</v>
      </c>
    </row>
    <row r="144" s="13" customFormat="1">
      <c r="A144" s="13"/>
      <c r="B144" s="238"/>
      <c r="C144" s="239"/>
      <c r="D144" s="233" t="s">
        <v>150</v>
      </c>
      <c r="E144" s="240" t="s">
        <v>1</v>
      </c>
      <c r="F144" s="241" t="s">
        <v>177</v>
      </c>
      <c r="G144" s="239"/>
      <c r="H144" s="242">
        <v>2.2799999999999998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150</v>
      </c>
      <c r="AU144" s="248" t="s">
        <v>91</v>
      </c>
      <c r="AV144" s="13" t="s">
        <v>91</v>
      </c>
      <c r="AW144" s="13" t="s">
        <v>36</v>
      </c>
      <c r="AX144" s="13" t="s">
        <v>89</v>
      </c>
      <c r="AY144" s="248" t="s">
        <v>139</v>
      </c>
    </row>
    <row r="145" s="2" customFormat="1" ht="16.5" customHeight="1">
      <c r="A145" s="38"/>
      <c r="B145" s="39"/>
      <c r="C145" s="219" t="s">
        <v>178</v>
      </c>
      <c r="D145" s="219" t="s">
        <v>142</v>
      </c>
      <c r="E145" s="220" t="s">
        <v>179</v>
      </c>
      <c r="F145" s="221" t="s">
        <v>180</v>
      </c>
      <c r="G145" s="222" t="s">
        <v>181</v>
      </c>
      <c r="H145" s="223">
        <v>3.48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46</v>
      </c>
      <c r="O145" s="91"/>
      <c r="P145" s="229">
        <f>O145*H145</f>
        <v>0</v>
      </c>
      <c r="Q145" s="229">
        <v>0.00247</v>
      </c>
      <c r="R145" s="229">
        <f>Q145*H145</f>
        <v>0.0085956000000000001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146</v>
      </c>
      <c r="AT145" s="231" t="s">
        <v>142</v>
      </c>
      <c r="AU145" s="231" t="s">
        <v>91</v>
      </c>
      <c r="AY145" s="17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89</v>
      </c>
      <c r="BK145" s="232">
        <f>ROUND(I145*H145,2)</f>
        <v>0</v>
      </c>
      <c r="BL145" s="17" t="s">
        <v>146</v>
      </c>
      <c r="BM145" s="231" t="s">
        <v>182</v>
      </c>
    </row>
    <row r="146" s="2" customFormat="1">
      <c r="A146" s="38"/>
      <c r="B146" s="39"/>
      <c r="C146" s="40"/>
      <c r="D146" s="233" t="s">
        <v>148</v>
      </c>
      <c r="E146" s="40"/>
      <c r="F146" s="234" t="s">
        <v>183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148</v>
      </c>
      <c r="AU146" s="17" t="s">
        <v>91</v>
      </c>
    </row>
    <row r="147" s="13" customFormat="1">
      <c r="A147" s="13"/>
      <c r="B147" s="238"/>
      <c r="C147" s="239"/>
      <c r="D147" s="233" t="s">
        <v>150</v>
      </c>
      <c r="E147" s="240" t="s">
        <v>1</v>
      </c>
      <c r="F147" s="241" t="s">
        <v>184</v>
      </c>
      <c r="G147" s="239"/>
      <c r="H147" s="242">
        <v>3.48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150</v>
      </c>
      <c r="AU147" s="248" t="s">
        <v>91</v>
      </c>
      <c r="AV147" s="13" t="s">
        <v>91</v>
      </c>
      <c r="AW147" s="13" t="s">
        <v>36</v>
      </c>
      <c r="AX147" s="13" t="s">
        <v>89</v>
      </c>
      <c r="AY147" s="248" t="s">
        <v>139</v>
      </c>
    </row>
    <row r="148" s="2" customFormat="1" ht="16.5" customHeight="1">
      <c r="A148" s="38"/>
      <c r="B148" s="39"/>
      <c r="C148" s="219" t="s">
        <v>185</v>
      </c>
      <c r="D148" s="219" t="s">
        <v>142</v>
      </c>
      <c r="E148" s="220" t="s">
        <v>186</v>
      </c>
      <c r="F148" s="221" t="s">
        <v>187</v>
      </c>
      <c r="G148" s="222" t="s">
        <v>181</v>
      </c>
      <c r="H148" s="223">
        <v>3.48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46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146</v>
      </c>
      <c r="AT148" s="231" t="s">
        <v>142</v>
      </c>
      <c r="AU148" s="231" t="s">
        <v>91</v>
      </c>
      <c r="AY148" s="17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89</v>
      </c>
      <c r="BK148" s="232">
        <f>ROUND(I148*H148,2)</f>
        <v>0</v>
      </c>
      <c r="BL148" s="17" t="s">
        <v>146</v>
      </c>
      <c r="BM148" s="231" t="s">
        <v>188</v>
      </c>
    </row>
    <row r="149" s="2" customFormat="1">
      <c r="A149" s="38"/>
      <c r="B149" s="39"/>
      <c r="C149" s="40"/>
      <c r="D149" s="233" t="s">
        <v>148</v>
      </c>
      <c r="E149" s="40"/>
      <c r="F149" s="234" t="s">
        <v>189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91</v>
      </c>
    </row>
    <row r="150" s="13" customFormat="1">
      <c r="A150" s="13"/>
      <c r="B150" s="238"/>
      <c r="C150" s="239"/>
      <c r="D150" s="233" t="s">
        <v>150</v>
      </c>
      <c r="E150" s="240" t="s">
        <v>1</v>
      </c>
      <c r="F150" s="241" t="s">
        <v>184</v>
      </c>
      <c r="G150" s="239"/>
      <c r="H150" s="242">
        <v>3.48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150</v>
      </c>
      <c r="AU150" s="248" t="s">
        <v>91</v>
      </c>
      <c r="AV150" s="13" t="s">
        <v>91</v>
      </c>
      <c r="AW150" s="13" t="s">
        <v>36</v>
      </c>
      <c r="AX150" s="13" t="s">
        <v>89</v>
      </c>
      <c r="AY150" s="248" t="s">
        <v>139</v>
      </c>
    </row>
    <row r="151" s="2" customFormat="1" ht="24.15" customHeight="1">
      <c r="A151" s="38"/>
      <c r="B151" s="39"/>
      <c r="C151" s="219" t="s">
        <v>168</v>
      </c>
      <c r="D151" s="219" t="s">
        <v>142</v>
      </c>
      <c r="E151" s="220" t="s">
        <v>190</v>
      </c>
      <c r="F151" s="221" t="s">
        <v>191</v>
      </c>
      <c r="G151" s="222" t="s">
        <v>145</v>
      </c>
      <c r="H151" s="223">
        <v>7.7759999999999998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46</v>
      </c>
      <c r="O151" s="91"/>
      <c r="P151" s="229">
        <f>O151*H151</f>
        <v>0</v>
      </c>
      <c r="Q151" s="229">
        <v>2.5018699999999998</v>
      </c>
      <c r="R151" s="229">
        <f>Q151*H151</f>
        <v>19.454541119999998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146</v>
      </c>
      <c r="AT151" s="231" t="s">
        <v>142</v>
      </c>
      <c r="AU151" s="231" t="s">
        <v>91</v>
      </c>
      <c r="AY151" s="17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89</v>
      </c>
      <c r="BK151" s="232">
        <f>ROUND(I151*H151,2)</f>
        <v>0</v>
      </c>
      <c r="BL151" s="17" t="s">
        <v>146</v>
      </c>
      <c r="BM151" s="231" t="s">
        <v>192</v>
      </c>
    </row>
    <row r="152" s="2" customFormat="1">
      <c r="A152" s="38"/>
      <c r="B152" s="39"/>
      <c r="C152" s="40"/>
      <c r="D152" s="233" t="s">
        <v>148</v>
      </c>
      <c r="E152" s="40"/>
      <c r="F152" s="234" t="s">
        <v>193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148</v>
      </c>
      <c r="AU152" s="17" t="s">
        <v>91</v>
      </c>
    </row>
    <row r="153" s="13" customFormat="1">
      <c r="A153" s="13"/>
      <c r="B153" s="238"/>
      <c r="C153" s="239"/>
      <c r="D153" s="233" t="s">
        <v>150</v>
      </c>
      <c r="E153" s="240" t="s">
        <v>1</v>
      </c>
      <c r="F153" s="241" t="s">
        <v>194</v>
      </c>
      <c r="G153" s="239"/>
      <c r="H153" s="242">
        <v>7.7759999999999998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150</v>
      </c>
      <c r="AU153" s="248" t="s">
        <v>91</v>
      </c>
      <c r="AV153" s="13" t="s">
        <v>91</v>
      </c>
      <c r="AW153" s="13" t="s">
        <v>36</v>
      </c>
      <c r="AX153" s="13" t="s">
        <v>89</v>
      </c>
      <c r="AY153" s="248" t="s">
        <v>139</v>
      </c>
    </row>
    <row r="154" s="2" customFormat="1" ht="16.5" customHeight="1">
      <c r="A154" s="38"/>
      <c r="B154" s="39"/>
      <c r="C154" s="219" t="s">
        <v>195</v>
      </c>
      <c r="D154" s="219" t="s">
        <v>142</v>
      </c>
      <c r="E154" s="220" t="s">
        <v>196</v>
      </c>
      <c r="F154" s="221" t="s">
        <v>197</v>
      </c>
      <c r="G154" s="222" t="s">
        <v>181</v>
      </c>
      <c r="H154" s="223">
        <v>12.960000000000001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46</v>
      </c>
      <c r="O154" s="91"/>
      <c r="P154" s="229">
        <f>O154*H154</f>
        <v>0</v>
      </c>
      <c r="Q154" s="229">
        <v>0.00264</v>
      </c>
      <c r="R154" s="229">
        <f>Q154*H154</f>
        <v>0.034214399999999999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146</v>
      </c>
      <c r="AT154" s="231" t="s">
        <v>142</v>
      </c>
      <c r="AU154" s="231" t="s">
        <v>91</v>
      </c>
      <c r="AY154" s="17" t="s">
        <v>139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89</v>
      </c>
      <c r="BK154" s="232">
        <f>ROUND(I154*H154,2)</f>
        <v>0</v>
      </c>
      <c r="BL154" s="17" t="s">
        <v>146</v>
      </c>
      <c r="BM154" s="231" t="s">
        <v>198</v>
      </c>
    </row>
    <row r="155" s="2" customFormat="1">
      <c r="A155" s="38"/>
      <c r="B155" s="39"/>
      <c r="C155" s="40"/>
      <c r="D155" s="233" t="s">
        <v>148</v>
      </c>
      <c r="E155" s="40"/>
      <c r="F155" s="234" t="s">
        <v>199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148</v>
      </c>
      <c r="AU155" s="17" t="s">
        <v>91</v>
      </c>
    </row>
    <row r="156" s="13" customFormat="1">
      <c r="A156" s="13"/>
      <c r="B156" s="238"/>
      <c r="C156" s="239"/>
      <c r="D156" s="233" t="s">
        <v>150</v>
      </c>
      <c r="E156" s="240" t="s">
        <v>1</v>
      </c>
      <c r="F156" s="241" t="s">
        <v>200</v>
      </c>
      <c r="G156" s="239"/>
      <c r="H156" s="242">
        <v>12.960000000000001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150</v>
      </c>
      <c r="AU156" s="248" t="s">
        <v>91</v>
      </c>
      <c r="AV156" s="13" t="s">
        <v>91</v>
      </c>
      <c r="AW156" s="13" t="s">
        <v>36</v>
      </c>
      <c r="AX156" s="13" t="s">
        <v>89</v>
      </c>
      <c r="AY156" s="248" t="s">
        <v>139</v>
      </c>
    </row>
    <row r="157" s="2" customFormat="1" ht="16.5" customHeight="1">
      <c r="A157" s="38"/>
      <c r="B157" s="39"/>
      <c r="C157" s="219" t="s">
        <v>201</v>
      </c>
      <c r="D157" s="219" t="s">
        <v>142</v>
      </c>
      <c r="E157" s="220" t="s">
        <v>202</v>
      </c>
      <c r="F157" s="221" t="s">
        <v>203</v>
      </c>
      <c r="G157" s="222" t="s">
        <v>181</v>
      </c>
      <c r="H157" s="223">
        <v>12.960000000000001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46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146</v>
      </c>
      <c r="AT157" s="231" t="s">
        <v>142</v>
      </c>
      <c r="AU157" s="231" t="s">
        <v>91</v>
      </c>
      <c r="AY157" s="17" t="s">
        <v>139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89</v>
      </c>
      <c r="BK157" s="232">
        <f>ROUND(I157*H157,2)</f>
        <v>0</v>
      </c>
      <c r="BL157" s="17" t="s">
        <v>146</v>
      </c>
      <c r="BM157" s="231" t="s">
        <v>204</v>
      </c>
    </row>
    <row r="158" s="2" customFormat="1">
      <c r="A158" s="38"/>
      <c r="B158" s="39"/>
      <c r="C158" s="40"/>
      <c r="D158" s="233" t="s">
        <v>148</v>
      </c>
      <c r="E158" s="40"/>
      <c r="F158" s="234" t="s">
        <v>205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148</v>
      </c>
      <c r="AU158" s="17" t="s">
        <v>91</v>
      </c>
    </row>
    <row r="159" s="13" customFormat="1">
      <c r="A159" s="13"/>
      <c r="B159" s="238"/>
      <c r="C159" s="239"/>
      <c r="D159" s="233" t="s">
        <v>150</v>
      </c>
      <c r="E159" s="240" t="s">
        <v>1</v>
      </c>
      <c r="F159" s="241" t="s">
        <v>200</v>
      </c>
      <c r="G159" s="239"/>
      <c r="H159" s="242">
        <v>12.960000000000001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150</v>
      </c>
      <c r="AU159" s="248" t="s">
        <v>91</v>
      </c>
      <c r="AV159" s="13" t="s">
        <v>91</v>
      </c>
      <c r="AW159" s="13" t="s">
        <v>36</v>
      </c>
      <c r="AX159" s="13" t="s">
        <v>89</v>
      </c>
      <c r="AY159" s="248" t="s">
        <v>139</v>
      </c>
    </row>
    <row r="160" s="2" customFormat="1" ht="21.75" customHeight="1">
      <c r="A160" s="38"/>
      <c r="B160" s="39"/>
      <c r="C160" s="219" t="s">
        <v>206</v>
      </c>
      <c r="D160" s="219" t="s">
        <v>142</v>
      </c>
      <c r="E160" s="220" t="s">
        <v>207</v>
      </c>
      <c r="F160" s="221" t="s">
        <v>208</v>
      </c>
      <c r="G160" s="222" t="s">
        <v>167</v>
      </c>
      <c r="H160" s="223">
        <v>0.93300000000000005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46</v>
      </c>
      <c r="O160" s="91"/>
      <c r="P160" s="229">
        <f>O160*H160</f>
        <v>0</v>
      </c>
      <c r="Q160" s="229">
        <v>1.05962</v>
      </c>
      <c r="R160" s="229">
        <f>Q160*H160</f>
        <v>0.98862546000000007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146</v>
      </c>
      <c r="AT160" s="231" t="s">
        <v>142</v>
      </c>
      <c r="AU160" s="231" t="s">
        <v>91</v>
      </c>
      <c r="AY160" s="17" t="s">
        <v>139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89</v>
      </c>
      <c r="BK160" s="232">
        <f>ROUND(I160*H160,2)</f>
        <v>0</v>
      </c>
      <c r="BL160" s="17" t="s">
        <v>146</v>
      </c>
      <c r="BM160" s="231" t="s">
        <v>209</v>
      </c>
    </row>
    <row r="161" s="2" customFormat="1">
      <c r="A161" s="38"/>
      <c r="B161" s="39"/>
      <c r="C161" s="40"/>
      <c r="D161" s="233" t="s">
        <v>148</v>
      </c>
      <c r="E161" s="40"/>
      <c r="F161" s="234" t="s">
        <v>210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91</v>
      </c>
    </row>
    <row r="162" s="13" customFormat="1">
      <c r="A162" s="13"/>
      <c r="B162" s="238"/>
      <c r="C162" s="239"/>
      <c r="D162" s="233" t="s">
        <v>150</v>
      </c>
      <c r="E162" s="240" t="s">
        <v>1</v>
      </c>
      <c r="F162" s="241" t="s">
        <v>211</v>
      </c>
      <c r="G162" s="239"/>
      <c r="H162" s="242">
        <v>0.93300000000000005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150</v>
      </c>
      <c r="AU162" s="248" t="s">
        <v>91</v>
      </c>
      <c r="AV162" s="13" t="s">
        <v>91</v>
      </c>
      <c r="AW162" s="13" t="s">
        <v>36</v>
      </c>
      <c r="AX162" s="13" t="s">
        <v>89</v>
      </c>
      <c r="AY162" s="248" t="s">
        <v>139</v>
      </c>
    </row>
    <row r="163" s="12" customFormat="1" ht="22.8" customHeight="1">
      <c r="A163" s="12"/>
      <c r="B163" s="203"/>
      <c r="C163" s="204"/>
      <c r="D163" s="205" t="s">
        <v>80</v>
      </c>
      <c r="E163" s="217" t="s">
        <v>172</v>
      </c>
      <c r="F163" s="217" t="s">
        <v>212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SUM(P164:P166)</f>
        <v>0</v>
      </c>
      <c r="Q163" s="211"/>
      <c r="R163" s="212">
        <f>SUM(R164:R166)</f>
        <v>0</v>
      </c>
      <c r="S163" s="211"/>
      <c r="T163" s="21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89</v>
      </c>
      <c r="AT163" s="215" t="s">
        <v>80</v>
      </c>
      <c r="AU163" s="215" t="s">
        <v>89</v>
      </c>
      <c r="AY163" s="214" t="s">
        <v>139</v>
      </c>
      <c r="BK163" s="216">
        <f>SUM(BK164:BK166)</f>
        <v>0</v>
      </c>
    </row>
    <row r="164" s="2" customFormat="1" ht="24.15" customHeight="1">
      <c r="A164" s="38"/>
      <c r="B164" s="39"/>
      <c r="C164" s="219" t="s">
        <v>8</v>
      </c>
      <c r="D164" s="219" t="s">
        <v>142</v>
      </c>
      <c r="E164" s="220" t="s">
        <v>213</v>
      </c>
      <c r="F164" s="221" t="s">
        <v>214</v>
      </c>
      <c r="G164" s="222" t="s">
        <v>181</v>
      </c>
      <c r="H164" s="223">
        <v>30.359999999999999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46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146</v>
      </c>
      <c r="AT164" s="231" t="s">
        <v>142</v>
      </c>
      <c r="AU164" s="231" t="s">
        <v>91</v>
      </c>
      <c r="AY164" s="17" t="s">
        <v>139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89</v>
      </c>
      <c r="BK164" s="232">
        <f>ROUND(I164*H164,2)</f>
        <v>0</v>
      </c>
      <c r="BL164" s="17" t="s">
        <v>146</v>
      </c>
      <c r="BM164" s="231" t="s">
        <v>215</v>
      </c>
    </row>
    <row r="165" s="2" customFormat="1">
      <c r="A165" s="38"/>
      <c r="B165" s="39"/>
      <c r="C165" s="40"/>
      <c r="D165" s="233" t="s">
        <v>148</v>
      </c>
      <c r="E165" s="40"/>
      <c r="F165" s="234" t="s">
        <v>216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91</v>
      </c>
    </row>
    <row r="166" s="13" customFormat="1">
      <c r="A166" s="13"/>
      <c r="B166" s="238"/>
      <c r="C166" s="239"/>
      <c r="D166" s="233" t="s">
        <v>150</v>
      </c>
      <c r="E166" s="240" t="s">
        <v>1</v>
      </c>
      <c r="F166" s="241" t="s">
        <v>217</v>
      </c>
      <c r="G166" s="239"/>
      <c r="H166" s="242">
        <v>30.359999999999999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91</v>
      </c>
      <c r="AV166" s="13" t="s">
        <v>91</v>
      </c>
      <c r="AW166" s="13" t="s">
        <v>36</v>
      </c>
      <c r="AX166" s="13" t="s">
        <v>89</v>
      </c>
      <c r="AY166" s="248" t="s">
        <v>139</v>
      </c>
    </row>
    <row r="167" s="12" customFormat="1" ht="22.8" customHeight="1">
      <c r="A167" s="12"/>
      <c r="B167" s="203"/>
      <c r="C167" s="204"/>
      <c r="D167" s="205" t="s">
        <v>80</v>
      </c>
      <c r="E167" s="217" t="s">
        <v>195</v>
      </c>
      <c r="F167" s="217" t="s">
        <v>218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P168+SUM(P169:P177)</f>
        <v>0</v>
      </c>
      <c r="Q167" s="211"/>
      <c r="R167" s="212">
        <f>R168+SUM(R169:R177)</f>
        <v>0</v>
      </c>
      <c r="S167" s="211"/>
      <c r="T167" s="213">
        <f>T168+SUM(T169:T177)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89</v>
      </c>
      <c r="AT167" s="215" t="s">
        <v>80</v>
      </c>
      <c r="AU167" s="215" t="s">
        <v>89</v>
      </c>
      <c r="AY167" s="214" t="s">
        <v>139</v>
      </c>
      <c r="BK167" s="216">
        <f>BK168+SUM(BK169:BK177)</f>
        <v>0</v>
      </c>
    </row>
    <row r="168" s="2" customFormat="1" ht="16.5" customHeight="1">
      <c r="A168" s="38"/>
      <c r="B168" s="39"/>
      <c r="C168" s="219" t="s">
        <v>219</v>
      </c>
      <c r="D168" s="219" t="s">
        <v>142</v>
      </c>
      <c r="E168" s="220" t="s">
        <v>220</v>
      </c>
      <c r="F168" s="221" t="s">
        <v>221</v>
      </c>
      <c r="G168" s="222" t="s">
        <v>222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46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146</v>
      </c>
      <c r="AT168" s="231" t="s">
        <v>142</v>
      </c>
      <c r="AU168" s="231" t="s">
        <v>91</v>
      </c>
      <c r="AY168" s="17" t="s">
        <v>139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89</v>
      </c>
      <c r="BK168" s="232">
        <f>ROUND(I168*H168,2)</f>
        <v>0</v>
      </c>
      <c r="BL168" s="17" t="s">
        <v>146</v>
      </c>
      <c r="BM168" s="231" t="s">
        <v>223</v>
      </c>
    </row>
    <row r="169" s="2" customFormat="1">
      <c r="A169" s="38"/>
      <c r="B169" s="39"/>
      <c r="C169" s="40"/>
      <c r="D169" s="233" t="s">
        <v>148</v>
      </c>
      <c r="E169" s="40"/>
      <c r="F169" s="234" t="s">
        <v>221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91</v>
      </c>
    </row>
    <row r="170" s="2" customFormat="1" ht="24.15" customHeight="1">
      <c r="A170" s="38"/>
      <c r="B170" s="39"/>
      <c r="C170" s="219" t="s">
        <v>224</v>
      </c>
      <c r="D170" s="219" t="s">
        <v>142</v>
      </c>
      <c r="E170" s="220" t="s">
        <v>225</v>
      </c>
      <c r="F170" s="221" t="s">
        <v>226</v>
      </c>
      <c r="G170" s="222" t="s">
        <v>222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46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146</v>
      </c>
      <c r="AT170" s="231" t="s">
        <v>142</v>
      </c>
      <c r="AU170" s="231" t="s">
        <v>91</v>
      </c>
      <c r="AY170" s="17" t="s">
        <v>139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89</v>
      </c>
      <c r="BK170" s="232">
        <f>ROUND(I170*H170,2)</f>
        <v>0</v>
      </c>
      <c r="BL170" s="17" t="s">
        <v>146</v>
      </c>
      <c r="BM170" s="231" t="s">
        <v>227</v>
      </c>
    </row>
    <row r="171" s="2" customFormat="1">
      <c r="A171" s="38"/>
      <c r="B171" s="39"/>
      <c r="C171" s="40"/>
      <c r="D171" s="233" t="s">
        <v>148</v>
      </c>
      <c r="E171" s="40"/>
      <c r="F171" s="234" t="s">
        <v>226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148</v>
      </c>
      <c r="AU171" s="17" t="s">
        <v>91</v>
      </c>
    </row>
    <row r="172" s="2" customFormat="1">
      <c r="A172" s="38"/>
      <c r="B172" s="39"/>
      <c r="C172" s="40"/>
      <c r="D172" s="233" t="s">
        <v>228</v>
      </c>
      <c r="E172" s="40"/>
      <c r="F172" s="271" t="s">
        <v>229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228</v>
      </c>
      <c r="AU172" s="17" t="s">
        <v>91</v>
      </c>
    </row>
    <row r="173" s="2" customFormat="1" ht="21.75" customHeight="1">
      <c r="A173" s="38"/>
      <c r="B173" s="39"/>
      <c r="C173" s="219" t="s">
        <v>230</v>
      </c>
      <c r="D173" s="219" t="s">
        <v>142</v>
      </c>
      <c r="E173" s="220" t="s">
        <v>231</v>
      </c>
      <c r="F173" s="221" t="s">
        <v>232</v>
      </c>
      <c r="G173" s="222" t="s">
        <v>222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46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146</v>
      </c>
      <c r="AT173" s="231" t="s">
        <v>142</v>
      </c>
      <c r="AU173" s="231" t="s">
        <v>91</v>
      </c>
      <c r="AY173" s="17" t="s">
        <v>139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89</v>
      </c>
      <c r="BK173" s="232">
        <f>ROUND(I173*H173,2)</f>
        <v>0</v>
      </c>
      <c r="BL173" s="17" t="s">
        <v>146</v>
      </c>
      <c r="BM173" s="231" t="s">
        <v>233</v>
      </c>
    </row>
    <row r="174" s="2" customFormat="1">
      <c r="A174" s="38"/>
      <c r="B174" s="39"/>
      <c r="C174" s="40"/>
      <c r="D174" s="233" t="s">
        <v>148</v>
      </c>
      <c r="E174" s="40"/>
      <c r="F174" s="234" t="s">
        <v>232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148</v>
      </c>
      <c r="AU174" s="17" t="s">
        <v>91</v>
      </c>
    </row>
    <row r="175" s="2" customFormat="1" ht="16.5" customHeight="1">
      <c r="A175" s="38"/>
      <c r="B175" s="39"/>
      <c r="C175" s="219" t="s">
        <v>234</v>
      </c>
      <c r="D175" s="219" t="s">
        <v>142</v>
      </c>
      <c r="E175" s="220" t="s">
        <v>235</v>
      </c>
      <c r="F175" s="221" t="s">
        <v>236</v>
      </c>
      <c r="G175" s="222" t="s">
        <v>222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46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146</v>
      </c>
      <c r="AT175" s="231" t="s">
        <v>142</v>
      </c>
      <c r="AU175" s="231" t="s">
        <v>91</v>
      </c>
      <c r="AY175" s="17" t="s">
        <v>139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89</v>
      </c>
      <c r="BK175" s="232">
        <f>ROUND(I175*H175,2)</f>
        <v>0</v>
      </c>
      <c r="BL175" s="17" t="s">
        <v>146</v>
      </c>
      <c r="BM175" s="231" t="s">
        <v>237</v>
      </c>
    </row>
    <row r="176" s="2" customFormat="1">
      <c r="A176" s="38"/>
      <c r="B176" s="39"/>
      <c r="C176" s="40"/>
      <c r="D176" s="233" t="s">
        <v>148</v>
      </c>
      <c r="E176" s="40"/>
      <c r="F176" s="234" t="s">
        <v>236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91</v>
      </c>
    </row>
    <row r="177" s="12" customFormat="1" ht="20.88" customHeight="1">
      <c r="A177" s="12"/>
      <c r="B177" s="203"/>
      <c r="C177" s="204"/>
      <c r="D177" s="205" t="s">
        <v>80</v>
      </c>
      <c r="E177" s="217" t="s">
        <v>238</v>
      </c>
      <c r="F177" s="217" t="s">
        <v>239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SUM(P178:P179)</f>
        <v>0</v>
      </c>
      <c r="Q177" s="211"/>
      <c r="R177" s="212">
        <f>SUM(R178:R179)</f>
        <v>0</v>
      </c>
      <c r="S177" s="211"/>
      <c r="T177" s="213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89</v>
      </c>
      <c r="AT177" s="215" t="s">
        <v>80</v>
      </c>
      <c r="AU177" s="215" t="s">
        <v>91</v>
      </c>
      <c r="AY177" s="214" t="s">
        <v>139</v>
      </c>
      <c r="BK177" s="216">
        <f>SUM(BK178:BK179)</f>
        <v>0</v>
      </c>
    </row>
    <row r="178" s="2" customFormat="1" ht="37.8" customHeight="1">
      <c r="A178" s="38"/>
      <c r="B178" s="39"/>
      <c r="C178" s="219" t="s">
        <v>240</v>
      </c>
      <c r="D178" s="219" t="s">
        <v>142</v>
      </c>
      <c r="E178" s="220" t="s">
        <v>241</v>
      </c>
      <c r="F178" s="221" t="s">
        <v>242</v>
      </c>
      <c r="G178" s="222" t="s">
        <v>222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46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146</v>
      </c>
      <c r="AT178" s="231" t="s">
        <v>142</v>
      </c>
      <c r="AU178" s="231" t="s">
        <v>156</v>
      </c>
      <c r="AY178" s="17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89</v>
      </c>
      <c r="BK178" s="232">
        <f>ROUND(I178*H178,2)</f>
        <v>0</v>
      </c>
      <c r="BL178" s="17" t="s">
        <v>146</v>
      </c>
      <c r="BM178" s="231" t="s">
        <v>243</v>
      </c>
    </row>
    <row r="179" s="2" customFormat="1">
      <c r="A179" s="38"/>
      <c r="B179" s="39"/>
      <c r="C179" s="40"/>
      <c r="D179" s="233" t="s">
        <v>148</v>
      </c>
      <c r="E179" s="40"/>
      <c r="F179" s="234" t="s">
        <v>242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148</v>
      </c>
      <c r="AU179" s="17" t="s">
        <v>156</v>
      </c>
    </row>
    <row r="180" s="12" customFormat="1" ht="22.8" customHeight="1">
      <c r="A180" s="12"/>
      <c r="B180" s="203"/>
      <c r="C180" s="204"/>
      <c r="D180" s="205" t="s">
        <v>80</v>
      </c>
      <c r="E180" s="217" t="s">
        <v>244</v>
      </c>
      <c r="F180" s="217" t="s">
        <v>245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SUM(P181:P182)</f>
        <v>0</v>
      </c>
      <c r="Q180" s="211"/>
      <c r="R180" s="212">
        <f>SUM(R181:R182)</f>
        <v>0</v>
      </c>
      <c r="S180" s="211"/>
      <c r="T180" s="21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89</v>
      </c>
      <c r="AT180" s="215" t="s">
        <v>80</v>
      </c>
      <c r="AU180" s="215" t="s">
        <v>89</v>
      </c>
      <c r="AY180" s="214" t="s">
        <v>139</v>
      </c>
      <c r="BK180" s="216">
        <f>SUM(BK181:BK182)</f>
        <v>0</v>
      </c>
    </row>
    <row r="181" s="2" customFormat="1" ht="16.5" customHeight="1">
      <c r="A181" s="38"/>
      <c r="B181" s="39"/>
      <c r="C181" s="219" t="s">
        <v>246</v>
      </c>
      <c r="D181" s="219" t="s">
        <v>142</v>
      </c>
      <c r="E181" s="220" t="s">
        <v>247</v>
      </c>
      <c r="F181" s="221" t="s">
        <v>248</v>
      </c>
      <c r="G181" s="222" t="s">
        <v>167</v>
      </c>
      <c r="H181" s="223">
        <v>47.302999999999997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46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142</v>
      </c>
      <c r="AU181" s="231" t="s">
        <v>91</v>
      </c>
      <c r="AY181" s="17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89</v>
      </c>
      <c r="BK181" s="232">
        <f>ROUND(I181*H181,2)</f>
        <v>0</v>
      </c>
      <c r="BL181" s="17" t="s">
        <v>146</v>
      </c>
      <c r="BM181" s="231" t="s">
        <v>249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250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91</v>
      </c>
    </row>
    <row r="183" s="12" customFormat="1" ht="25.92" customHeight="1">
      <c r="A183" s="12"/>
      <c r="B183" s="203"/>
      <c r="C183" s="204"/>
      <c r="D183" s="205" t="s">
        <v>80</v>
      </c>
      <c r="E183" s="206" t="s">
        <v>251</v>
      </c>
      <c r="F183" s="206" t="s">
        <v>252</v>
      </c>
      <c r="G183" s="204"/>
      <c r="H183" s="204"/>
      <c r="I183" s="207"/>
      <c r="J183" s="208">
        <f>BK183</f>
        <v>0</v>
      </c>
      <c r="K183" s="204"/>
      <c r="L183" s="209"/>
      <c r="M183" s="210"/>
      <c r="N183" s="211"/>
      <c r="O183" s="211"/>
      <c r="P183" s="212">
        <f>P184</f>
        <v>0</v>
      </c>
      <c r="Q183" s="211"/>
      <c r="R183" s="212">
        <f>R184</f>
        <v>0.052210000000000006</v>
      </c>
      <c r="S183" s="211"/>
      <c r="T183" s="213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91</v>
      </c>
      <c r="AT183" s="215" t="s">
        <v>80</v>
      </c>
      <c r="AU183" s="215" t="s">
        <v>81</v>
      </c>
      <c r="AY183" s="214" t="s">
        <v>139</v>
      </c>
      <c r="BK183" s="216">
        <f>BK184</f>
        <v>0</v>
      </c>
    </row>
    <row r="184" s="12" customFormat="1" ht="22.8" customHeight="1">
      <c r="A184" s="12"/>
      <c r="B184" s="203"/>
      <c r="C184" s="204"/>
      <c r="D184" s="205" t="s">
        <v>80</v>
      </c>
      <c r="E184" s="217" t="s">
        <v>253</v>
      </c>
      <c r="F184" s="217" t="s">
        <v>254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SUM(P185:P196)</f>
        <v>0</v>
      </c>
      <c r="Q184" s="211"/>
      <c r="R184" s="212">
        <f>SUM(R185:R196)</f>
        <v>0.052210000000000006</v>
      </c>
      <c r="S184" s="211"/>
      <c r="T184" s="213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91</v>
      </c>
      <c r="AT184" s="215" t="s">
        <v>80</v>
      </c>
      <c r="AU184" s="215" t="s">
        <v>89</v>
      </c>
      <c r="AY184" s="214" t="s">
        <v>139</v>
      </c>
      <c r="BK184" s="216">
        <f>SUM(BK185:BK196)</f>
        <v>0</v>
      </c>
    </row>
    <row r="185" s="2" customFormat="1" ht="24.15" customHeight="1">
      <c r="A185" s="38"/>
      <c r="B185" s="39"/>
      <c r="C185" s="219" t="s">
        <v>255</v>
      </c>
      <c r="D185" s="219" t="s">
        <v>142</v>
      </c>
      <c r="E185" s="220" t="s">
        <v>256</v>
      </c>
      <c r="F185" s="221" t="s">
        <v>257</v>
      </c>
      <c r="G185" s="222" t="s">
        <v>258</v>
      </c>
      <c r="H185" s="223">
        <v>51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46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234</v>
      </c>
      <c r="AT185" s="231" t="s">
        <v>142</v>
      </c>
      <c r="AU185" s="231" t="s">
        <v>91</v>
      </c>
      <c r="AY185" s="17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89</v>
      </c>
      <c r="BK185" s="232">
        <f>ROUND(I185*H185,2)</f>
        <v>0</v>
      </c>
      <c r="BL185" s="17" t="s">
        <v>234</v>
      </c>
      <c r="BM185" s="231" t="s">
        <v>259</v>
      </c>
    </row>
    <row r="186" s="2" customFormat="1">
      <c r="A186" s="38"/>
      <c r="B186" s="39"/>
      <c r="C186" s="40"/>
      <c r="D186" s="233" t="s">
        <v>148</v>
      </c>
      <c r="E186" s="40"/>
      <c r="F186" s="234" t="s">
        <v>260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148</v>
      </c>
      <c r="AU186" s="17" t="s">
        <v>91</v>
      </c>
    </row>
    <row r="187" s="2" customFormat="1" ht="16.5" customHeight="1">
      <c r="A187" s="38"/>
      <c r="B187" s="39"/>
      <c r="C187" s="260" t="s">
        <v>261</v>
      </c>
      <c r="D187" s="260" t="s">
        <v>164</v>
      </c>
      <c r="E187" s="261" t="s">
        <v>262</v>
      </c>
      <c r="F187" s="262" t="s">
        <v>263</v>
      </c>
      <c r="G187" s="263" t="s">
        <v>264</v>
      </c>
      <c r="H187" s="264">
        <v>51</v>
      </c>
      <c r="I187" s="265"/>
      <c r="J187" s="266">
        <f>ROUND(I187*H187,2)</f>
        <v>0</v>
      </c>
      <c r="K187" s="267"/>
      <c r="L187" s="268"/>
      <c r="M187" s="269" t="s">
        <v>1</v>
      </c>
      <c r="N187" s="270" t="s">
        <v>46</v>
      </c>
      <c r="O187" s="91"/>
      <c r="P187" s="229">
        <f>O187*H187</f>
        <v>0</v>
      </c>
      <c r="Q187" s="229">
        <v>0.001</v>
      </c>
      <c r="R187" s="229">
        <f>Q187*H187</f>
        <v>0.051000000000000004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265</v>
      </c>
      <c r="AT187" s="231" t="s">
        <v>164</v>
      </c>
      <c r="AU187" s="231" t="s">
        <v>91</v>
      </c>
      <c r="AY187" s="17" t="s">
        <v>139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89</v>
      </c>
      <c r="BK187" s="232">
        <f>ROUND(I187*H187,2)</f>
        <v>0</v>
      </c>
      <c r="BL187" s="17" t="s">
        <v>234</v>
      </c>
      <c r="BM187" s="231" t="s">
        <v>266</v>
      </c>
    </row>
    <row r="188" s="2" customFormat="1">
      <c r="A188" s="38"/>
      <c r="B188" s="39"/>
      <c r="C188" s="40"/>
      <c r="D188" s="233" t="s">
        <v>148</v>
      </c>
      <c r="E188" s="40"/>
      <c r="F188" s="234" t="s">
        <v>263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148</v>
      </c>
      <c r="AU188" s="17" t="s">
        <v>91</v>
      </c>
    </row>
    <row r="189" s="2" customFormat="1" ht="16.5" customHeight="1">
      <c r="A189" s="38"/>
      <c r="B189" s="39"/>
      <c r="C189" s="219" t="s">
        <v>267</v>
      </c>
      <c r="D189" s="219" t="s">
        <v>142</v>
      </c>
      <c r="E189" s="220" t="s">
        <v>268</v>
      </c>
      <c r="F189" s="221" t="s">
        <v>269</v>
      </c>
      <c r="G189" s="222" t="s">
        <v>270</v>
      </c>
      <c r="H189" s="223">
        <v>4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46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234</v>
      </c>
      <c r="AT189" s="231" t="s">
        <v>142</v>
      </c>
      <c r="AU189" s="231" t="s">
        <v>91</v>
      </c>
      <c r="AY189" s="17" t="s">
        <v>139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89</v>
      </c>
      <c r="BK189" s="232">
        <f>ROUND(I189*H189,2)</f>
        <v>0</v>
      </c>
      <c r="BL189" s="17" t="s">
        <v>234</v>
      </c>
      <c r="BM189" s="231" t="s">
        <v>271</v>
      </c>
    </row>
    <row r="190" s="2" customFormat="1">
      <c r="A190" s="38"/>
      <c r="B190" s="39"/>
      <c r="C190" s="40"/>
      <c r="D190" s="233" t="s">
        <v>148</v>
      </c>
      <c r="E190" s="40"/>
      <c r="F190" s="234" t="s">
        <v>272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91</v>
      </c>
    </row>
    <row r="191" s="2" customFormat="1" ht="24.15" customHeight="1">
      <c r="A191" s="38"/>
      <c r="B191" s="39"/>
      <c r="C191" s="260" t="s">
        <v>7</v>
      </c>
      <c r="D191" s="260" t="s">
        <v>164</v>
      </c>
      <c r="E191" s="261" t="s">
        <v>273</v>
      </c>
      <c r="F191" s="262" t="s">
        <v>274</v>
      </c>
      <c r="G191" s="263" t="s">
        <v>270</v>
      </c>
      <c r="H191" s="264">
        <v>3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46</v>
      </c>
      <c r="O191" s="91"/>
      <c r="P191" s="229">
        <f>O191*H191</f>
        <v>0</v>
      </c>
      <c r="Q191" s="229">
        <v>0.00025999999999999998</v>
      </c>
      <c r="R191" s="229">
        <f>Q191*H191</f>
        <v>0.00077999999999999988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265</v>
      </c>
      <c r="AT191" s="231" t="s">
        <v>164</v>
      </c>
      <c r="AU191" s="231" t="s">
        <v>91</v>
      </c>
      <c r="AY191" s="17" t="s">
        <v>139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89</v>
      </c>
      <c r="BK191" s="232">
        <f>ROUND(I191*H191,2)</f>
        <v>0</v>
      </c>
      <c r="BL191" s="17" t="s">
        <v>234</v>
      </c>
      <c r="BM191" s="231" t="s">
        <v>275</v>
      </c>
    </row>
    <row r="192" s="2" customFormat="1">
      <c r="A192" s="38"/>
      <c r="B192" s="39"/>
      <c r="C192" s="40"/>
      <c r="D192" s="233" t="s">
        <v>148</v>
      </c>
      <c r="E192" s="40"/>
      <c r="F192" s="234" t="s">
        <v>274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148</v>
      </c>
      <c r="AU192" s="17" t="s">
        <v>91</v>
      </c>
    </row>
    <row r="193" s="2" customFormat="1" ht="16.5" customHeight="1">
      <c r="A193" s="38"/>
      <c r="B193" s="39"/>
      <c r="C193" s="260" t="s">
        <v>276</v>
      </c>
      <c r="D193" s="260" t="s">
        <v>164</v>
      </c>
      <c r="E193" s="261" t="s">
        <v>277</v>
      </c>
      <c r="F193" s="262" t="s">
        <v>278</v>
      </c>
      <c r="G193" s="263" t="s">
        <v>270</v>
      </c>
      <c r="H193" s="264">
        <v>1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46</v>
      </c>
      <c r="O193" s="91"/>
      <c r="P193" s="229">
        <f>O193*H193</f>
        <v>0</v>
      </c>
      <c r="Q193" s="229">
        <v>0.00042999999999999999</v>
      </c>
      <c r="R193" s="229">
        <f>Q193*H193</f>
        <v>0.00042999999999999999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265</v>
      </c>
      <c r="AT193" s="231" t="s">
        <v>164</v>
      </c>
      <c r="AU193" s="231" t="s">
        <v>91</v>
      </c>
      <c r="AY193" s="17" t="s">
        <v>139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89</v>
      </c>
      <c r="BK193" s="232">
        <f>ROUND(I193*H193,2)</f>
        <v>0</v>
      </c>
      <c r="BL193" s="17" t="s">
        <v>234</v>
      </c>
      <c r="BM193" s="231" t="s">
        <v>279</v>
      </c>
    </row>
    <row r="194" s="2" customFormat="1">
      <c r="A194" s="38"/>
      <c r="B194" s="39"/>
      <c r="C194" s="40"/>
      <c r="D194" s="233" t="s">
        <v>148</v>
      </c>
      <c r="E194" s="40"/>
      <c r="F194" s="234" t="s">
        <v>278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148</v>
      </c>
      <c r="AU194" s="17" t="s">
        <v>91</v>
      </c>
    </row>
    <row r="195" s="2" customFormat="1" ht="24.15" customHeight="1">
      <c r="A195" s="38"/>
      <c r="B195" s="39"/>
      <c r="C195" s="219" t="s">
        <v>280</v>
      </c>
      <c r="D195" s="219" t="s">
        <v>142</v>
      </c>
      <c r="E195" s="220" t="s">
        <v>281</v>
      </c>
      <c r="F195" s="221" t="s">
        <v>282</v>
      </c>
      <c r="G195" s="222" t="s">
        <v>283</v>
      </c>
      <c r="H195" s="272"/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46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234</v>
      </c>
      <c r="AT195" s="231" t="s">
        <v>142</v>
      </c>
      <c r="AU195" s="231" t="s">
        <v>91</v>
      </c>
      <c r="AY195" s="17" t="s">
        <v>139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89</v>
      </c>
      <c r="BK195" s="232">
        <f>ROUND(I195*H195,2)</f>
        <v>0</v>
      </c>
      <c r="BL195" s="17" t="s">
        <v>234</v>
      </c>
      <c r="BM195" s="231" t="s">
        <v>284</v>
      </c>
    </row>
    <row r="196" s="2" customFormat="1">
      <c r="A196" s="38"/>
      <c r="B196" s="39"/>
      <c r="C196" s="40"/>
      <c r="D196" s="233" t="s">
        <v>148</v>
      </c>
      <c r="E196" s="40"/>
      <c r="F196" s="234" t="s">
        <v>285</v>
      </c>
      <c r="G196" s="40"/>
      <c r="H196" s="40"/>
      <c r="I196" s="235"/>
      <c r="J196" s="40"/>
      <c r="K196" s="40"/>
      <c r="L196" s="44"/>
      <c r="M196" s="273"/>
      <c r="N196" s="274"/>
      <c r="O196" s="275"/>
      <c r="P196" s="275"/>
      <c r="Q196" s="275"/>
      <c r="R196" s="275"/>
      <c r="S196" s="275"/>
      <c r="T196" s="276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91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d7w/bhR862C5MlJzwENwHsOZL8VwBL+8p80VWsYVdolfsC7z10G/hbvUf9/EB8Un+DAOipn3GmtcqpDd/wwb8Q==" hashValue="yHw8vSdygQmnbVMo9J/vchW/HtLuUUy7zYGxfOWhxgfk7rnl4hyvO97UrslspMPbV9F2WPVysWkycJndAJJKKQ==" algorithmName="SHA-512" password="E907"/>
  <autoFilter ref="C124:K19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91</v>
      </c>
    </row>
    <row r="4" s="1" customFormat="1" ht="24.96" customHeight="1">
      <c r="B4" s="20"/>
      <c r="D4" s="138" t="s">
        <v>107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Zelenka s.r.o. - Modernizace provozu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ROUND((SUM(BE120:BE149)),  2)</f>
        <v>0</v>
      </c>
      <c r="G33" s="38"/>
      <c r="H33" s="38"/>
      <c r="I33" s="155">
        <v>0.20999999999999999</v>
      </c>
      <c r="J33" s="154">
        <f>ROUND(((SUM(BE120:BE149))*I33),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ROUND((SUM(BF120:BF149)),  2)</f>
        <v>0</v>
      </c>
      <c r="G34" s="38"/>
      <c r="H34" s="38"/>
      <c r="I34" s="155">
        <v>0.12</v>
      </c>
      <c r="J34" s="154">
        <f>ROUND(((SUM(BF120:BF149))*I34),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ROUND((SUM(BG120:BG149)),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ROUND((SUM(BH120:BH149)),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ROUND((SUM(BI120:BI149)),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Zelenka s.r.o. - Modernizace provozu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Brány a oplocení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Prasklice 144</v>
      </c>
      <c r="G89" s="40"/>
      <c r="H89" s="40"/>
      <c r="I89" s="32" t="s">
        <v>22</v>
      </c>
      <c r="J89" s="79" t="str">
        <f>IF(J12="","",J12)</f>
        <v>10. 2. 2025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Zelenka s.r.o., Topolová 910, Židlochovice</v>
      </c>
      <c r="G91" s="40"/>
      <c r="H91" s="40"/>
      <c r="I91" s="32" t="s">
        <v>32</v>
      </c>
      <c r="J91" s="36" t="str">
        <f>E21</f>
        <v>A77 architekti, Taussigova 21,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Ladislav Kopecký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111</v>
      </c>
      <c r="D94" s="176"/>
      <c r="E94" s="176"/>
      <c r="F94" s="176"/>
      <c r="G94" s="176"/>
      <c r="H94" s="176"/>
      <c r="I94" s="176"/>
      <c r="J94" s="177" t="s">
        <v>112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119</v>
      </c>
      <c r="E99" s="188"/>
      <c r="F99" s="188"/>
      <c r="G99" s="188"/>
      <c r="H99" s="188"/>
      <c r="I99" s="188"/>
      <c r="J99" s="189">
        <f>J142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121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Zelenka s.r.o. - Modernizace provozu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SO-02 - Brány a oplocení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Prasklice 144</v>
      </c>
      <c r="G114" s="40"/>
      <c r="H114" s="40"/>
      <c r="I114" s="32" t="s">
        <v>22</v>
      </c>
      <c r="J114" s="79" t="str">
        <f>IF(J12="","",J12)</f>
        <v>10. 2. 2025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Zelenka s.r.o., Topolová 910, Židlochovice</v>
      </c>
      <c r="G116" s="40"/>
      <c r="H116" s="40"/>
      <c r="I116" s="32" t="s">
        <v>32</v>
      </c>
      <c r="J116" s="36" t="str">
        <f>E21</f>
        <v>A77 architekti, Taussigova 21, Brno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Ing. Ladislav Kopecký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125</v>
      </c>
      <c r="D119" s="194" t="s">
        <v>66</v>
      </c>
      <c r="E119" s="194" t="s">
        <v>62</v>
      </c>
      <c r="F119" s="194" t="s">
        <v>63</v>
      </c>
      <c r="G119" s="194" t="s">
        <v>126</v>
      </c>
      <c r="H119" s="194" t="s">
        <v>127</v>
      </c>
      <c r="I119" s="194" t="s">
        <v>128</v>
      </c>
      <c r="J119" s="195" t="s">
        <v>112</v>
      </c>
      <c r="K119" s="196" t="s">
        <v>129</v>
      </c>
      <c r="L119" s="197"/>
      <c r="M119" s="100" t="s">
        <v>1</v>
      </c>
      <c r="N119" s="101" t="s">
        <v>45</v>
      </c>
      <c r="O119" s="101" t="s">
        <v>130</v>
      </c>
      <c r="P119" s="101" t="s">
        <v>131</v>
      </c>
      <c r="Q119" s="101" t="s">
        <v>132</v>
      </c>
      <c r="R119" s="101" t="s">
        <v>133</v>
      </c>
      <c r="S119" s="101" t="s">
        <v>134</v>
      </c>
      <c r="T119" s="102" t="s">
        <v>135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136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2.8920959999999996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80</v>
      </c>
      <c r="AU120" s="17" t="s">
        <v>114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80</v>
      </c>
      <c r="E121" s="206" t="s">
        <v>137</v>
      </c>
      <c r="F121" s="206" t="s">
        <v>138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P122+P142+P147</f>
        <v>0</v>
      </c>
      <c r="Q121" s="211"/>
      <c r="R121" s="212">
        <f>R122+R142+R147</f>
        <v>2.8920959999999996</v>
      </c>
      <c r="S121" s="211"/>
      <c r="T121" s="213">
        <f>T122+T142+T147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89</v>
      </c>
      <c r="AT121" s="215" t="s">
        <v>80</v>
      </c>
      <c r="AU121" s="215" t="s">
        <v>81</v>
      </c>
      <c r="AY121" s="214" t="s">
        <v>139</v>
      </c>
      <c r="BK121" s="216">
        <f>BK122+BK142+BK147</f>
        <v>0</v>
      </c>
    </row>
    <row r="122" s="12" customFormat="1" ht="22.8" customHeight="1">
      <c r="A122" s="12"/>
      <c r="B122" s="203"/>
      <c r="C122" s="204"/>
      <c r="D122" s="205" t="s">
        <v>80</v>
      </c>
      <c r="E122" s="217" t="s">
        <v>156</v>
      </c>
      <c r="F122" s="217" t="s">
        <v>288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SUM(P123:P141)</f>
        <v>0</v>
      </c>
      <c r="Q122" s="211"/>
      <c r="R122" s="212">
        <f>SUM(R123:R141)</f>
        <v>2.8920959999999996</v>
      </c>
      <c r="S122" s="211"/>
      <c r="T122" s="213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89</v>
      </c>
      <c r="AT122" s="215" t="s">
        <v>80</v>
      </c>
      <c r="AU122" s="215" t="s">
        <v>89</v>
      </c>
      <c r="AY122" s="214" t="s">
        <v>139</v>
      </c>
      <c r="BK122" s="216">
        <f>SUM(BK123:BK141)</f>
        <v>0</v>
      </c>
    </row>
    <row r="123" s="2" customFormat="1" ht="21.75" customHeight="1">
      <c r="A123" s="38"/>
      <c r="B123" s="39"/>
      <c r="C123" s="219" t="s">
        <v>89</v>
      </c>
      <c r="D123" s="219" t="s">
        <v>142</v>
      </c>
      <c r="E123" s="220" t="s">
        <v>289</v>
      </c>
      <c r="F123" s="221" t="s">
        <v>290</v>
      </c>
      <c r="G123" s="222" t="s">
        <v>222</v>
      </c>
      <c r="H123" s="223">
        <v>2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46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146</v>
      </c>
      <c r="AT123" s="231" t="s">
        <v>142</v>
      </c>
      <c r="AU123" s="231" t="s">
        <v>91</v>
      </c>
      <c r="AY123" s="17" t="s">
        <v>139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89</v>
      </c>
      <c r="BK123" s="232">
        <f>ROUND(I123*H123,2)</f>
        <v>0</v>
      </c>
      <c r="BL123" s="17" t="s">
        <v>146</v>
      </c>
      <c r="BM123" s="231" t="s">
        <v>291</v>
      </c>
    </row>
    <row r="124" s="2" customFormat="1">
      <c r="A124" s="38"/>
      <c r="B124" s="39"/>
      <c r="C124" s="40"/>
      <c r="D124" s="233" t="s">
        <v>148</v>
      </c>
      <c r="E124" s="40"/>
      <c r="F124" s="234" t="s">
        <v>290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148</v>
      </c>
      <c r="AU124" s="17" t="s">
        <v>91</v>
      </c>
    </row>
    <row r="125" s="2" customFormat="1" ht="24.15" customHeight="1">
      <c r="A125" s="38"/>
      <c r="B125" s="39"/>
      <c r="C125" s="219" t="s">
        <v>91</v>
      </c>
      <c r="D125" s="219" t="s">
        <v>142</v>
      </c>
      <c r="E125" s="220" t="s">
        <v>292</v>
      </c>
      <c r="F125" s="221" t="s">
        <v>293</v>
      </c>
      <c r="G125" s="222" t="s">
        <v>222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46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146</v>
      </c>
      <c r="AT125" s="231" t="s">
        <v>142</v>
      </c>
      <c r="AU125" s="231" t="s">
        <v>91</v>
      </c>
      <c r="AY125" s="17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89</v>
      </c>
      <c r="BK125" s="232">
        <f>ROUND(I125*H125,2)</f>
        <v>0</v>
      </c>
      <c r="BL125" s="17" t="s">
        <v>146</v>
      </c>
      <c r="BM125" s="231" t="s">
        <v>294</v>
      </c>
    </row>
    <row r="126" s="2" customFormat="1">
      <c r="A126" s="38"/>
      <c r="B126" s="39"/>
      <c r="C126" s="40"/>
      <c r="D126" s="233" t="s">
        <v>148</v>
      </c>
      <c r="E126" s="40"/>
      <c r="F126" s="234" t="s">
        <v>293</v>
      </c>
      <c r="G126" s="40"/>
      <c r="H126" s="40"/>
      <c r="I126" s="235"/>
      <c r="J126" s="40"/>
      <c r="K126" s="40"/>
      <c r="L126" s="44"/>
      <c r="M126" s="236"/>
      <c r="N126" s="23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148</v>
      </c>
      <c r="AU126" s="17" t="s">
        <v>91</v>
      </c>
    </row>
    <row r="127" s="2" customFormat="1" ht="37.8" customHeight="1">
      <c r="A127" s="38"/>
      <c r="B127" s="39"/>
      <c r="C127" s="219" t="s">
        <v>156</v>
      </c>
      <c r="D127" s="219" t="s">
        <v>142</v>
      </c>
      <c r="E127" s="220" t="s">
        <v>295</v>
      </c>
      <c r="F127" s="221" t="s">
        <v>296</v>
      </c>
      <c r="G127" s="222" t="s">
        <v>222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46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146</v>
      </c>
      <c r="AT127" s="231" t="s">
        <v>142</v>
      </c>
      <c r="AU127" s="231" t="s">
        <v>91</v>
      </c>
      <c r="AY127" s="17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89</v>
      </c>
      <c r="BK127" s="232">
        <f>ROUND(I127*H127,2)</f>
        <v>0</v>
      </c>
      <c r="BL127" s="17" t="s">
        <v>146</v>
      </c>
      <c r="BM127" s="231" t="s">
        <v>297</v>
      </c>
    </row>
    <row r="128" s="2" customFormat="1">
      <c r="A128" s="38"/>
      <c r="B128" s="39"/>
      <c r="C128" s="40"/>
      <c r="D128" s="233" t="s">
        <v>148</v>
      </c>
      <c r="E128" s="40"/>
      <c r="F128" s="234" t="s">
        <v>296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148</v>
      </c>
      <c r="AU128" s="17" t="s">
        <v>91</v>
      </c>
    </row>
    <row r="129" s="2" customFormat="1">
      <c r="A129" s="38"/>
      <c r="B129" s="39"/>
      <c r="C129" s="40"/>
      <c r="D129" s="233" t="s">
        <v>228</v>
      </c>
      <c r="E129" s="40"/>
      <c r="F129" s="271" t="s">
        <v>298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228</v>
      </c>
      <c r="AU129" s="17" t="s">
        <v>91</v>
      </c>
    </row>
    <row r="130" s="2" customFormat="1" ht="24.15" customHeight="1">
      <c r="A130" s="38"/>
      <c r="B130" s="39"/>
      <c r="C130" s="219" t="s">
        <v>146</v>
      </c>
      <c r="D130" s="219" t="s">
        <v>142</v>
      </c>
      <c r="E130" s="220" t="s">
        <v>299</v>
      </c>
      <c r="F130" s="221" t="s">
        <v>300</v>
      </c>
      <c r="G130" s="222" t="s">
        <v>270</v>
      </c>
      <c r="H130" s="223">
        <v>16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46</v>
      </c>
      <c r="O130" s="91"/>
      <c r="P130" s="229">
        <f>O130*H130</f>
        <v>0</v>
      </c>
      <c r="Q130" s="229">
        <v>0.17488999999999999</v>
      </c>
      <c r="R130" s="229">
        <f>Q130*H130</f>
        <v>2.7982399999999998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146</v>
      </c>
      <c r="AT130" s="231" t="s">
        <v>142</v>
      </c>
      <c r="AU130" s="231" t="s">
        <v>91</v>
      </c>
      <c r="AY130" s="17" t="s">
        <v>139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89</v>
      </c>
      <c r="BK130" s="232">
        <f>ROUND(I130*H130,2)</f>
        <v>0</v>
      </c>
      <c r="BL130" s="17" t="s">
        <v>146</v>
      </c>
      <c r="BM130" s="231" t="s">
        <v>301</v>
      </c>
    </row>
    <row r="131" s="2" customFormat="1">
      <c r="A131" s="38"/>
      <c r="B131" s="39"/>
      <c r="C131" s="40"/>
      <c r="D131" s="233" t="s">
        <v>148</v>
      </c>
      <c r="E131" s="40"/>
      <c r="F131" s="234" t="s">
        <v>302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91</v>
      </c>
    </row>
    <row r="132" s="2" customFormat="1" ht="24.15" customHeight="1">
      <c r="A132" s="38"/>
      <c r="B132" s="39"/>
      <c r="C132" s="260" t="s">
        <v>172</v>
      </c>
      <c r="D132" s="260" t="s">
        <v>164</v>
      </c>
      <c r="E132" s="261" t="s">
        <v>303</v>
      </c>
      <c r="F132" s="262" t="s">
        <v>304</v>
      </c>
      <c r="G132" s="263" t="s">
        <v>270</v>
      </c>
      <c r="H132" s="264">
        <v>14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46</v>
      </c>
      <c r="O132" s="91"/>
      <c r="P132" s="229">
        <f>O132*H132</f>
        <v>0</v>
      </c>
      <c r="Q132" s="229">
        <v>0.0035000000000000001</v>
      </c>
      <c r="R132" s="229">
        <f>Q132*H132</f>
        <v>0.049000000000000002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168</v>
      </c>
      <c r="AT132" s="231" t="s">
        <v>164</v>
      </c>
      <c r="AU132" s="231" t="s">
        <v>91</v>
      </c>
      <c r="AY132" s="17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89</v>
      </c>
      <c r="BK132" s="232">
        <f>ROUND(I132*H132,2)</f>
        <v>0</v>
      </c>
      <c r="BL132" s="17" t="s">
        <v>146</v>
      </c>
      <c r="BM132" s="231" t="s">
        <v>305</v>
      </c>
    </row>
    <row r="133" s="2" customFormat="1">
      <c r="A133" s="38"/>
      <c r="B133" s="39"/>
      <c r="C133" s="40"/>
      <c r="D133" s="233" t="s">
        <v>148</v>
      </c>
      <c r="E133" s="40"/>
      <c r="F133" s="234" t="s">
        <v>304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91</v>
      </c>
    </row>
    <row r="134" s="2" customFormat="1" ht="16.5" customHeight="1">
      <c r="A134" s="38"/>
      <c r="B134" s="39"/>
      <c r="C134" s="260" t="s">
        <v>178</v>
      </c>
      <c r="D134" s="260" t="s">
        <v>164</v>
      </c>
      <c r="E134" s="261" t="s">
        <v>306</v>
      </c>
      <c r="F134" s="262" t="s">
        <v>307</v>
      </c>
      <c r="G134" s="263" t="s">
        <v>308</v>
      </c>
      <c r="H134" s="264">
        <v>2</v>
      </c>
      <c r="I134" s="265"/>
      <c r="J134" s="266">
        <f>ROUND(I134*H134,2)</f>
        <v>0</v>
      </c>
      <c r="K134" s="267"/>
      <c r="L134" s="268"/>
      <c r="M134" s="269" t="s">
        <v>1</v>
      </c>
      <c r="N134" s="270" t="s">
        <v>46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168</v>
      </c>
      <c r="AT134" s="231" t="s">
        <v>164</v>
      </c>
      <c r="AU134" s="231" t="s">
        <v>91</v>
      </c>
      <c r="AY134" s="17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89</v>
      </c>
      <c r="BK134" s="232">
        <f>ROUND(I134*H134,2)</f>
        <v>0</v>
      </c>
      <c r="BL134" s="17" t="s">
        <v>146</v>
      </c>
      <c r="BM134" s="231" t="s">
        <v>309</v>
      </c>
    </row>
    <row r="135" s="2" customFormat="1">
      <c r="A135" s="38"/>
      <c r="B135" s="39"/>
      <c r="C135" s="40"/>
      <c r="D135" s="233" t="s">
        <v>148</v>
      </c>
      <c r="E135" s="40"/>
      <c r="F135" s="234" t="s">
        <v>307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91</v>
      </c>
    </row>
    <row r="136" s="2" customFormat="1" ht="24.15" customHeight="1">
      <c r="A136" s="38"/>
      <c r="B136" s="39"/>
      <c r="C136" s="219" t="s">
        <v>185</v>
      </c>
      <c r="D136" s="219" t="s">
        <v>142</v>
      </c>
      <c r="E136" s="220" t="s">
        <v>310</v>
      </c>
      <c r="F136" s="221" t="s">
        <v>311</v>
      </c>
      <c r="G136" s="222" t="s">
        <v>258</v>
      </c>
      <c r="H136" s="223">
        <v>28.48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46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146</v>
      </c>
      <c r="AT136" s="231" t="s">
        <v>142</v>
      </c>
      <c r="AU136" s="231" t="s">
        <v>91</v>
      </c>
      <c r="AY136" s="17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89</v>
      </c>
      <c r="BK136" s="232">
        <f>ROUND(I136*H136,2)</f>
        <v>0</v>
      </c>
      <c r="BL136" s="17" t="s">
        <v>146</v>
      </c>
      <c r="BM136" s="231" t="s">
        <v>312</v>
      </c>
    </row>
    <row r="137" s="2" customFormat="1">
      <c r="A137" s="38"/>
      <c r="B137" s="39"/>
      <c r="C137" s="40"/>
      <c r="D137" s="233" t="s">
        <v>148</v>
      </c>
      <c r="E137" s="40"/>
      <c r="F137" s="234" t="s">
        <v>313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91</v>
      </c>
    </row>
    <row r="138" s="13" customFormat="1">
      <c r="A138" s="13"/>
      <c r="B138" s="238"/>
      <c r="C138" s="239"/>
      <c r="D138" s="233" t="s">
        <v>150</v>
      </c>
      <c r="E138" s="240" t="s">
        <v>1</v>
      </c>
      <c r="F138" s="241" t="s">
        <v>314</v>
      </c>
      <c r="G138" s="239"/>
      <c r="H138" s="242">
        <v>28.48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150</v>
      </c>
      <c r="AU138" s="248" t="s">
        <v>91</v>
      </c>
      <c r="AV138" s="13" t="s">
        <v>91</v>
      </c>
      <c r="AW138" s="13" t="s">
        <v>36</v>
      </c>
      <c r="AX138" s="13" t="s">
        <v>89</v>
      </c>
      <c r="AY138" s="248" t="s">
        <v>139</v>
      </c>
    </row>
    <row r="139" s="2" customFormat="1" ht="24.15" customHeight="1">
      <c r="A139" s="38"/>
      <c r="B139" s="39"/>
      <c r="C139" s="260" t="s">
        <v>168</v>
      </c>
      <c r="D139" s="260" t="s">
        <v>164</v>
      </c>
      <c r="E139" s="261" t="s">
        <v>315</v>
      </c>
      <c r="F139" s="262" t="s">
        <v>316</v>
      </c>
      <c r="G139" s="263" t="s">
        <v>258</v>
      </c>
      <c r="H139" s="264">
        <v>29.904</v>
      </c>
      <c r="I139" s="265"/>
      <c r="J139" s="266">
        <f>ROUND(I139*H139,2)</f>
        <v>0</v>
      </c>
      <c r="K139" s="267"/>
      <c r="L139" s="268"/>
      <c r="M139" s="269" t="s">
        <v>1</v>
      </c>
      <c r="N139" s="270" t="s">
        <v>46</v>
      </c>
      <c r="O139" s="91"/>
      <c r="P139" s="229">
        <f>O139*H139</f>
        <v>0</v>
      </c>
      <c r="Q139" s="229">
        <v>0.0015</v>
      </c>
      <c r="R139" s="229">
        <f>Q139*H139</f>
        <v>0.044856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168</v>
      </c>
      <c r="AT139" s="231" t="s">
        <v>164</v>
      </c>
      <c r="AU139" s="231" t="s">
        <v>91</v>
      </c>
      <c r="AY139" s="17" t="s">
        <v>139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89</v>
      </c>
      <c r="BK139" s="232">
        <f>ROUND(I139*H139,2)</f>
        <v>0</v>
      </c>
      <c r="BL139" s="17" t="s">
        <v>146</v>
      </c>
      <c r="BM139" s="231" t="s">
        <v>317</v>
      </c>
    </row>
    <row r="140" s="2" customFormat="1">
      <c r="A140" s="38"/>
      <c r="B140" s="39"/>
      <c r="C140" s="40"/>
      <c r="D140" s="233" t="s">
        <v>148</v>
      </c>
      <c r="E140" s="40"/>
      <c r="F140" s="234" t="s">
        <v>316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148</v>
      </c>
      <c r="AU140" s="17" t="s">
        <v>91</v>
      </c>
    </row>
    <row r="141" s="13" customFormat="1">
      <c r="A141" s="13"/>
      <c r="B141" s="238"/>
      <c r="C141" s="239"/>
      <c r="D141" s="233" t="s">
        <v>150</v>
      </c>
      <c r="E141" s="239"/>
      <c r="F141" s="241" t="s">
        <v>318</v>
      </c>
      <c r="G141" s="239"/>
      <c r="H141" s="242">
        <v>29.904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150</v>
      </c>
      <c r="AU141" s="248" t="s">
        <v>91</v>
      </c>
      <c r="AV141" s="13" t="s">
        <v>91</v>
      </c>
      <c r="AW141" s="13" t="s">
        <v>4</v>
      </c>
      <c r="AX141" s="13" t="s">
        <v>89</v>
      </c>
      <c r="AY141" s="248" t="s">
        <v>139</v>
      </c>
    </row>
    <row r="142" s="12" customFormat="1" ht="22.8" customHeight="1">
      <c r="A142" s="12"/>
      <c r="B142" s="203"/>
      <c r="C142" s="204"/>
      <c r="D142" s="205" t="s">
        <v>80</v>
      </c>
      <c r="E142" s="217" t="s">
        <v>195</v>
      </c>
      <c r="F142" s="217" t="s">
        <v>218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SUM(P143:P146)</f>
        <v>0</v>
      </c>
      <c r="Q142" s="211"/>
      <c r="R142" s="212">
        <f>SUM(R143:R146)</f>
        <v>0</v>
      </c>
      <c r="S142" s="211"/>
      <c r="T142" s="21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89</v>
      </c>
      <c r="AT142" s="215" t="s">
        <v>80</v>
      </c>
      <c r="AU142" s="215" t="s">
        <v>89</v>
      </c>
      <c r="AY142" s="214" t="s">
        <v>139</v>
      </c>
      <c r="BK142" s="216">
        <f>SUM(BK143:BK146)</f>
        <v>0</v>
      </c>
    </row>
    <row r="143" s="2" customFormat="1" ht="24.15" customHeight="1">
      <c r="A143" s="38"/>
      <c r="B143" s="39"/>
      <c r="C143" s="219" t="s">
        <v>195</v>
      </c>
      <c r="D143" s="219" t="s">
        <v>142</v>
      </c>
      <c r="E143" s="220" t="s">
        <v>220</v>
      </c>
      <c r="F143" s="221" t="s">
        <v>319</v>
      </c>
      <c r="G143" s="222" t="s">
        <v>222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46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146</v>
      </c>
      <c r="AT143" s="231" t="s">
        <v>142</v>
      </c>
      <c r="AU143" s="231" t="s">
        <v>91</v>
      </c>
      <c r="AY143" s="17" t="s">
        <v>139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89</v>
      </c>
      <c r="BK143" s="232">
        <f>ROUND(I143*H143,2)</f>
        <v>0</v>
      </c>
      <c r="BL143" s="17" t="s">
        <v>146</v>
      </c>
      <c r="BM143" s="231" t="s">
        <v>320</v>
      </c>
    </row>
    <row r="144" s="2" customFormat="1">
      <c r="A144" s="38"/>
      <c r="B144" s="39"/>
      <c r="C144" s="40"/>
      <c r="D144" s="233" t="s">
        <v>148</v>
      </c>
      <c r="E144" s="40"/>
      <c r="F144" s="234" t="s">
        <v>319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148</v>
      </c>
      <c r="AU144" s="17" t="s">
        <v>91</v>
      </c>
    </row>
    <row r="145" s="2" customFormat="1" ht="16.5" customHeight="1">
      <c r="A145" s="38"/>
      <c r="B145" s="39"/>
      <c r="C145" s="219" t="s">
        <v>201</v>
      </c>
      <c r="D145" s="219" t="s">
        <v>142</v>
      </c>
      <c r="E145" s="220" t="s">
        <v>225</v>
      </c>
      <c r="F145" s="221" t="s">
        <v>321</v>
      </c>
      <c r="G145" s="222" t="s">
        <v>308</v>
      </c>
      <c r="H145" s="223">
        <v>16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46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146</v>
      </c>
      <c r="AT145" s="231" t="s">
        <v>142</v>
      </c>
      <c r="AU145" s="231" t="s">
        <v>91</v>
      </c>
      <c r="AY145" s="17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89</v>
      </c>
      <c r="BK145" s="232">
        <f>ROUND(I145*H145,2)</f>
        <v>0</v>
      </c>
      <c r="BL145" s="17" t="s">
        <v>146</v>
      </c>
      <c r="BM145" s="231" t="s">
        <v>322</v>
      </c>
    </row>
    <row r="146" s="2" customFormat="1">
      <c r="A146" s="38"/>
      <c r="B146" s="39"/>
      <c r="C146" s="40"/>
      <c r="D146" s="233" t="s">
        <v>148</v>
      </c>
      <c r="E146" s="40"/>
      <c r="F146" s="234" t="s">
        <v>321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148</v>
      </c>
      <c r="AU146" s="17" t="s">
        <v>91</v>
      </c>
    </row>
    <row r="147" s="12" customFormat="1" ht="22.8" customHeight="1">
      <c r="A147" s="12"/>
      <c r="B147" s="203"/>
      <c r="C147" s="204"/>
      <c r="D147" s="205" t="s">
        <v>80</v>
      </c>
      <c r="E147" s="217" t="s">
        <v>244</v>
      </c>
      <c r="F147" s="217" t="s">
        <v>245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SUM(P148:P149)</f>
        <v>0</v>
      </c>
      <c r="Q147" s="211"/>
      <c r="R147" s="212">
        <f>SUM(R148:R149)</f>
        <v>0</v>
      </c>
      <c r="S147" s="211"/>
      <c r="T147" s="21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89</v>
      </c>
      <c r="AT147" s="215" t="s">
        <v>80</v>
      </c>
      <c r="AU147" s="215" t="s">
        <v>89</v>
      </c>
      <c r="AY147" s="214" t="s">
        <v>139</v>
      </c>
      <c r="BK147" s="216">
        <f>SUM(BK148:BK149)</f>
        <v>0</v>
      </c>
    </row>
    <row r="148" s="2" customFormat="1" ht="24.15" customHeight="1">
      <c r="A148" s="38"/>
      <c r="B148" s="39"/>
      <c r="C148" s="219" t="s">
        <v>206</v>
      </c>
      <c r="D148" s="219" t="s">
        <v>142</v>
      </c>
      <c r="E148" s="220" t="s">
        <v>323</v>
      </c>
      <c r="F148" s="221" t="s">
        <v>324</v>
      </c>
      <c r="G148" s="222" t="s">
        <v>167</v>
      </c>
      <c r="H148" s="223">
        <v>2.8919999999999999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46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146</v>
      </c>
      <c r="AT148" s="231" t="s">
        <v>142</v>
      </c>
      <c r="AU148" s="231" t="s">
        <v>91</v>
      </c>
      <c r="AY148" s="17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89</v>
      </c>
      <c r="BK148" s="232">
        <f>ROUND(I148*H148,2)</f>
        <v>0</v>
      </c>
      <c r="BL148" s="17" t="s">
        <v>146</v>
      </c>
      <c r="BM148" s="231" t="s">
        <v>325</v>
      </c>
    </row>
    <row r="149" s="2" customFormat="1">
      <c r="A149" s="38"/>
      <c r="B149" s="39"/>
      <c r="C149" s="40"/>
      <c r="D149" s="233" t="s">
        <v>148</v>
      </c>
      <c r="E149" s="40"/>
      <c r="F149" s="234" t="s">
        <v>326</v>
      </c>
      <c r="G149" s="40"/>
      <c r="H149" s="40"/>
      <c r="I149" s="235"/>
      <c r="J149" s="40"/>
      <c r="K149" s="40"/>
      <c r="L149" s="44"/>
      <c r="M149" s="273"/>
      <c r="N149" s="274"/>
      <c r="O149" s="275"/>
      <c r="P149" s="275"/>
      <c r="Q149" s="275"/>
      <c r="R149" s="275"/>
      <c r="S149" s="275"/>
      <c r="T149" s="276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91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GqPaXDDXLMsKubdCuC7+59sPhWEvP4k9MSVhripkCmWjOUZzZNxxm9UFUYe2qiqVl5If0sEaJVTfd9nA8qYK/Q==" hashValue="jLS6NtP8i1vtFX9KhnEhVU68Cg+jA5k0o/ew29Bov0+B3kLlrmhiOVvyjjbrBqAu451kqVr9PBs4lIJMseLRog==" algorithmName="SHA-512" password="E907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91</v>
      </c>
    </row>
    <row r="4" s="1" customFormat="1" ht="24.96" customHeight="1">
      <c r="B4" s="20"/>
      <c r="D4" s="138" t="s">
        <v>107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Zelenka s.r.o. - Modernizace provozu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ROUND((SUM(BE124:BE186)),  2)</f>
        <v>0</v>
      </c>
      <c r="G33" s="38"/>
      <c r="H33" s="38"/>
      <c r="I33" s="155">
        <v>0.20999999999999999</v>
      </c>
      <c r="J33" s="154">
        <f>ROUND(((SUM(BE124:BE186))*I33),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ROUND((SUM(BF124:BF186)),  2)</f>
        <v>0</v>
      </c>
      <c r="G34" s="38"/>
      <c r="H34" s="38"/>
      <c r="I34" s="155">
        <v>0.12</v>
      </c>
      <c r="J34" s="154">
        <f>ROUND(((SUM(BF124:BF186))*I34),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ROUND((SUM(BG124:BG186)),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ROUND((SUM(BH124:BH186)),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ROUND((SUM(BI124:BI186)),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Zelenka s.r.o. - Modernizace provozu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Dezinfekční brod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Prasklice 144</v>
      </c>
      <c r="G89" s="40"/>
      <c r="H89" s="40"/>
      <c r="I89" s="32" t="s">
        <v>22</v>
      </c>
      <c r="J89" s="79" t="str">
        <f>IF(J12="","",J12)</f>
        <v>10. 2. 2025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Zelenka s.r.o., Topolová 910, Židlochovice</v>
      </c>
      <c r="G91" s="40"/>
      <c r="H91" s="40"/>
      <c r="I91" s="32" t="s">
        <v>32</v>
      </c>
      <c r="J91" s="36" t="str">
        <f>E21</f>
        <v>A77 architekti, Taussigova 21,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Ladislav Kopecký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111</v>
      </c>
      <c r="D94" s="176"/>
      <c r="E94" s="176"/>
      <c r="F94" s="176"/>
      <c r="G94" s="176"/>
      <c r="H94" s="176"/>
      <c r="I94" s="176"/>
      <c r="J94" s="177" t="s">
        <v>112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113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116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328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121</v>
      </c>
      <c r="E101" s="188"/>
      <c r="F101" s="188"/>
      <c r="G101" s="188"/>
      <c r="H101" s="188"/>
      <c r="I101" s="188"/>
      <c r="J101" s="189">
        <f>J165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122</v>
      </c>
      <c r="E102" s="182"/>
      <c r="F102" s="182"/>
      <c r="G102" s="182"/>
      <c r="H102" s="182"/>
      <c r="I102" s="182"/>
      <c r="J102" s="183">
        <f>J168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329</v>
      </c>
      <c r="E103" s="188"/>
      <c r="F103" s="188"/>
      <c r="G103" s="188"/>
      <c r="H103" s="188"/>
      <c r="I103" s="188"/>
      <c r="J103" s="189">
        <f>J169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330</v>
      </c>
      <c r="E104" s="188"/>
      <c r="F104" s="188"/>
      <c r="G104" s="188"/>
      <c r="H104" s="188"/>
      <c r="I104" s="188"/>
      <c r="J104" s="189">
        <f>J174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Zelenka s.r.o. - Modernizace provozu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SO-03 - Dezinfekční brod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Prasklice 144</v>
      </c>
      <c r="G118" s="40"/>
      <c r="H118" s="40"/>
      <c r="I118" s="32" t="s">
        <v>22</v>
      </c>
      <c r="J118" s="79" t="str">
        <f>IF(J12="","",J12)</f>
        <v>10. 2. 2025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Zelenka s.r.o., Topolová 910, Židlochovice</v>
      </c>
      <c r="G120" s="40"/>
      <c r="H120" s="40"/>
      <c r="I120" s="32" t="s">
        <v>32</v>
      </c>
      <c r="J120" s="36" t="str">
        <f>E21</f>
        <v>A77 architekti, Taussigova 21, Brno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>Ing. Ladislav Kopecký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125</v>
      </c>
      <c r="D123" s="194" t="s">
        <v>66</v>
      </c>
      <c r="E123" s="194" t="s">
        <v>62</v>
      </c>
      <c r="F123" s="194" t="s">
        <v>63</v>
      </c>
      <c r="G123" s="194" t="s">
        <v>126</v>
      </c>
      <c r="H123" s="194" t="s">
        <v>127</v>
      </c>
      <c r="I123" s="194" t="s">
        <v>128</v>
      </c>
      <c r="J123" s="195" t="s">
        <v>112</v>
      </c>
      <c r="K123" s="196" t="s">
        <v>129</v>
      </c>
      <c r="L123" s="197"/>
      <c r="M123" s="100" t="s">
        <v>1</v>
      </c>
      <c r="N123" s="101" t="s">
        <v>45</v>
      </c>
      <c r="O123" s="101" t="s">
        <v>130</v>
      </c>
      <c r="P123" s="101" t="s">
        <v>131</v>
      </c>
      <c r="Q123" s="101" t="s">
        <v>132</v>
      </c>
      <c r="R123" s="101" t="s">
        <v>133</v>
      </c>
      <c r="S123" s="101" t="s">
        <v>134</v>
      </c>
      <c r="T123" s="102" t="s">
        <v>135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136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P125+P168</f>
        <v>0</v>
      </c>
      <c r="Q124" s="104"/>
      <c r="R124" s="200">
        <f>R125+R168</f>
        <v>14.855499199999999</v>
      </c>
      <c r="S124" s="104"/>
      <c r="T124" s="201">
        <f>T125+T168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80</v>
      </c>
      <c r="AU124" s="17" t="s">
        <v>114</v>
      </c>
      <c r="BK124" s="202">
        <f>BK125+BK168</f>
        <v>0</v>
      </c>
    </row>
    <row r="125" s="12" customFormat="1" ht="25.92" customHeight="1">
      <c r="A125" s="12"/>
      <c r="B125" s="203"/>
      <c r="C125" s="204"/>
      <c r="D125" s="205" t="s">
        <v>80</v>
      </c>
      <c r="E125" s="206" t="s">
        <v>137</v>
      </c>
      <c r="F125" s="206" t="s">
        <v>138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P126+P143+P152+P165</f>
        <v>0</v>
      </c>
      <c r="Q125" s="211"/>
      <c r="R125" s="212">
        <f>R126+R143+R152+R165</f>
        <v>14.8398992</v>
      </c>
      <c r="S125" s="211"/>
      <c r="T125" s="213">
        <f>T126+T143+T152+T165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89</v>
      </c>
      <c r="AT125" s="215" t="s">
        <v>80</v>
      </c>
      <c r="AU125" s="215" t="s">
        <v>81</v>
      </c>
      <c r="AY125" s="214" t="s">
        <v>139</v>
      </c>
      <c r="BK125" s="216">
        <f>BK126+BK143+BK152+BK165</f>
        <v>0</v>
      </c>
    </row>
    <row r="126" s="12" customFormat="1" ht="22.8" customHeight="1">
      <c r="A126" s="12"/>
      <c r="B126" s="203"/>
      <c r="C126" s="204"/>
      <c r="D126" s="205" t="s">
        <v>80</v>
      </c>
      <c r="E126" s="217" t="s">
        <v>89</v>
      </c>
      <c r="F126" s="217" t="s">
        <v>140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SUM(P127:P142)</f>
        <v>0</v>
      </c>
      <c r="Q126" s="211"/>
      <c r="R126" s="212">
        <f>SUM(R127:R142)</f>
        <v>6</v>
      </c>
      <c r="S126" s="211"/>
      <c r="T126" s="213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89</v>
      </c>
      <c r="AT126" s="215" t="s">
        <v>80</v>
      </c>
      <c r="AU126" s="215" t="s">
        <v>89</v>
      </c>
      <c r="AY126" s="214" t="s">
        <v>139</v>
      </c>
      <c r="BK126" s="216">
        <f>SUM(BK127:BK142)</f>
        <v>0</v>
      </c>
    </row>
    <row r="127" s="2" customFormat="1" ht="24.15" customHeight="1">
      <c r="A127" s="38"/>
      <c r="B127" s="39"/>
      <c r="C127" s="219" t="s">
        <v>89</v>
      </c>
      <c r="D127" s="219" t="s">
        <v>142</v>
      </c>
      <c r="E127" s="220" t="s">
        <v>331</v>
      </c>
      <c r="F127" s="221" t="s">
        <v>332</v>
      </c>
      <c r="G127" s="222" t="s">
        <v>222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46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146</v>
      </c>
      <c r="AT127" s="231" t="s">
        <v>142</v>
      </c>
      <c r="AU127" s="231" t="s">
        <v>91</v>
      </c>
      <c r="AY127" s="17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89</v>
      </c>
      <c r="BK127" s="232">
        <f>ROUND(I127*H127,2)</f>
        <v>0</v>
      </c>
      <c r="BL127" s="17" t="s">
        <v>146</v>
      </c>
      <c r="BM127" s="231" t="s">
        <v>333</v>
      </c>
    </row>
    <row r="128" s="2" customFormat="1">
      <c r="A128" s="38"/>
      <c r="B128" s="39"/>
      <c r="C128" s="40"/>
      <c r="D128" s="233" t="s">
        <v>148</v>
      </c>
      <c r="E128" s="40"/>
      <c r="F128" s="234" t="s">
        <v>332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148</v>
      </c>
      <c r="AU128" s="17" t="s">
        <v>91</v>
      </c>
    </row>
    <row r="129" s="2" customFormat="1" ht="24.15" customHeight="1">
      <c r="A129" s="38"/>
      <c r="B129" s="39"/>
      <c r="C129" s="219" t="s">
        <v>91</v>
      </c>
      <c r="D129" s="219" t="s">
        <v>142</v>
      </c>
      <c r="E129" s="220" t="s">
        <v>334</v>
      </c>
      <c r="F129" s="221" t="s">
        <v>335</v>
      </c>
      <c r="G129" s="222" t="s">
        <v>145</v>
      </c>
      <c r="H129" s="223">
        <v>13.4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46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146</v>
      </c>
      <c r="AT129" s="231" t="s">
        <v>142</v>
      </c>
      <c r="AU129" s="231" t="s">
        <v>91</v>
      </c>
      <c r="AY129" s="17" t="s">
        <v>139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89</v>
      </c>
      <c r="BK129" s="232">
        <f>ROUND(I129*H129,2)</f>
        <v>0</v>
      </c>
      <c r="BL129" s="17" t="s">
        <v>146</v>
      </c>
      <c r="BM129" s="231" t="s">
        <v>336</v>
      </c>
    </row>
    <row r="130" s="2" customFormat="1">
      <c r="A130" s="38"/>
      <c r="B130" s="39"/>
      <c r="C130" s="40"/>
      <c r="D130" s="233" t="s">
        <v>148</v>
      </c>
      <c r="E130" s="40"/>
      <c r="F130" s="234" t="s">
        <v>337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148</v>
      </c>
      <c r="AU130" s="17" t="s">
        <v>91</v>
      </c>
    </row>
    <row r="131" s="13" customFormat="1">
      <c r="A131" s="13"/>
      <c r="B131" s="238"/>
      <c r="C131" s="239"/>
      <c r="D131" s="233" t="s">
        <v>150</v>
      </c>
      <c r="E131" s="240" t="s">
        <v>1</v>
      </c>
      <c r="F131" s="241" t="s">
        <v>338</v>
      </c>
      <c r="G131" s="239"/>
      <c r="H131" s="242">
        <v>13.4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150</v>
      </c>
      <c r="AU131" s="248" t="s">
        <v>91</v>
      </c>
      <c r="AV131" s="13" t="s">
        <v>91</v>
      </c>
      <c r="AW131" s="13" t="s">
        <v>36</v>
      </c>
      <c r="AX131" s="13" t="s">
        <v>89</v>
      </c>
      <c r="AY131" s="248" t="s">
        <v>139</v>
      </c>
    </row>
    <row r="132" s="2" customFormat="1" ht="37.8" customHeight="1">
      <c r="A132" s="38"/>
      <c r="B132" s="39"/>
      <c r="C132" s="219" t="s">
        <v>156</v>
      </c>
      <c r="D132" s="219" t="s">
        <v>142</v>
      </c>
      <c r="E132" s="220" t="s">
        <v>152</v>
      </c>
      <c r="F132" s="221" t="s">
        <v>153</v>
      </c>
      <c r="G132" s="222" t="s">
        <v>145</v>
      </c>
      <c r="H132" s="223">
        <v>2.2290000000000001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46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146</v>
      </c>
      <c r="AT132" s="231" t="s">
        <v>142</v>
      </c>
      <c r="AU132" s="231" t="s">
        <v>91</v>
      </c>
      <c r="AY132" s="17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89</v>
      </c>
      <c r="BK132" s="232">
        <f>ROUND(I132*H132,2)</f>
        <v>0</v>
      </c>
      <c r="BL132" s="17" t="s">
        <v>146</v>
      </c>
      <c r="BM132" s="231" t="s">
        <v>339</v>
      </c>
    </row>
    <row r="133" s="2" customFormat="1">
      <c r="A133" s="38"/>
      <c r="B133" s="39"/>
      <c r="C133" s="40"/>
      <c r="D133" s="233" t="s">
        <v>148</v>
      </c>
      <c r="E133" s="40"/>
      <c r="F133" s="234" t="s">
        <v>155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91</v>
      </c>
    </row>
    <row r="134" s="13" customFormat="1">
      <c r="A134" s="13"/>
      <c r="B134" s="238"/>
      <c r="C134" s="239"/>
      <c r="D134" s="233" t="s">
        <v>150</v>
      </c>
      <c r="E134" s="240" t="s">
        <v>1</v>
      </c>
      <c r="F134" s="241" t="s">
        <v>340</v>
      </c>
      <c r="G134" s="239"/>
      <c r="H134" s="242">
        <v>2.2290000000000001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150</v>
      </c>
      <c r="AU134" s="248" t="s">
        <v>91</v>
      </c>
      <c r="AV134" s="13" t="s">
        <v>91</v>
      </c>
      <c r="AW134" s="13" t="s">
        <v>36</v>
      </c>
      <c r="AX134" s="13" t="s">
        <v>89</v>
      </c>
      <c r="AY134" s="248" t="s">
        <v>139</v>
      </c>
    </row>
    <row r="135" s="2" customFormat="1" ht="24.15" customHeight="1">
      <c r="A135" s="38"/>
      <c r="B135" s="39"/>
      <c r="C135" s="219" t="s">
        <v>146</v>
      </c>
      <c r="D135" s="219" t="s">
        <v>142</v>
      </c>
      <c r="E135" s="220" t="s">
        <v>341</v>
      </c>
      <c r="F135" s="221" t="s">
        <v>342</v>
      </c>
      <c r="G135" s="222" t="s">
        <v>145</v>
      </c>
      <c r="H135" s="223">
        <v>11.170999999999999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46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146</v>
      </c>
      <c r="AT135" s="231" t="s">
        <v>142</v>
      </c>
      <c r="AU135" s="231" t="s">
        <v>91</v>
      </c>
      <c r="AY135" s="17" t="s">
        <v>139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89</v>
      </c>
      <c r="BK135" s="232">
        <f>ROUND(I135*H135,2)</f>
        <v>0</v>
      </c>
      <c r="BL135" s="17" t="s">
        <v>146</v>
      </c>
      <c r="BM135" s="231" t="s">
        <v>343</v>
      </c>
    </row>
    <row r="136" s="2" customFormat="1">
      <c r="A136" s="38"/>
      <c r="B136" s="39"/>
      <c r="C136" s="40"/>
      <c r="D136" s="233" t="s">
        <v>148</v>
      </c>
      <c r="E136" s="40"/>
      <c r="F136" s="234" t="s">
        <v>344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91</v>
      </c>
    </row>
    <row r="137" s="13" customFormat="1">
      <c r="A137" s="13"/>
      <c r="B137" s="238"/>
      <c r="C137" s="239"/>
      <c r="D137" s="233" t="s">
        <v>150</v>
      </c>
      <c r="E137" s="240" t="s">
        <v>1</v>
      </c>
      <c r="F137" s="241" t="s">
        <v>338</v>
      </c>
      <c r="G137" s="239"/>
      <c r="H137" s="242">
        <v>13.4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150</v>
      </c>
      <c r="AU137" s="248" t="s">
        <v>91</v>
      </c>
      <c r="AV137" s="13" t="s">
        <v>91</v>
      </c>
      <c r="AW137" s="13" t="s">
        <v>36</v>
      </c>
      <c r="AX137" s="13" t="s">
        <v>81</v>
      </c>
      <c r="AY137" s="248" t="s">
        <v>139</v>
      </c>
    </row>
    <row r="138" s="13" customFormat="1">
      <c r="A138" s="13"/>
      <c r="B138" s="238"/>
      <c r="C138" s="239"/>
      <c r="D138" s="233" t="s">
        <v>150</v>
      </c>
      <c r="E138" s="240" t="s">
        <v>1</v>
      </c>
      <c r="F138" s="241" t="s">
        <v>345</v>
      </c>
      <c r="G138" s="239"/>
      <c r="H138" s="242">
        <v>-2.2290000000000001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150</v>
      </c>
      <c r="AU138" s="248" t="s">
        <v>91</v>
      </c>
      <c r="AV138" s="13" t="s">
        <v>91</v>
      </c>
      <c r="AW138" s="13" t="s">
        <v>36</v>
      </c>
      <c r="AX138" s="13" t="s">
        <v>81</v>
      </c>
      <c r="AY138" s="248" t="s">
        <v>139</v>
      </c>
    </row>
    <row r="139" s="14" customFormat="1">
      <c r="A139" s="14"/>
      <c r="B139" s="249"/>
      <c r="C139" s="250"/>
      <c r="D139" s="233" t="s">
        <v>150</v>
      </c>
      <c r="E139" s="251" t="s">
        <v>1</v>
      </c>
      <c r="F139" s="252" t="s">
        <v>163</v>
      </c>
      <c r="G139" s="250"/>
      <c r="H139" s="253">
        <v>11.170999999999999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150</v>
      </c>
      <c r="AU139" s="259" t="s">
        <v>91</v>
      </c>
      <c r="AV139" s="14" t="s">
        <v>146</v>
      </c>
      <c r="AW139" s="14" t="s">
        <v>36</v>
      </c>
      <c r="AX139" s="14" t="s">
        <v>89</v>
      </c>
      <c r="AY139" s="259" t="s">
        <v>139</v>
      </c>
    </row>
    <row r="140" s="2" customFormat="1" ht="16.5" customHeight="1">
      <c r="A140" s="38"/>
      <c r="B140" s="39"/>
      <c r="C140" s="260" t="s">
        <v>172</v>
      </c>
      <c r="D140" s="260" t="s">
        <v>164</v>
      </c>
      <c r="E140" s="261" t="s">
        <v>346</v>
      </c>
      <c r="F140" s="262" t="s">
        <v>347</v>
      </c>
      <c r="G140" s="263" t="s">
        <v>167</v>
      </c>
      <c r="H140" s="264">
        <v>6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46</v>
      </c>
      <c r="O140" s="91"/>
      <c r="P140" s="229">
        <f>O140*H140</f>
        <v>0</v>
      </c>
      <c r="Q140" s="229">
        <v>1</v>
      </c>
      <c r="R140" s="229">
        <f>Q140*H140</f>
        <v>6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168</v>
      </c>
      <c r="AT140" s="231" t="s">
        <v>164</v>
      </c>
      <c r="AU140" s="231" t="s">
        <v>91</v>
      </c>
      <c r="AY140" s="17" t="s">
        <v>139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89</v>
      </c>
      <c r="BK140" s="232">
        <f>ROUND(I140*H140,2)</f>
        <v>0</v>
      </c>
      <c r="BL140" s="17" t="s">
        <v>146</v>
      </c>
      <c r="BM140" s="231" t="s">
        <v>348</v>
      </c>
    </row>
    <row r="141" s="2" customFormat="1">
      <c r="A141" s="38"/>
      <c r="B141" s="39"/>
      <c r="C141" s="40"/>
      <c r="D141" s="233" t="s">
        <v>148</v>
      </c>
      <c r="E141" s="40"/>
      <c r="F141" s="234" t="s">
        <v>347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91</v>
      </c>
    </row>
    <row r="142" s="13" customFormat="1">
      <c r="A142" s="13"/>
      <c r="B142" s="238"/>
      <c r="C142" s="239"/>
      <c r="D142" s="233" t="s">
        <v>150</v>
      </c>
      <c r="E142" s="240" t="s">
        <v>1</v>
      </c>
      <c r="F142" s="241" t="s">
        <v>349</v>
      </c>
      <c r="G142" s="239"/>
      <c r="H142" s="242">
        <v>6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150</v>
      </c>
      <c r="AU142" s="248" t="s">
        <v>91</v>
      </c>
      <c r="AV142" s="13" t="s">
        <v>91</v>
      </c>
      <c r="AW142" s="13" t="s">
        <v>36</v>
      </c>
      <c r="AX142" s="13" t="s">
        <v>89</v>
      </c>
      <c r="AY142" s="248" t="s">
        <v>139</v>
      </c>
    </row>
    <row r="143" s="12" customFormat="1" ht="22.8" customHeight="1">
      <c r="A143" s="12"/>
      <c r="B143" s="203"/>
      <c r="C143" s="204"/>
      <c r="D143" s="205" t="s">
        <v>80</v>
      </c>
      <c r="E143" s="217" t="s">
        <v>168</v>
      </c>
      <c r="F143" s="217" t="s">
        <v>350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SUM(P144:P151)</f>
        <v>0</v>
      </c>
      <c r="Q143" s="211"/>
      <c r="R143" s="212">
        <f>SUM(R144:R151)</f>
        <v>2.6059599999999996</v>
      </c>
      <c r="S143" s="211"/>
      <c r="T143" s="21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89</v>
      </c>
      <c r="AT143" s="215" t="s">
        <v>80</v>
      </c>
      <c r="AU143" s="215" t="s">
        <v>89</v>
      </c>
      <c r="AY143" s="214" t="s">
        <v>139</v>
      </c>
      <c r="BK143" s="216">
        <f>SUM(BK144:BK151)</f>
        <v>0</v>
      </c>
    </row>
    <row r="144" s="2" customFormat="1" ht="24.15" customHeight="1">
      <c r="A144" s="38"/>
      <c r="B144" s="39"/>
      <c r="C144" s="219" t="s">
        <v>178</v>
      </c>
      <c r="D144" s="219" t="s">
        <v>142</v>
      </c>
      <c r="E144" s="220" t="s">
        <v>351</v>
      </c>
      <c r="F144" s="221" t="s">
        <v>352</v>
      </c>
      <c r="G144" s="222" t="s">
        <v>270</v>
      </c>
      <c r="H144" s="223">
        <v>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46</v>
      </c>
      <c r="O144" s="91"/>
      <c r="P144" s="229">
        <f>O144*H144</f>
        <v>0</v>
      </c>
      <c r="Q144" s="229">
        <v>0.0098899999999999995</v>
      </c>
      <c r="R144" s="229">
        <f>Q144*H144</f>
        <v>0.019779999999999999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146</v>
      </c>
      <c r="AT144" s="231" t="s">
        <v>142</v>
      </c>
      <c r="AU144" s="231" t="s">
        <v>91</v>
      </c>
      <c r="AY144" s="17" t="s">
        <v>139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89</v>
      </c>
      <c r="BK144" s="232">
        <f>ROUND(I144*H144,2)</f>
        <v>0</v>
      </c>
      <c r="BL144" s="17" t="s">
        <v>146</v>
      </c>
      <c r="BM144" s="231" t="s">
        <v>353</v>
      </c>
    </row>
    <row r="145" s="2" customFormat="1">
      <c r="A145" s="38"/>
      <c r="B145" s="39"/>
      <c r="C145" s="40"/>
      <c r="D145" s="233" t="s">
        <v>148</v>
      </c>
      <c r="E145" s="40"/>
      <c r="F145" s="234" t="s">
        <v>354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148</v>
      </c>
      <c r="AU145" s="17" t="s">
        <v>91</v>
      </c>
    </row>
    <row r="146" s="2" customFormat="1" ht="24.15" customHeight="1">
      <c r="A146" s="38"/>
      <c r="B146" s="39"/>
      <c r="C146" s="260" t="s">
        <v>185</v>
      </c>
      <c r="D146" s="260" t="s">
        <v>164</v>
      </c>
      <c r="E146" s="261" t="s">
        <v>355</v>
      </c>
      <c r="F146" s="262" t="s">
        <v>356</v>
      </c>
      <c r="G146" s="263" t="s">
        <v>270</v>
      </c>
      <c r="H146" s="264">
        <v>2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46</v>
      </c>
      <c r="O146" s="91"/>
      <c r="P146" s="229">
        <f>O146*H146</f>
        <v>0</v>
      </c>
      <c r="Q146" s="229">
        <v>1.0129999999999999</v>
      </c>
      <c r="R146" s="229">
        <f>Q146*H146</f>
        <v>2.0259999999999998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168</v>
      </c>
      <c r="AT146" s="231" t="s">
        <v>164</v>
      </c>
      <c r="AU146" s="231" t="s">
        <v>91</v>
      </c>
      <c r="AY146" s="17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89</v>
      </c>
      <c r="BK146" s="232">
        <f>ROUND(I146*H146,2)</f>
        <v>0</v>
      </c>
      <c r="BL146" s="17" t="s">
        <v>146</v>
      </c>
      <c r="BM146" s="231" t="s">
        <v>357</v>
      </c>
    </row>
    <row r="147" s="2" customFormat="1">
      <c r="A147" s="38"/>
      <c r="B147" s="39"/>
      <c r="C147" s="40"/>
      <c r="D147" s="233" t="s">
        <v>148</v>
      </c>
      <c r="E147" s="40"/>
      <c r="F147" s="234" t="s">
        <v>356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91</v>
      </c>
    </row>
    <row r="148" s="2" customFormat="1" ht="24.15" customHeight="1">
      <c r="A148" s="38"/>
      <c r="B148" s="39"/>
      <c r="C148" s="219" t="s">
        <v>168</v>
      </c>
      <c r="D148" s="219" t="s">
        <v>142</v>
      </c>
      <c r="E148" s="220" t="s">
        <v>358</v>
      </c>
      <c r="F148" s="221" t="s">
        <v>359</v>
      </c>
      <c r="G148" s="222" t="s">
        <v>270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46</v>
      </c>
      <c r="O148" s="91"/>
      <c r="P148" s="229">
        <f>O148*H148</f>
        <v>0</v>
      </c>
      <c r="Q148" s="229">
        <v>0.01218</v>
      </c>
      <c r="R148" s="229">
        <f>Q148*H148</f>
        <v>0.01218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146</v>
      </c>
      <c r="AT148" s="231" t="s">
        <v>142</v>
      </c>
      <c r="AU148" s="231" t="s">
        <v>91</v>
      </c>
      <c r="AY148" s="17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89</v>
      </c>
      <c r="BK148" s="232">
        <f>ROUND(I148*H148,2)</f>
        <v>0</v>
      </c>
      <c r="BL148" s="17" t="s">
        <v>146</v>
      </c>
      <c r="BM148" s="231" t="s">
        <v>360</v>
      </c>
    </row>
    <row r="149" s="2" customFormat="1">
      <c r="A149" s="38"/>
      <c r="B149" s="39"/>
      <c r="C149" s="40"/>
      <c r="D149" s="233" t="s">
        <v>148</v>
      </c>
      <c r="E149" s="40"/>
      <c r="F149" s="234" t="s">
        <v>361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91</v>
      </c>
    </row>
    <row r="150" s="2" customFormat="1" ht="24.15" customHeight="1">
      <c r="A150" s="38"/>
      <c r="B150" s="39"/>
      <c r="C150" s="260" t="s">
        <v>195</v>
      </c>
      <c r="D150" s="260" t="s">
        <v>164</v>
      </c>
      <c r="E150" s="261" t="s">
        <v>362</v>
      </c>
      <c r="F150" s="262" t="s">
        <v>363</v>
      </c>
      <c r="G150" s="263" t="s">
        <v>270</v>
      </c>
      <c r="H150" s="264">
        <v>1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46</v>
      </c>
      <c r="O150" s="91"/>
      <c r="P150" s="229">
        <f>O150*H150</f>
        <v>0</v>
      </c>
      <c r="Q150" s="229">
        <v>0.54800000000000004</v>
      </c>
      <c r="R150" s="229">
        <f>Q150*H150</f>
        <v>0.54800000000000004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168</v>
      </c>
      <c r="AT150" s="231" t="s">
        <v>164</v>
      </c>
      <c r="AU150" s="231" t="s">
        <v>91</v>
      </c>
      <c r="AY150" s="17" t="s">
        <v>139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89</v>
      </c>
      <c r="BK150" s="232">
        <f>ROUND(I150*H150,2)</f>
        <v>0</v>
      </c>
      <c r="BL150" s="17" t="s">
        <v>146</v>
      </c>
      <c r="BM150" s="231" t="s">
        <v>364</v>
      </c>
    </row>
    <row r="151" s="2" customFormat="1">
      <c r="A151" s="38"/>
      <c r="B151" s="39"/>
      <c r="C151" s="40"/>
      <c r="D151" s="233" t="s">
        <v>148</v>
      </c>
      <c r="E151" s="40"/>
      <c r="F151" s="234" t="s">
        <v>363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91</v>
      </c>
    </row>
    <row r="152" s="12" customFormat="1" ht="22.8" customHeight="1">
      <c r="A152" s="12"/>
      <c r="B152" s="203"/>
      <c r="C152" s="204"/>
      <c r="D152" s="205" t="s">
        <v>80</v>
      </c>
      <c r="E152" s="217" t="s">
        <v>195</v>
      </c>
      <c r="F152" s="217" t="s">
        <v>218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SUM(P153:P164)</f>
        <v>0</v>
      </c>
      <c r="Q152" s="211"/>
      <c r="R152" s="212">
        <f>SUM(R153:R164)</f>
        <v>6.2339392</v>
      </c>
      <c r="S152" s="211"/>
      <c r="T152" s="213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89</v>
      </c>
      <c r="AT152" s="215" t="s">
        <v>80</v>
      </c>
      <c r="AU152" s="215" t="s">
        <v>89</v>
      </c>
      <c r="AY152" s="214" t="s">
        <v>139</v>
      </c>
      <c r="BK152" s="216">
        <f>SUM(BK153:BK164)</f>
        <v>0</v>
      </c>
    </row>
    <row r="153" s="2" customFormat="1" ht="33" customHeight="1">
      <c r="A153" s="38"/>
      <c r="B153" s="39"/>
      <c r="C153" s="219" t="s">
        <v>206</v>
      </c>
      <c r="D153" s="219" t="s">
        <v>142</v>
      </c>
      <c r="E153" s="220" t="s">
        <v>365</v>
      </c>
      <c r="F153" s="221" t="s">
        <v>366</v>
      </c>
      <c r="G153" s="222" t="s">
        <v>258</v>
      </c>
      <c r="H153" s="223">
        <v>20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46</v>
      </c>
      <c r="O153" s="91"/>
      <c r="P153" s="229">
        <f>O153*H153</f>
        <v>0</v>
      </c>
      <c r="Q153" s="229">
        <v>0.15540000000000001</v>
      </c>
      <c r="R153" s="229">
        <f>Q153*H153</f>
        <v>3.1080000000000001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146</v>
      </c>
      <c r="AT153" s="231" t="s">
        <v>142</v>
      </c>
      <c r="AU153" s="231" t="s">
        <v>91</v>
      </c>
      <c r="AY153" s="17" t="s">
        <v>139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89</v>
      </c>
      <c r="BK153" s="232">
        <f>ROUND(I153*H153,2)</f>
        <v>0</v>
      </c>
      <c r="BL153" s="17" t="s">
        <v>146</v>
      </c>
      <c r="BM153" s="231" t="s">
        <v>367</v>
      </c>
    </row>
    <row r="154" s="2" customFormat="1">
      <c r="A154" s="38"/>
      <c r="B154" s="39"/>
      <c r="C154" s="40"/>
      <c r="D154" s="233" t="s">
        <v>148</v>
      </c>
      <c r="E154" s="40"/>
      <c r="F154" s="234" t="s">
        <v>368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148</v>
      </c>
      <c r="AU154" s="17" t="s">
        <v>91</v>
      </c>
    </row>
    <row r="155" s="2" customFormat="1" ht="16.5" customHeight="1">
      <c r="A155" s="38"/>
      <c r="B155" s="39"/>
      <c r="C155" s="260" t="s">
        <v>8</v>
      </c>
      <c r="D155" s="260" t="s">
        <v>164</v>
      </c>
      <c r="E155" s="261" t="s">
        <v>369</v>
      </c>
      <c r="F155" s="262" t="s">
        <v>370</v>
      </c>
      <c r="G155" s="263" t="s">
        <v>258</v>
      </c>
      <c r="H155" s="264">
        <v>20.399999999999999</v>
      </c>
      <c r="I155" s="265"/>
      <c r="J155" s="266">
        <f>ROUND(I155*H155,2)</f>
        <v>0</v>
      </c>
      <c r="K155" s="267"/>
      <c r="L155" s="268"/>
      <c r="M155" s="269" t="s">
        <v>1</v>
      </c>
      <c r="N155" s="270" t="s">
        <v>46</v>
      </c>
      <c r="O155" s="91"/>
      <c r="P155" s="229">
        <f>O155*H155</f>
        <v>0</v>
      </c>
      <c r="Q155" s="229">
        <v>0.080000000000000002</v>
      </c>
      <c r="R155" s="229">
        <f>Q155*H155</f>
        <v>1.6319999999999999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168</v>
      </c>
      <c r="AT155" s="231" t="s">
        <v>164</v>
      </c>
      <c r="AU155" s="231" t="s">
        <v>91</v>
      </c>
      <c r="AY155" s="17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89</v>
      </c>
      <c r="BK155" s="232">
        <f>ROUND(I155*H155,2)</f>
        <v>0</v>
      </c>
      <c r="BL155" s="17" t="s">
        <v>146</v>
      </c>
      <c r="BM155" s="231" t="s">
        <v>371</v>
      </c>
    </row>
    <row r="156" s="2" customFormat="1">
      <c r="A156" s="38"/>
      <c r="B156" s="39"/>
      <c r="C156" s="40"/>
      <c r="D156" s="233" t="s">
        <v>148</v>
      </c>
      <c r="E156" s="40"/>
      <c r="F156" s="234" t="s">
        <v>370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148</v>
      </c>
      <c r="AU156" s="17" t="s">
        <v>91</v>
      </c>
    </row>
    <row r="157" s="13" customFormat="1">
      <c r="A157" s="13"/>
      <c r="B157" s="238"/>
      <c r="C157" s="239"/>
      <c r="D157" s="233" t="s">
        <v>150</v>
      </c>
      <c r="E157" s="239"/>
      <c r="F157" s="241" t="s">
        <v>372</v>
      </c>
      <c r="G157" s="239"/>
      <c r="H157" s="242">
        <v>20.399999999999999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150</v>
      </c>
      <c r="AU157" s="248" t="s">
        <v>91</v>
      </c>
      <c r="AV157" s="13" t="s">
        <v>91</v>
      </c>
      <c r="AW157" s="13" t="s">
        <v>4</v>
      </c>
      <c r="AX157" s="13" t="s">
        <v>89</v>
      </c>
      <c r="AY157" s="248" t="s">
        <v>139</v>
      </c>
    </row>
    <row r="158" s="2" customFormat="1" ht="33" customHeight="1">
      <c r="A158" s="38"/>
      <c r="B158" s="39"/>
      <c r="C158" s="219" t="s">
        <v>219</v>
      </c>
      <c r="D158" s="219" t="s">
        <v>142</v>
      </c>
      <c r="E158" s="220" t="s">
        <v>373</v>
      </c>
      <c r="F158" s="221" t="s">
        <v>374</v>
      </c>
      <c r="G158" s="222" t="s">
        <v>258</v>
      </c>
      <c r="H158" s="223">
        <v>8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46</v>
      </c>
      <c r="O158" s="91"/>
      <c r="P158" s="229">
        <f>O158*H158</f>
        <v>0</v>
      </c>
      <c r="Q158" s="229">
        <v>0.1295</v>
      </c>
      <c r="R158" s="229">
        <f>Q158*H158</f>
        <v>1.036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146</v>
      </c>
      <c r="AT158" s="231" t="s">
        <v>142</v>
      </c>
      <c r="AU158" s="231" t="s">
        <v>91</v>
      </c>
      <c r="AY158" s="17" t="s">
        <v>139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89</v>
      </c>
      <c r="BK158" s="232">
        <f>ROUND(I158*H158,2)</f>
        <v>0</v>
      </c>
      <c r="BL158" s="17" t="s">
        <v>146</v>
      </c>
      <c r="BM158" s="231" t="s">
        <v>375</v>
      </c>
    </row>
    <row r="159" s="2" customFormat="1">
      <c r="A159" s="38"/>
      <c r="B159" s="39"/>
      <c r="C159" s="40"/>
      <c r="D159" s="233" t="s">
        <v>148</v>
      </c>
      <c r="E159" s="40"/>
      <c r="F159" s="234" t="s">
        <v>376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91</v>
      </c>
    </row>
    <row r="160" s="2" customFormat="1" ht="16.5" customHeight="1">
      <c r="A160" s="38"/>
      <c r="B160" s="39"/>
      <c r="C160" s="260" t="s">
        <v>224</v>
      </c>
      <c r="D160" s="260" t="s">
        <v>164</v>
      </c>
      <c r="E160" s="261" t="s">
        <v>377</v>
      </c>
      <c r="F160" s="262" t="s">
        <v>378</v>
      </c>
      <c r="G160" s="263" t="s">
        <v>258</v>
      </c>
      <c r="H160" s="264">
        <v>8.1600000000000001</v>
      </c>
      <c r="I160" s="265"/>
      <c r="J160" s="266">
        <f>ROUND(I160*H160,2)</f>
        <v>0</v>
      </c>
      <c r="K160" s="267"/>
      <c r="L160" s="268"/>
      <c r="M160" s="269" t="s">
        <v>1</v>
      </c>
      <c r="N160" s="270" t="s">
        <v>46</v>
      </c>
      <c r="O160" s="91"/>
      <c r="P160" s="229">
        <f>O160*H160</f>
        <v>0</v>
      </c>
      <c r="Q160" s="229">
        <v>0.056120000000000003</v>
      </c>
      <c r="R160" s="229">
        <f>Q160*H160</f>
        <v>0.45793920000000005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168</v>
      </c>
      <c r="AT160" s="231" t="s">
        <v>164</v>
      </c>
      <c r="AU160" s="231" t="s">
        <v>91</v>
      </c>
      <c r="AY160" s="17" t="s">
        <v>139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89</v>
      </c>
      <c r="BK160" s="232">
        <f>ROUND(I160*H160,2)</f>
        <v>0</v>
      </c>
      <c r="BL160" s="17" t="s">
        <v>146</v>
      </c>
      <c r="BM160" s="231" t="s">
        <v>379</v>
      </c>
    </row>
    <row r="161" s="2" customFormat="1">
      <c r="A161" s="38"/>
      <c r="B161" s="39"/>
      <c r="C161" s="40"/>
      <c r="D161" s="233" t="s">
        <v>148</v>
      </c>
      <c r="E161" s="40"/>
      <c r="F161" s="234" t="s">
        <v>378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91</v>
      </c>
    </row>
    <row r="162" s="13" customFormat="1">
      <c r="A162" s="13"/>
      <c r="B162" s="238"/>
      <c r="C162" s="239"/>
      <c r="D162" s="233" t="s">
        <v>150</v>
      </c>
      <c r="E162" s="239"/>
      <c r="F162" s="241" t="s">
        <v>380</v>
      </c>
      <c r="G162" s="239"/>
      <c r="H162" s="242">
        <v>8.1600000000000001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150</v>
      </c>
      <c r="AU162" s="248" t="s">
        <v>91</v>
      </c>
      <c r="AV162" s="13" t="s">
        <v>91</v>
      </c>
      <c r="AW162" s="13" t="s">
        <v>4</v>
      </c>
      <c r="AX162" s="13" t="s">
        <v>89</v>
      </c>
      <c r="AY162" s="248" t="s">
        <v>139</v>
      </c>
    </row>
    <row r="163" s="2" customFormat="1" ht="24.15" customHeight="1">
      <c r="A163" s="38"/>
      <c r="B163" s="39"/>
      <c r="C163" s="219" t="s">
        <v>230</v>
      </c>
      <c r="D163" s="219" t="s">
        <v>142</v>
      </c>
      <c r="E163" s="220" t="s">
        <v>220</v>
      </c>
      <c r="F163" s="221" t="s">
        <v>381</v>
      </c>
      <c r="G163" s="222" t="s">
        <v>222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46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146</v>
      </c>
      <c r="AT163" s="231" t="s">
        <v>142</v>
      </c>
      <c r="AU163" s="231" t="s">
        <v>91</v>
      </c>
      <c r="AY163" s="17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89</v>
      </c>
      <c r="BK163" s="232">
        <f>ROUND(I163*H163,2)</f>
        <v>0</v>
      </c>
      <c r="BL163" s="17" t="s">
        <v>146</v>
      </c>
      <c r="BM163" s="231" t="s">
        <v>382</v>
      </c>
    </row>
    <row r="164" s="2" customFormat="1">
      <c r="A164" s="38"/>
      <c r="B164" s="39"/>
      <c r="C164" s="40"/>
      <c r="D164" s="233" t="s">
        <v>148</v>
      </c>
      <c r="E164" s="40"/>
      <c r="F164" s="234" t="s">
        <v>381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148</v>
      </c>
      <c r="AU164" s="17" t="s">
        <v>91</v>
      </c>
    </row>
    <row r="165" s="12" customFormat="1" ht="22.8" customHeight="1">
      <c r="A165" s="12"/>
      <c r="B165" s="203"/>
      <c r="C165" s="204"/>
      <c r="D165" s="205" t="s">
        <v>80</v>
      </c>
      <c r="E165" s="217" t="s">
        <v>244</v>
      </c>
      <c r="F165" s="217" t="s">
        <v>245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SUM(P166:P167)</f>
        <v>0</v>
      </c>
      <c r="Q165" s="211"/>
      <c r="R165" s="212">
        <f>SUM(R166:R167)</f>
        <v>0</v>
      </c>
      <c r="S165" s="211"/>
      <c r="T165" s="21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89</v>
      </c>
      <c r="AT165" s="215" t="s">
        <v>80</v>
      </c>
      <c r="AU165" s="215" t="s">
        <v>89</v>
      </c>
      <c r="AY165" s="214" t="s">
        <v>139</v>
      </c>
      <c r="BK165" s="216">
        <f>SUM(BK166:BK167)</f>
        <v>0</v>
      </c>
    </row>
    <row r="166" s="2" customFormat="1" ht="33" customHeight="1">
      <c r="A166" s="38"/>
      <c r="B166" s="39"/>
      <c r="C166" s="219" t="s">
        <v>234</v>
      </c>
      <c r="D166" s="219" t="s">
        <v>142</v>
      </c>
      <c r="E166" s="220" t="s">
        <v>383</v>
      </c>
      <c r="F166" s="221" t="s">
        <v>384</v>
      </c>
      <c r="G166" s="222" t="s">
        <v>167</v>
      </c>
      <c r="H166" s="223">
        <v>14.84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46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146</v>
      </c>
      <c r="AT166" s="231" t="s">
        <v>142</v>
      </c>
      <c r="AU166" s="231" t="s">
        <v>91</v>
      </c>
      <c r="AY166" s="17" t="s">
        <v>139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89</v>
      </c>
      <c r="BK166" s="232">
        <f>ROUND(I166*H166,2)</f>
        <v>0</v>
      </c>
      <c r="BL166" s="17" t="s">
        <v>146</v>
      </c>
      <c r="BM166" s="231" t="s">
        <v>385</v>
      </c>
    </row>
    <row r="167" s="2" customFormat="1">
      <c r="A167" s="38"/>
      <c r="B167" s="39"/>
      <c r="C167" s="40"/>
      <c r="D167" s="233" t="s">
        <v>148</v>
      </c>
      <c r="E167" s="40"/>
      <c r="F167" s="234" t="s">
        <v>386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148</v>
      </c>
      <c r="AU167" s="17" t="s">
        <v>91</v>
      </c>
    </row>
    <row r="168" s="12" customFormat="1" ht="25.92" customHeight="1">
      <c r="A168" s="12"/>
      <c r="B168" s="203"/>
      <c r="C168" s="204"/>
      <c r="D168" s="205" t="s">
        <v>80</v>
      </c>
      <c r="E168" s="206" t="s">
        <v>251</v>
      </c>
      <c r="F168" s="206" t="s">
        <v>252</v>
      </c>
      <c r="G168" s="204"/>
      <c r="H168" s="204"/>
      <c r="I168" s="207"/>
      <c r="J168" s="208">
        <f>BK168</f>
        <v>0</v>
      </c>
      <c r="K168" s="204"/>
      <c r="L168" s="209"/>
      <c r="M168" s="210"/>
      <c r="N168" s="211"/>
      <c r="O168" s="211"/>
      <c r="P168" s="212">
        <f>P169+P174</f>
        <v>0</v>
      </c>
      <c r="Q168" s="211"/>
      <c r="R168" s="212">
        <f>R169+R174</f>
        <v>0.015599999999999999</v>
      </c>
      <c r="S168" s="211"/>
      <c r="T168" s="213">
        <f>T169+T174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91</v>
      </c>
      <c r="AT168" s="215" t="s">
        <v>80</v>
      </c>
      <c r="AU168" s="215" t="s">
        <v>81</v>
      </c>
      <c r="AY168" s="214" t="s">
        <v>139</v>
      </c>
      <c r="BK168" s="216">
        <f>BK169+BK174</f>
        <v>0</v>
      </c>
    </row>
    <row r="169" s="12" customFormat="1" ht="22.8" customHeight="1">
      <c r="A169" s="12"/>
      <c r="B169" s="203"/>
      <c r="C169" s="204"/>
      <c r="D169" s="205" t="s">
        <v>80</v>
      </c>
      <c r="E169" s="217" t="s">
        <v>387</v>
      </c>
      <c r="F169" s="217" t="s">
        <v>388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SUM(P170:P173)</f>
        <v>0</v>
      </c>
      <c r="Q169" s="211"/>
      <c r="R169" s="212">
        <f>SUM(R170:R173)</f>
        <v>0.0076999999999999994</v>
      </c>
      <c r="S169" s="211"/>
      <c r="T169" s="213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91</v>
      </c>
      <c r="AT169" s="215" t="s">
        <v>80</v>
      </c>
      <c r="AU169" s="215" t="s">
        <v>89</v>
      </c>
      <c r="AY169" s="214" t="s">
        <v>139</v>
      </c>
      <c r="BK169" s="216">
        <f>SUM(BK170:BK173)</f>
        <v>0</v>
      </c>
    </row>
    <row r="170" s="2" customFormat="1" ht="21.75" customHeight="1">
      <c r="A170" s="38"/>
      <c r="B170" s="39"/>
      <c r="C170" s="219" t="s">
        <v>246</v>
      </c>
      <c r="D170" s="219" t="s">
        <v>142</v>
      </c>
      <c r="E170" s="220" t="s">
        <v>389</v>
      </c>
      <c r="F170" s="221" t="s">
        <v>390</v>
      </c>
      <c r="G170" s="222" t="s">
        <v>258</v>
      </c>
      <c r="H170" s="223">
        <v>2.5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46</v>
      </c>
      <c r="O170" s="91"/>
      <c r="P170" s="229">
        <f>O170*H170</f>
        <v>0</v>
      </c>
      <c r="Q170" s="229">
        <v>0.0030799999999999998</v>
      </c>
      <c r="R170" s="229">
        <f>Q170*H170</f>
        <v>0.0076999999999999994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234</v>
      </c>
      <c r="AT170" s="231" t="s">
        <v>142</v>
      </c>
      <c r="AU170" s="231" t="s">
        <v>91</v>
      </c>
      <c r="AY170" s="17" t="s">
        <v>139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89</v>
      </c>
      <c r="BK170" s="232">
        <f>ROUND(I170*H170,2)</f>
        <v>0</v>
      </c>
      <c r="BL170" s="17" t="s">
        <v>234</v>
      </c>
      <c r="BM170" s="231" t="s">
        <v>391</v>
      </c>
    </row>
    <row r="171" s="2" customFormat="1">
      <c r="A171" s="38"/>
      <c r="B171" s="39"/>
      <c r="C171" s="40"/>
      <c r="D171" s="233" t="s">
        <v>148</v>
      </c>
      <c r="E171" s="40"/>
      <c r="F171" s="234" t="s">
        <v>390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148</v>
      </c>
      <c r="AU171" s="17" t="s">
        <v>91</v>
      </c>
    </row>
    <row r="172" s="2" customFormat="1" ht="24.15" customHeight="1">
      <c r="A172" s="38"/>
      <c r="B172" s="39"/>
      <c r="C172" s="219" t="s">
        <v>255</v>
      </c>
      <c r="D172" s="219" t="s">
        <v>142</v>
      </c>
      <c r="E172" s="220" t="s">
        <v>392</v>
      </c>
      <c r="F172" s="221" t="s">
        <v>393</v>
      </c>
      <c r="G172" s="222" t="s">
        <v>283</v>
      </c>
      <c r="H172" s="272"/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46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234</v>
      </c>
      <c r="AT172" s="231" t="s">
        <v>142</v>
      </c>
      <c r="AU172" s="231" t="s">
        <v>91</v>
      </c>
      <c r="AY172" s="17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89</v>
      </c>
      <c r="BK172" s="232">
        <f>ROUND(I172*H172,2)</f>
        <v>0</v>
      </c>
      <c r="BL172" s="17" t="s">
        <v>234</v>
      </c>
      <c r="BM172" s="231" t="s">
        <v>394</v>
      </c>
    </row>
    <row r="173" s="2" customFormat="1">
      <c r="A173" s="38"/>
      <c r="B173" s="39"/>
      <c r="C173" s="40"/>
      <c r="D173" s="233" t="s">
        <v>148</v>
      </c>
      <c r="E173" s="40"/>
      <c r="F173" s="234" t="s">
        <v>395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148</v>
      </c>
      <c r="AU173" s="17" t="s">
        <v>91</v>
      </c>
    </row>
    <row r="174" s="12" customFormat="1" ht="22.8" customHeight="1">
      <c r="A174" s="12"/>
      <c r="B174" s="203"/>
      <c r="C174" s="204"/>
      <c r="D174" s="205" t="s">
        <v>80</v>
      </c>
      <c r="E174" s="217" t="s">
        <v>396</v>
      </c>
      <c r="F174" s="217" t="s">
        <v>397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SUM(P175:P186)</f>
        <v>0</v>
      </c>
      <c r="Q174" s="211"/>
      <c r="R174" s="212">
        <f>SUM(R175:R186)</f>
        <v>0.0079000000000000008</v>
      </c>
      <c r="S174" s="211"/>
      <c r="T174" s="213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91</v>
      </c>
      <c r="AT174" s="215" t="s">
        <v>80</v>
      </c>
      <c r="AU174" s="215" t="s">
        <v>89</v>
      </c>
      <c r="AY174" s="214" t="s">
        <v>139</v>
      </c>
      <c r="BK174" s="216">
        <f>SUM(BK175:BK186)</f>
        <v>0</v>
      </c>
    </row>
    <row r="175" s="2" customFormat="1" ht="16.5" customHeight="1">
      <c r="A175" s="38"/>
      <c r="B175" s="39"/>
      <c r="C175" s="219" t="s">
        <v>261</v>
      </c>
      <c r="D175" s="219" t="s">
        <v>142</v>
      </c>
      <c r="E175" s="220" t="s">
        <v>398</v>
      </c>
      <c r="F175" s="221" t="s">
        <v>399</v>
      </c>
      <c r="G175" s="222" t="s">
        <v>264</v>
      </c>
      <c r="H175" s="223">
        <v>158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46</v>
      </c>
      <c r="O175" s="91"/>
      <c r="P175" s="229">
        <f>O175*H175</f>
        <v>0</v>
      </c>
      <c r="Q175" s="229">
        <v>5.0000000000000002E-05</v>
      </c>
      <c r="R175" s="229">
        <f>Q175*H175</f>
        <v>0.0079000000000000008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234</v>
      </c>
      <c r="AT175" s="231" t="s">
        <v>142</v>
      </c>
      <c r="AU175" s="231" t="s">
        <v>91</v>
      </c>
      <c r="AY175" s="17" t="s">
        <v>139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89</v>
      </c>
      <c r="BK175" s="232">
        <f>ROUND(I175*H175,2)</f>
        <v>0</v>
      </c>
      <c r="BL175" s="17" t="s">
        <v>234</v>
      </c>
      <c r="BM175" s="231" t="s">
        <v>400</v>
      </c>
    </row>
    <row r="176" s="2" customFormat="1">
      <c r="A176" s="38"/>
      <c r="B176" s="39"/>
      <c r="C176" s="40"/>
      <c r="D176" s="233" t="s">
        <v>148</v>
      </c>
      <c r="E176" s="40"/>
      <c r="F176" s="234" t="s">
        <v>401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91</v>
      </c>
    </row>
    <row r="177" s="2" customFormat="1" ht="44.25" customHeight="1">
      <c r="A177" s="38"/>
      <c r="B177" s="39"/>
      <c r="C177" s="260" t="s">
        <v>267</v>
      </c>
      <c r="D177" s="260" t="s">
        <v>164</v>
      </c>
      <c r="E177" s="261" t="s">
        <v>402</v>
      </c>
      <c r="F177" s="262" t="s">
        <v>403</v>
      </c>
      <c r="G177" s="263" t="s">
        <v>270</v>
      </c>
      <c r="H177" s="264">
        <v>1</v>
      </c>
      <c r="I177" s="265"/>
      <c r="J177" s="266">
        <f>ROUND(I177*H177,2)</f>
        <v>0</v>
      </c>
      <c r="K177" s="267"/>
      <c r="L177" s="268"/>
      <c r="M177" s="269" t="s">
        <v>1</v>
      </c>
      <c r="N177" s="270" t="s">
        <v>46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265</v>
      </c>
      <c r="AT177" s="231" t="s">
        <v>164</v>
      </c>
      <c r="AU177" s="231" t="s">
        <v>91</v>
      </c>
      <c r="AY177" s="17" t="s">
        <v>139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89</v>
      </c>
      <c r="BK177" s="232">
        <f>ROUND(I177*H177,2)</f>
        <v>0</v>
      </c>
      <c r="BL177" s="17" t="s">
        <v>234</v>
      </c>
      <c r="BM177" s="231" t="s">
        <v>404</v>
      </c>
    </row>
    <row r="178" s="2" customFormat="1">
      <c r="A178" s="38"/>
      <c r="B178" s="39"/>
      <c r="C178" s="40"/>
      <c r="D178" s="233" t="s">
        <v>148</v>
      </c>
      <c r="E178" s="40"/>
      <c r="F178" s="234" t="s">
        <v>403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148</v>
      </c>
      <c r="AU178" s="17" t="s">
        <v>91</v>
      </c>
    </row>
    <row r="179" s="2" customFormat="1" ht="21.75" customHeight="1">
      <c r="A179" s="38"/>
      <c r="B179" s="39"/>
      <c r="C179" s="219" t="s">
        <v>7</v>
      </c>
      <c r="D179" s="219" t="s">
        <v>142</v>
      </c>
      <c r="E179" s="220" t="s">
        <v>225</v>
      </c>
      <c r="F179" s="221" t="s">
        <v>405</v>
      </c>
      <c r="G179" s="222" t="s">
        <v>222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46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234</v>
      </c>
      <c r="AT179" s="231" t="s">
        <v>142</v>
      </c>
      <c r="AU179" s="231" t="s">
        <v>91</v>
      </c>
      <c r="AY179" s="17" t="s">
        <v>139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89</v>
      </c>
      <c r="BK179" s="232">
        <f>ROUND(I179*H179,2)</f>
        <v>0</v>
      </c>
      <c r="BL179" s="17" t="s">
        <v>234</v>
      </c>
      <c r="BM179" s="231" t="s">
        <v>406</v>
      </c>
    </row>
    <row r="180" s="2" customFormat="1">
      <c r="A180" s="38"/>
      <c r="B180" s="39"/>
      <c r="C180" s="40"/>
      <c r="D180" s="233" t="s">
        <v>148</v>
      </c>
      <c r="E180" s="40"/>
      <c r="F180" s="234" t="s">
        <v>405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148</v>
      </c>
      <c r="AU180" s="17" t="s">
        <v>91</v>
      </c>
    </row>
    <row r="181" s="2" customFormat="1" ht="16.5" customHeight="1">
      <c r="A181" s="38"/>
      <c r="B181" s="39"/>
      <c r="C181" s="219" t="s">
        <v>276</v>
      </c>
      <c r="D181" s="219" t="s">
        <v>142</v>
      </c>
      <c r="E181" s="220" t="s">
        <v>231</v>
      </c>
      <c r="F181" s="221" t="s">
        <v>407</v>
      </c>
      <c r="G181" s="222" t="s">
        <v>222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46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234</v>
      </c>
      <c r="AT181" s="231" t="s">
        <v>142</v>
      </c>
      <c r="AU181" s="231" t="s">
        <v>91</v>
      </c>
      <c r="AY181" s="17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89</v>
      </c>
      <c r="BK181" s="232">
        <f>ROUND(I181*H181,2)</f>
        <v>0</v>
      </c>
      <c r="BL181" s="17" t="s">
        <v>234</v>
      </c>
      <c r="BM181" s="231" t="s">
        <v>408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407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91</v>
      </c>
    </row>
    <row r="183" s="2" customFormat="1" ht="24.15" customHeight="1">
      <c r="A183" s="38"/>
      <c r="B183" s="39"/>
      <c r="C183" s="219" t="s">
        <v>280</v>
      </c>
      <c r="D183" s="219" t="s">
        <v>142</v>
      </c>
      <c r="E183" s="220" t="s">
        <v>235</v>
      </c>
      <c r="F183" s="221" t="s">
        <v>409</v>
      </c>
      <c r="G183" s="222" t="s">
        <v>222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46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234</v>
      </c>
      <c r="AT183" s="231" t="s">
        <v>142</v>
      </c>
      <c r="AU183" s="231" t="s">
        <v>91</v>
      </c>
      <c r="AY183" s="17" t="s">
        <v>139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89</v>
      </c>
      <c r="BK183" s="232">
        <f>ROUND(I183*H183,2)</f>
        <v>0</v>
      </c>
      <c r="BL183" s="17" t="s">
        <v>234</v>
      </c>
      <c r="BM183" s="231" t="s">
        <v>410</v>
      </c>
    </row>
    <row r="184" s="2" customFormat="1">
      <c r="A184" s="38"/>
      <c r="B184" s="39"/>
      <c r="C184" s="40"/>
      <c r="D184" s="233" t="s">
        <v>148</v>
      </c>
      <c r="E184" s="40"/>
      <c r="F184" s="234" t="s">
        <v>409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148</v>
      </c>
      <c r="AU184" s="17" t="s">
        <v>91</v>
      </c>
    </row>
    <row r="185" s="2" customFormat="1" ht="24.15" customHeight="1">
      <c r="A185" s="38"/>
      <c r="B185" s="39"/>
      <c r="C185" s="219" t="s">
        <v>240</v>
      </c>
      <c r="D185" s="219" t="s">
        <v>142</v>
      </c>
      <c r="E185" s="220" t="s">
        <v>411</v>
      </c>
      <c r="F185" s="221" t="s">
        <v>412</v>
      </c>
      <c r="G185" s="222" t="s">
        <v>283</v>
      </c>
      <c r="H185" s="272"/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46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234</v>
      </c>
      <c r="AT185" s="231" t="s">
        <v>142</v>
      </c>
      <c r="AU185" s="231" t="s">
        <v>91</v>
      </c>
      <c r="AY185" s="17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89</v>
      </c>
      <c r="BK185" s="232">
        <f>ROUND(I185*H185,2)</f>
        <v>0</v>
      </c>
      <c r="BL185" s="17" t="s">
        <v>234</v>
      </c>
      <c r="BM185" s="231" t="s">
        <v>413</v>
      </c>
    </row>
    <row r="186" s="2" customFormat="1">
      <c r="A186" s="38"/>
      <c r="B186" s="39"/>
      <c r="C186" s="40"/>
      <c r="D186" s="233" t="s">
        <v>148</v>
      </c>
      <c r="E186" s="40"/>
      <c r="F186" s="234" t="s">
        <v>414</v>
      </c>
      <c r="G186" s="40"/>
      <c r="H186" s="40"/>
      <c r="I186" s="235"/>
      <c r="J186" s="40"/>
      <c r="K186" s="40"/>
      <c r="L186" s="44"/>
      <c r="M186" s="273"/>
      <c r="N186" s="274"/>
      <c r="O186" s="275"/>
      <c r="P186" s="275"/>
      <c r="Q186" s="275"/>
      <c r="R186" s="275"/>
      <c r="S186" s="275"/>
      <c r="T186" s="276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148</v>
      </c>
      <c r="AU186" s="17" t="s">
        <v>91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EFlaMT+LlG8zbFUMQp+tzv6OmrQv0gj+y8Qb8EzMtVZJmtlfEbQiXMLUo2/l2vPqVCP5MsOg7BunZuFIXC8W7g==" hashValue="12UMmpNb4EvML1/9WFT8ZkJshTVXyjbavVFuh8cNAwLo1by7QziP3kWiDPZujk2x4iCNW5RT4eWUi/W+sRALtg==" algorithmName="SHA-512" password="E907"/>
  <autoFilter ref="C123:K18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91</v>
      </c>
    </row>
    <row r="4" s="1" customFormat="1" ht="24.96" customHeight="1">
      <c r="B4" s="20"/>
      <c r="D4" s="138" t="s">
        <v>107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Zelenka s.r.o. - Modernizace provozu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ROUND((SUM(BE128:BE268)),  2)</f>
        <v>0</v>
      </c>
      <c r="G33" s="38"/>
      <c r="H33" s="38"/>
      <c r="I33" s="155">
        <v>0.20999999999999999</v>
      </c>
      <c r="J33" s="154">
        <f>ROUND(((SUM(BE128:BE268))*I33),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ROUND((SUM(BF128:BF268)),  2)</f>
        <v>0</v>
      </c>
      <c r="G34" s="38"/>
      <c r="H34" s="38"/>
      <c r="I34" s="155">
        <v>0.12</v>
      </c>
      <c r="J34" s="154">
        <f>ROUND(((SUM(BF128:BF268))*I34),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ROUND((SUM(BG128:BG268)),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ROUND((SUM(BH128:BH268)),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ROUND((SUM(BI128:BI268)),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Zelenka s.r.o. - Modernizace provozu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SO-04 - Seník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Prasklice 144</v>
      </c>
      <c r="G89" s="40"/>
      <c r="H89" s="40"/>
      <c r="I89" s="32" t="s">
        <v>22</v>
      </c>
      <c r="J89" s="79" t="str">
        <f>IF(J12="","",J12)</f>
        <v>10. 2. 2025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Zelenka s.r.o., Topolová 910, Židlochovice</v>
      </c>
      <c r="G91" s="40"/>
      <c r="H91" s="40"/>
      <c r="I91" s="32" t="s">
        <v>32</v>
      </c>
      <c r="J91" s="36" t="str">
        <f>E21</f>
        <v>A77 architekti, Taussigova 21,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Ladislav Kopecký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111</v>
      </c>
      <c r="D94" s="176"/>
      <c r="E94" s="176"/>
      <c r="F94" s="176"/>
      <c r="G94" s="176"/>
      <c r="H94" s="176"/>
      <c r="I94" s="176"/>
      <c r="J94" s="177" t="s">
        <v>112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116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117</v>
      </c>
      <c r="E99" s="188"/>
      <c r="F99" s="188"/>
      <c r="G99" s="188"/>
      <c r="H99" s="188"/>
      <c r="I99" s="188"/>
      <c r="J99" s="189">
        <f>J159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287</v>
      </c>
      <c r="E100" s="188"/>
      <c r="F100" s="188"/>
      <c r="G100" s="188"/>
      <c r="H100" s="188"/>
      <c r="I100" s="188"/>
      <c r="J100" s="189">
        <f>J177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118</v>
      </c>
      <c r="E101" s="188"/>
      <c r="F101" s="188"/>
      <c r="G101" s="188"/>
      <c r="H101" s="188"/>
      <c r="I101" s="188"/>
      <c r="J101" s="189">
        <f>J190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J195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122</v>
      </c>
      <c r="E103" s="182"/>
      <c r="F103" s="182"/>
      <c r="G103" s="182"/>
      <c r="H103" s="182"/>
      <c r="I103" s="182"/>
      <c r="J103" s="183">
        <f>J198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416</v>
      </c>
      <c r="E104" s="188"/>
      <c r="F104" s="188"/>
      <c r="G104" s="188"/>
      <c r="H104" s="188"/>
      <c r="I104" s="188"/>
      <c r="J104" s="189">
        <f>J199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417</v>
      </c>
      <c r="E105" s="188"/>
      <c r="F105" s="188"/>
      <c r="G105" s="188"/>
      <c r="H105" s="188"/>
      <c r="I105" s="188"/>
      <c r="J105" s="189">
        <f>J216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418</v>
      </c>
      <c r="E106" s="188"/>
      <c r="F106" s="188"/>
      <c r="G106" s="188"/>
      <c r="H106" s="188"/>
      <c r="I106" s="188"/>
      <c r="J106" s="189">
        <f>J230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330</v>
      </c>
      <c r="E107" s="188"/>
      <c r="F107" s="188"/>
      <c r="G107" s="188"/>
      <c r="H107" s="188"/>
      <c r="I107" s="188"/>
      <c r="J107" s="189">
        <f>J239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419</v>
      </c>
      <c r="E108" s="188"/>
      <c r="F108" s="188"/>
      <c r="G108" s="188"/>
      <c r="H108" s="188"/>
      <c r="I108" s="188"/>
      <c r="J108" s="189">
        <f>J266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Zelenka s.r.o. - Modernizace provozu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SO-04 - Seník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Prasklice 144</v>
      </c>
      <c r="G122" s="40"/>
      <c r="H122" s="40"/>
      <c r="I122" s="32" t="s">
        <v>22</v>
      </c>
      <c r="J122" s="79" t="str">
        <f>IF(J12="","",J12)</f>
        <v>10. 2. 2025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Zelenka s.r.o., Topolová 910, Židlochovice</v>
      </c>
      <c r="G124" s="40"/>
      <c r="H124" s="40"/>
      <c r="I124" s="32" t="s">
        <v>32</v>
      </c>
      <c r="J124" s="36" t="str">
        <f>E21</f>
        <v>A77 architekti, Taussigova 21, Brno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IF(E18="","",E18)</f>
        <v>Vyplň údaj</v>
      </c>
      <c r="G125" s="40"/>
      <c r="H125" s="40"/>
      <c r="I125" s="32" t="s">
        <v>37</v>
      </c>
      <c r="J125" s="36" t="str">
        <f>E24</f>
        <v>Ing. Ladislav Kopecký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125</v>
      </c>
      <c r="D127" s="194" t="s">
        <v>66</v>
      </c>
      <c r="E127" s="194" t="s">
        <v>62</v>
      </c>
      <c r="F127" s="194" t="s">
        <v>63</v>
      </c>
      <c r="G127" s="194" t="s">
        <v>126</v>
      </c>
      <c r="H127" s="194" t="s">
        <v>127</v>
      </c>
      <c r="I127" s="194" t="s">
        <v>128</v>
      </c>
      <c r="J127" s="195" t="s">
        <v>112</v>
      </c>
      <c r="K127" s="196" t="s">
        <v>129</v>
      </c>
      <c r="L127" s="197"/>
      <c r="M127" s="100" t="s">
        <v>1</v>
      </c>
      <c r="N127" s="101" t="s">
        <v>45</v>
      </c>
      <c r="O127" s="101" t="s">
        <v>130</v>
      </c>
      <c r="P127" s="101" t="s">
        <v>131</v>
      </c>
      <c r="Q127" s="101" t="s">
        <v>132</v>
      </c>
      <c r="R127" s="101" t="s">
        <v>133</v>
      </c>
      <c r="S127" s="101" t="s">
        <v>134</v>
      </c>
      <c r="T127" s="102" t="s">
        <v>135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136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P129+P198</f>
        <v>0</v>
      </c>
      <c r="Q128" s="104"/>
      <c r="R128" s="200">
        <f>R129+R198</f>
        <v>842.29067665999992</v>
      </c>
      <c r="S128" s="104"/>
      <c r="T128" s="201">
        <f>T129+T198</f>
        <v>12.476497920000002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80</v>
      </c>
      <c r="AU128" s="17" t="s">
        <v>114</v>
      </c>
      <c r="BK128" s="202">
        <f>BK129+BK198</f>
        <v>0</v>
      </c>
    </row>
    <row r="129" s="12" customFormat="1" ht="25.92" customHeight="1">
      <c r="A129" s="12"/>
      <c r="B129" s="203"/>
      <c r="C129" s="204"/>
      <c r="D129" s="205" t="s">
        <v>80</v>
      </c>
      <c r="E129" s="206" t="s">
        <v>137</v>
      </c>
      <c r="F129" s="206" t="s">
        <v>138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P130+P159+P177+P190+P195</f>
        <v>0</v>
      </c>
      <c r="Q129" s="211"/>
      <c r="R129" s="212">
        <f>R130+R159+R177+R190+R195</f>
        <v>829.79558075999989</v>
      </c>
      <c r="S129" s="211"/>
      <c r="T129" s="213">
        <f>T130+T159+T177+T190+T195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89</v>
      </c>
      <c r="AT129" s="215" t="s">
        <v>80</v>
      </c>
      <c r="AU129" s="215" t="s">
        <v>81</v>
      </c>
      <c r="AY129" s="214" t="s">
        <v>139</v>
      </c>
      <c r="BK129" s="216">
        <f>BK130+BK159+BK177+BK190+BK195</f>
        <v>0</v>
      </c>
    </row>
    <row r="130" s="12" customFormat="1" ht="22.8" customHeight="1">
      <c r="A130" s="12"/>
      <c r="B130" s="203"/>
      <c r="C130" s="204"/>
      <c r="D130" s="205" t="s">
        <v>80</v>
      </c>
      <c r="E130" s="217" t="s">
        <v>89</v>
      </c>
      <c r="F130" s="217" t="s">
        <v>140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SUM(P131:P158)</f>
        <v>0</v>
      </c>
      <c r="Q130" s="211"/>
      <c r="R130" s="212">
        <f>SUM(R131:R158)</f>
        <v>266.13099999999997</v>
      </c>
      <c r="S130" s="211"/>
      <c r="T130" s="213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89</v>
      </c>
      <c r="AT130" s="215" t="s">
        <v>80</v>
      </c>
      <c r="AU130" s="215" t="s">
        <v>89</v>
      </c>
      <c r="AY130" s="214" t="s">
        <v>139</v>
      </c>
      <c r="BK130" s="216">
        <f>SUM(BK131:BK158)</f>
        <v>0</v>
      </c>
    </row>
    <row r="131" s="2" customFormat="1" ht="33" customHeight="1">
      <c r="A131" s="38"/>
      <c r="B131" s="39"/>
      <c r="C131" s="219" t="s">
        <v>420</v>
      </c>
      <c r="D131" s="219" t="s">
        <v>142</v>
      </c>
      <c r="E131" s="220" t="s">
        <v>143</v>
      </c>
      <c r="F131" s="221" t="s">
        <v>144</v>
      </c>
      <c r="G131" s="222" t="s">
        <v>145</v>
      </c>
      <c r="H131" s="223">
        <v>90.239999999999995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46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146</v>
      </c>
      <c r="AT131" s="231" t="s">
        <v>142</v>
      </c>
      <c r="AU131" s="231" t="s">
        <v>91</v>
      </c>
      <c r="AY131" s="17" t="s">
        <v>139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89</v>
      </c>
      <c r="BK131" s="232">
        <f>ROUND(I131*H131,2)</f>
        <v>0</v>
      </c>
      <c r="BL131" s="17" t="s">
        <v>146</v>
      </c>
      <c r="BM131" s="231" t="s">
        <v>421</v>
      </c>
    </row>
    <row r="132" s="2" customFormat="1">
      <c r="A132" s="38"/>
      <c r="B132" s="39"/>
      <c r="C132" s="40"/>
      <c r="D132" s="233" t="s">
        <v>148</v>
      </c>
      <c r="E132" s="40"/>
      <c r="F132" s="234" t="s">
        <v>149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91</v>
      </c>
    </row>
    <row r="133" s="13" customFormat="1">
      <c r="A133" s="13"/>
      <c r="B133" s="238"/>
      <c r="C133" s="239"/>
      <c r="D133" s="233" t="s">
        <v>150</v>
      </c>
      <c r="E133" s="240" t="s">
        <v>1</v>
      </c>
      <c r="F133" s="241" t="s">
        <v>422</v>
      </c>
      <c r="G133" s="239"/>
      <c r="H133" s="242">
        <v>90.239999999999995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150</v>
      </c>
      <c r="AU133" s="248" t="s">
        <v>91</v>
      </c>
      <c r="AV133" s="13" t="s">
        <v>91</v>
      </c>
      <c r="AW133" s="13" t="s">
        <v>36</v>
      </c>
      <c r="AX133" s="13" t="s">
        <v>89</v>
      </c>
      <c r="AY133" s="248" t="s">
        <v>139</v>
      </c>
    </row>
    <row r="134" s="2" customFormat="1" ht="33" customHeight="1">
      <c r="A134" s="38"/>
      <c r="B134" s="39"/>
      <c r="C134" s="219" t="s">
        <v>89</v>
      </c>
      <c r="D134" s="219" t="s">
        <v>142</v>
      </c>
      <c r="E134" s="220" t="s">
        <v>423</v>
      </c>
      <c r="F134" s="221" t="s">
        <v>424</v>
      </c>
      <c r="G134" s="222" t="s">
        <v>145</v>
      </c>
      <c r="H134" s="223">
        <v>86.683999999999998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46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146</v>
      </c>
      <c r="AT134" s="231" t="s">
        <v>142</v>
      </c>
      <c r="AU134" s="231" t="s">
        <v>91</v>
      </c>
      <c r="AY134" s="17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89</v>
      </c>
      <c r="BK134" s="232">
        <f>ROUND(I134*H134,2)</f>
        <v>0</v>
      </c>
      <c r="BL134" s="17" t="s">
        <v>146</v>
      </c>
      <c r="BM134" s="231" t="s">
        <v>425</v>
      </c>
    </row>
    <row r="135" s="2" customFormat="1">
      <c r="A135" s="38"/>
      <c r="B135" s="39"/>
      <c r="C135" s="40"/>
      <c r="D135" s="233" t="s">
        <v>148</v>
      </c>
      <c r="E135" s="40"/>
      <c r="F135" s="234" t="s">
        <v>426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91</v>
      </c>
    </row>
    <row r="136" s="13" customFormat="1">
      <c r="A136" s="13"/>
      <c r="B136" s="238"/>
      <c r="C136" s="239"/>
      <c r="D136" s="233" t="s">
        <v>150</v>
      </c>
      <c r="E136" s="240" t="s">
        <v>1</v>
      </c>
      <c r="F136" s="241" t="s">
        <v>427</v>
      </c>
      <c r="G136" s="239"/>
      <c r="H136" s="242">
        <v>18.765000000000001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150</v>
      </c>
      <c r="AU136" s="248" t="s">
        <v>91</v>
      </c>
      <c r="AV136" s="13" t="s">
        <v>91</v>
      </c>
      <c r="AW136" s="13" t="s">
        <v>36</v>
      </c>
      <c r="AX136" s="13" t="s">
        <v>81</v>
      </c>
      <c r="AY136" s="248" t="s">
        <v>139</v>
      </c>
    </row>
    <row r="137" s="13" customFormat="1">
      <c r="A137" s="13"/>
      <c r="B137" s="238"/>
      <c r="C137" s="239"/>
      <c r="D137" s="233" t="s">
        <v>150</v>
      </c>
      <c r="E137" s="240" t="s">
        <v>1</v>
      </c>
      <c r="F137" s="241" t="s">
        <v>428</v>
      </c>
      <c r="G137" s="239"/>
      <c r="H137" s="242">
        <v>25.998000000000001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150</v>
      </c>
      <c r="AU137" s="248" t="s">
        <v>91</v>
      </c>
      <c r="AV137" s="13" t="s">
        <v>91</v>
      </c>
      <c r="AW137" s="13" t="s">
        <v>36</v>
      </c>
      <c r="AX137" s="13" t="s">
        <v>81</v>
      </c>
      <c r="AY137" s="248" t="s">
        <v>139</v>
      </c>
    </row>
    <row r="138" s="13" customFormat="1">
      <c r="A138" s="13"/>
      <c r="B138" s="238"/>
      <c r="C138" s="239"/>
      <c r="D138" s="233" t="s">
        <v>150</v>
      </c>
      <c r="E138" s="240" t="s">
        <v>1</v>
      </c>
      <c r="F138" s="241" t="s">
        <v>429</v>
      </c>
      <c r="G138" s="239"/>
      <c r="H138" s="242">
        <v>41.920999999999999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150</v>
      </c>
      <c r="AU138" s="248" t="s">
        <v>91</v>
      </c>
      <c r="AV138" s="13" t="s">
        <v>91</v>
      </c>
      <c r="AW138" s="13" t="s">
        <v>36</v>
      </c>
      <c r="AX138" s="13" t="s">
        <v>81</v>
      </c>
      <c r="AY138" s="248" t="s">
        <v>139</v>
      </c>
    </row>
    <row r="139" s="14" customFormat="1">
      <c r="A139" s="14"/>
      <c r="B139" s="249"/>
      <c r="C139" s="250"/>
      <c r="D139" s="233" t="s">
        <v>150</v>
      </c>
      <c r="E139" s="251" t="s">
        <v>1</v>
      </c>
      <c r="F139" s="252" t="s">
        <v>163</v>
      </c>
      <c r="G139" s="250"/>
      <c r="H139" s="253">
        <v>86.683999999999998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150</v>
      </c>
      <c r="AU139" s="259" t="s">
        <v>91</v>
      </c>
      <c r="AV139" s="14" t="s">
        <v>146</v>
      </c>
      <c r="AW139" s="14" t="s">
        <v>36</v>
      </c>
      <c r="AX139" s="14" t="s">
        <v>89</v>
      </c>
      <c r="AY139" s="259" t="s">
        <v>139</v>
      </c>
    </row>
    <row r="140" s="2" customFormat="1" ht="33" customHeight="1">
      <c r="A140" s="38"/>
      <c r="B140" s="39"/>
      <c r="C140" s="219" t="s">
        <v>91</v>
      </c>
      <c r="D140" s="219" t="s">
        <v>142</v>
      </c>
      <c r="E140" s="220" t="s">
        <v>430</v>
      </c>
      <c r="F140" s="221" t="s">
        <v>431</v>
      </c>
      <c r="G140" s="222" t="s">
        <v>145</v>
      </c>
      <c r="H140" s="223">
        <v>1.536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46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146</v>
      </c>
      <c r="AT140" s="231" t="s">
        <v>142</v>
      </c>
      <c r="AU140" s="231" t="s">
        <v>91</v>
      </c>
      <c r="AY140" s="17" t="s">
        <v>139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89</v>
      </c>
      <c r="BK140" s="232">
        <f>ROUND(I140*H140,2)</f>
        <v>0</v>
      </c>
      <c r="BL140" s="17" t="s">
        <v>146</v>
      </c>
      <c r="BM140" s="231" t="s">
        <v>432</v>
      </c>
    </row>
    <row r="141" s="2" customFormat="1">
      <c r="A141" s="38"/>
      <c r="B141" s="39"/>
      <c r="C141" s="40"/>
      <c r="D141" s="233" t="s">
        <v>148</v>
      </c>
      <c r="E141" s="40"/>
      <c r="F141" s="234" t="s">
        <v>433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91</v>
      </c>
    </row>
    <row r="142" s="13" customFormat="1">
      <c r="A142" s="13"/>
      <c r="B142" s="238"/>
      <c r="C142" s="239"/>
      <c r="D142" s="233" t="s">
        <v>150</v>
      </c>
      <c r="E142" s="240" t="s">
        <v>1</v>
      </c>
      <c r="F142" s="241" t="s">
        <v>434</v>
      </c>
      <c r="G142" s="239"/>
      <c r="H142" s="242">
        <v>1.536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150</v>
      </c>
      <c r="AU142" s="248" t="s">
        <v>91</v>
      </c>
      <c r="AV142" s="13" t="s">
        <v>91</v>
      </c>
      <c r="AW142" s="13" t="s">
        <v>36</v>
      </c>
      <c r="AX142" s="13" t="s">
        <v>89</v>
      </c>
      <c r="AY142" s="248" t="s">
        <v>139</v>
      </c>
    </row>
    <row r="143" s="2" customFormat="1" ht="37.8" customHeight="1">
      <c r="A143" s="38"/>
      <c r="B143" s="39"/>
      <c r="C143" s="219" t="s">
        <v>156</v>
      </c>
      <c r="D143" s="219" t="s">
        <v>142</v>
      </c>
      <c r="E143" s="220" t="s">
        <v>152</v>
      </c>
      <c r="F143" s="221" t="s">
        <v>153</v>
      </c>
      <c r="G143" s="222" t="s">
        <v>145</v>
      </c>
      <c r="H143" s="223">
        <v>178.46000000000001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46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146</v>
      </c>
      <c r="AT143" s="231" t="s">
        <v>142</v>
      </c>
      <c r="AU143" s="231" t="s">
        <v>91</v>
      </c>
      <c r="AY143" s="17" t="s">
        <v>139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89</v>
      </c>
      <c r="BK143" s="232">
        <f>ROUND(I143*H143,2)</f>
        <v>0</v>
      </c>
      <c r="BL143" s="17" t="s">
        <v>146</v>
      </c>
      <c r="BM143" s="231" t="s">
        <v>435</v>
      </c>
    </row>
    <row r="144" s="2" customFormat="1">
      <c r="A144" s="38"/>
      <c r="B144" s="39"/>
      <c r="C144" s="40"/>
      <c r="D144" s="233" t="s">
        <v>148</v>
      </c>
      <c r="E144" s="40"/>
      <c r="F144" s="234" t="s">
        <v>155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148</v>
      </c>
      <c r="AU144" s="17" t="s">
        <v>91</v>
      </c>
    </row>
    <row r="145" s="13" customFormat="1">
      <c r="A145" s="13"/>
      <c r="B145" s="238"/>
      <c r="C145" s="239"/>
      <c r="D145" s="233" t="s">
        <v>150</v>
      </c>
      <c r="E145" s="240" t="s">
        <v>1</v>
      </c>
      <c r="F145" s="241" t="s">
        <v>436</v>
      </c>
      <c r="G145" s="239"/>
      <c r="H145" s="242">
        <v>178.46000000000001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150</v>
      </c>
      <c r="AU145" s="248" t="s">
        <v>91</v>
      </c>
      <c r="AV145" s="13" t="s">
        <v>91</v>
      </c>
      <c r="AW145" s="13" t="s">
        <v>36</v>
      </c>
      <c r="AX145" s="13" t="s">
        <v>89</v>
      </c>
      <c r="AY145" s="248" t="s">
        <v>139</v>
      </c>
    </row>
    <row r="146" s="2" customFormat="1" ht="16.5" customHeight="1">
      <c r="A146" s="38"/>
      <c r="B146" s="39"/>
      <c r="C146" s="219" t="s">
        <v>437</v>
      </c>
      <c r="D146" s="219" t="s">
        <v>142</v>
      </c>
      <c r="E146" s="220" t="s">
        <v>438</v>
      </c>
      <c r="F146" s="221" t="s">
        <v>439</v>
      </c>
      <c r="G146" s="222" t="s">
        <v>181</v>
      </c>
      <c r="H146" s="223">
        <v>564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46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146</v>
      </c>
      <c r="AT146" s="231" t="s">
        <v>142</v>
      </c>
      <c r="AU146" s="231" t="s">
        <v>91</v>
      </c>
      <c r="AY146" s="17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89</v>
      </c>
      <c r="BK146" s="232">
        <f>ROUND(I146*H146,2)</f>
        <v>0</v>
      </c>
      <c r="BL146" s="17" t="s">
        <v>146</v>
      </c>
      <c r="BM146" s="231" t="s">
        <v>440</v>
      </c>
    </row>
    <row r="147" s="2" customFormat="1">
      <c r="A147" s="38"/>
      <c r="B147" s="39"/>
      <c r="C147" s="40"/>
      <c r="D147" s="233" t="s">
        <v>148</v>
      </c>
      <c r="E147" s="40"/>
      <c r="F147" s="234" t="s">
        <v>441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91</v>
      </c>
    </row>
    <row r="148" s="2" customFormat="1" ht="24.15" customHeight="1">
      <c r="A148" s="38"/>
      <c r="B148" s="39"/>
      <c r="C148" s="219" t="s">
        <v>146</v>
      </c>
      <c r="D148" s="219" t="s">
        <v>142</v>
      </c>
      <c r="E148" s="220" t="s">
        <v>157</v>
      </c>
      <c r="F148" s="221" t="s">
        <v>158</v>
      </c>
      <c r="G148" s="222" t="s">
        <v>145</v>
      </c>
      <c r="H148" s="223">
        <v>133.066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46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146</v>
      </c>
      <c r="AT148" s="231" t="s">
        <v>142</v>
      </c>
      <c r="AU148" s="231" t="s">
        <v>91</v>
      </c>
      <c r="AY148" s="17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89</v>
      </c>
      <c r="BK148" s="232">
        <f>ROUND(I148*H148,2)</f>
        <v>0</v>
      </c>
      <c r="BL148" s="17" t="s">
        <v>146</v>
      </c>
      <c r="BM148" s="231" t="s">
        <v>442</v>
      </c>
    </row>
    <row r="149" s="2" customFormat="1">
      <c r="A149" s="38"/>
      <c r="B149" s="39"/>
      <c r="C149" s="40"/>
      <c r="D149" s="233" t="s">
        <v>148</v>
      </c>
      <c r="E149" s="40"/>
      <c r="F149" s="234" t="s">
        <v>160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91</v>
      </c>
    </row>
    <row r="150" s="13" customFormat="1">
      <c r="A150" s="13"/>
      <c r="B150" s="238"/>
      <c r="C150" s="239"/>
      <c r="D150" s="233" t="s">
        <v>150</v>
      </c>
      <c r="E150" s="240" t="s">
        <v>1</v>
      </c>
      <c r="F150" s="241" t="s">
        <v>443</v>
      </c>
      <c r="G150" s="239"/>
      <c r="H150" s="242">
        <v>21.042999999999999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150</v>
      </c>
      <c r="AU150" s="248" t="s">
        <v>91</v>
      </c>
      <c r="AV150" s="13" t="s">
        <v>91</v>
      </c>
      <c r="AW150" s="13" t="s">
        <v>36</v>
      </c>
      <c r="AX150" s="13" t="s">
        <v>81</v>
      </c>
      <c r="AY150" s="248" t="s">
        <v>139</v>
      </c>
    </row>
    <row r="151" s="13" customFormat="1">
      <c r="A151" s="13"/>
      <c r="B151" s="238"/>
      <c r="C151" s="239"/>
      <c r="D151" s="233" t="s">
        <v>150</v>
      </c>
      <c r="E151" s="240" t="s">
        <v>1</v>
      </c>
      <c r="F151" s="241" t="s">
        <v>444</v>
      </c>
      <c r="G151" s="239"/>
      <c r="H151" s="242">
        <v>112.023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150</v>
      </c>
      <c r="AU151" s="248" t="s">
        <v>91</v>
      </c>
      <c r="AV151" s="13" t="s">
        <v>91</v>
      </c>
      <c r="AW151" s="13" t="s">
        <v>36</v>
      </c>
      <c r="AX151" s="13" t="s">
        <v>81</v>
      </c>
      <c r="AY151" s="248" t="s">
        <v>139</v>
      </c>
    </row>
    <row r="152" s="14" customFormat="1">
      <c r="A152" s="14"/>
      <c r="B152" s="249"/>
      <c r="C152" s="250"/>
      <c r="D152" s="233" t="s">
        <v>150</v>
      </c>
      <c r="E152" s="251" t="s">
        <v>1</v>
      </c>
      <c r="F152" s="252" t="s">
        <v>163</v>
      </c>
      <c r="G152" s="250"/>
      <c r="H152" s="253">
        <v>133.066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150</v>
      </c>
      <c r="AU152" s="259" t="s">
        <v>91</v>
      </c>
      <c r="AV152" s="14" t="s">
        <v>146</v>
      </c>
      <c r="AW152" s="14" t="s">
        <v>36</v>
      </c>
      <c r="AX152" s="14" t="s">
        <v>89</v>
      </c>
      <c r="AY152" s="259" t="s">
        <v>139</v>
      </c>
    </row>
    <row r="153" s="2" customFormat="1" ht="16.5" customHeight="1">
      <c r="A153" s="38"/>
      <c r="B153" s="39"/>
      <c r="C153" s="260" t="s">
        <v>172</v>
      </c>
      <c r="D153" s="260" t="s">
        <v>164</v>
      </c>
      <c r="E153" s="261" t="s">
        <v>445</v>
      </c>
      <c r="F153" s="262" t="s">
        <v>446</v>
      </c>
      <c r="G153" s="263" t="s">
        <v>167</v>
      </c>
      <c r="H153" s="264">
        <v>42.085000000000001</v>
      </c>
      <c r="I153" s="265"/>
      <c r="J153" s="266">
        <f>ROUND(I153*H153,2)</f>
        <v>0</v>
      </c>
      <c r="K153" s="267"/>
      <c r="L153" s="268"/>
      <c r="M153" s="269" t="s">
        <v>1</v>
      </c>
      <c r="N153" s="270" t="s">
        <v>46</v>
      </c>
      <c r="O153" s="91"/>
      <c r="P153" s="229">
        <f>O153*H153</f>
        <v>0</v>
      </c>
      <c r="Q153" s="229">
        <v>1</v>
      </c>
      <c r="R153" s="229">
        <f>Q153*H153</f>
        <v>42.085000000000001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168</v>
      </c>
      <c r="AT153" s="231" t="s">
        <v>164</v>
      </c>
      <c r="AU153" s="231" t="s">
        <v>91</v>
      </c>
      <c r="AY153" s="17" t="s">
        <v>139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89</v>
      </c>
      <c r="BK153" s="232">
        <f>ROUND(I153*H153,2)</f>
        <v>0</v>
      </c>
      <c r="BL153" s="17" t="s">
        <v>146</v>
      </c>
      <c r="BM153" s="231" t="s">
        <v>447</v>
      </c>
    </row>
    <row r="154" s="2" customFormat="1">
      <c r="A154" s="38"/>
      <c r="B154" s="39"/>
      <c r="C154" s="40"/>
      <c r="D154" s="233" t="s">
        <v>148</v>
      </c>
      <c r="E154" s="40"/>
      <c r="F154" s="234" t="s">
        <v>446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148</v>
      </c>
      <c r="AU154" s="17" t="s">
        <v>91</v>
      </c>
    </row>
    <row r="155" s="13" customFormat="1">
      <c r="A155" s="13"/>
      <c r="B155" s="238"/>
      <c r="C155" s="239"/>
      <c r="D155" s="233" t="s">
        <v>150</v>
      </c>
      <c r="E155" s="240" t="s">
        <v>1</v>
      </c>
      <c r="F155" s="241" t="s">
        <v>448</v>
      </c>
      <c r="G155" s="239"/>
      <c r="H155" s="242">
        <v>42.085000000000001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150</v>
      </c>
      <c r="AU155" s="248" t="s">
        <v>91</v>
      </c>
      <c r="AV155" s="13" t="s">
        <v>91</v>
      </c>
      <c r="AW155" s="13" t="s">
        <v>36</v>
      </c>
      <c r="AX155" s="13" t="s">
        <v>89</v>
      </c>
      <c r="AY155" s="248" t="s">
        <v>139</v>
      </c>
    </row>
    <row r="156" s="2" customFormat="1" ht="16.5" customHeight="1">
      <c r="A156" s="38"/>
      <c r="B156" s="39"/>
      <c r="C156" s="260" t="s">
        <v>178</v>
      </c>
      <c r="D156" s="260" t="s">
        <v>164</v>
      </c>
      <c r="E156" s="261" t="s">
        <v>449</v>
      </c>
      <c r="F156" s="262" t="s">
        <v>450</v>
      </c>
      <c r="G156" s="263" t="s">
        <v>167</v>
      </c>
      <c r="H156" s="264">
        <v>224.04599999999999</v>
      </c>
      <c r="I156" s="265"/>
      <c r="J156" s="266">
        <f>ROUND(I156*H156,2)</f>
        <v>0</v>
      </c>
      <c r="K156" s="267"/>
      <c r="L156" s="268"/>
      <c r="M156" s="269" t="s">
        <v>1</v>
      </c>
      <c r="N156" s="270" t="s">
        <v>46</v>
      </c>
      <c r="O156" s="91"/>
      <c r="P156" s="229">
        <f>O156*H156</f>
        <v>0</v>
      </c>
      <c r="Q156" s="229">
        <v>1</v>
      </c>
      <c r="R156" s="229">
        <f>Q156*H156</f>
        <v>224.04599999999999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168</v>
      </c>
      <c r="AT156" s="231" t="s">
        <v>164</v>
      </c>
      <c r="AU156" s="231" t="s">
        <v>91</v>
      </c>
      <c r="AY156" s="17" t="s">
        <v>139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89</v>
      </c>
      <c r="BK156" s="232">
        <f>ROUND(I156*H156,2)</f>
        <v>0</v>
      </c>
      <c r="BL156" s="17" t="s">
        <v>146</v>
      </c>
      <c r="BM156" s="231" t="s">
        <v>451</v>
      </c>
    </row>
    <row r="157" s="2" customFormat="1">
      <c r="A157" s="38"/>
      <c r="B157" s="39"/>
      <c r="C157" s="40"/>
      <c r="D157" s="233" t="s">
        <v>148</v>
      </c>
      <c r="E157" s="40"/>
      <c r="F157" s="234" t="s">
        <v>450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91</v>
      </c>
    </row>
    <row r="158" s="13" customFormat="1">
      <c r="A158" s="13"/>
      <c r="B158" s="238"/>
      <c r="C158" s="239"/>
      <c r="D158" s="233" t="s">
        <v>150</v>
      </c>
      <c r="E158" s="240" t="s">
        <v>1</v>
      </c>
      <c r="F158" s="241" t="s">
        <v>452</v>
      </c>
      <c r="G158" s="239"/>
      <c r="H158" s="242">
        <v>224.04599999999999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150</v>
      </c>
      <c r="AU158" s="248" t="s">
        <v>91</v>
      </c>
      <c r="AV158" s="13" t="s">
        <v>91</v>
      </c>
      <c r="AW158" s="13" t="s">
        <v>36</v>
      </c>
      <c r="AX158" s="13" t="s">
        <v>89</v>
      </c>
      <c r="AY158" s="248" t="s">
        <v>139</v>
      </c>
    </row>
    <row r="159" s="12" customFormat="1" ht="22.8" customHeight="1">
      <c r="A159" s="12"/>
      <c r="B159" s="203"/>
      <c r="C159" s="204"/>
      <c r="D159" s="205" t="s">
        <v>80</v>
      </c>
      <c r="E159" s="217" t="s">
        <v>91</v>
      </c>
      <c r="F159" s="217" t="s">
        <v>171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SUM(P160:P176)</f>
        <v>0</v>
      </c>
      <c r="Q159" s="211"/>
      <c r="R159" s="212">
        <f>SUM(R160:R176)</f>
        <v>213.32296216</v>
      </c>
      <c r="S159" s="211"/>
      <c r="T159" s="213">
        <f>SUM(T160:T176)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89</v>
      </c>
      <c r="AT159" s="215" t="s">
        <v>80</v>
      </c>
      <c r="AU159" s="215" t="s">
        <v>89</v>
      </c>
      <c r="AY159" s="214" t="s">
        <v>139</v>
      </c>
      <c r="BK159" s="216">
        <f>SUM(BK160:BK176)</f>
        <v>0</v>
      </c>
    </row>
    <row r="160" s="2" customFormat="1" ht="21.75" customHeight="1">
      <c r="A160" s="38"/>
      <c r="B160" s="39"/>
      <c r="C160" s="219" t="s">
        <v>185</v>
      </c>
      <c r="D160" s="219" t="s">
        <v>142</v>
      </c>
      <c r="E160" s="220" t="s">
        <v>453</v>
      </c>
      <c r="F160" s="221" t="s">
        <v>454</v>
      </c>
      <c r="G160" s="222" t="s">
        <v>308</v>
      </c>
      <c r="H160" s="223">
        <v>12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46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146</v>
      </c>
      <c r="AT160" s="231" t="s">
        <v>142</v>
      </c>
      <c r="AU160" s="231" t="s">
        <v>91</v>
      </c>
      <c r="AY160" s="17" t="s">
        <v>139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89</v>
      </c>
      <c r="BK160" s="232">
        <f>ROUND(I160*H160,2)</f>
        <v>0</v>
      </c>
      <c r="BL160" s="17" t="s">
        <v>146</v>
      </c>
      <c r="BM160" s="231" t="s">
        <v>455</v>
      </c>
    </row>
    <row r="161" s="2" customFormat="1">
      <c r="A161" s="38"/>
      <c r="B161" s="39"/>
      <c r="C161" s="40"/>
      <c r="D161" s="233" t="s">
        <v>148</v>
      </c>
      <c r="E161" s="40"/>
      <c r="F161" s="234" t="s">
        <v>454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91</v>
      </c>
    </row>
    <row r="162" s="2" customFormat="1">
      <c r="A162" s="38"/>
      <c r="B162" s="39"/>
      <c r="C162" s="40"/>
      <c r="D162" s="233" t="s">
        <v>228</v>
      </c>
      <c r="E162" s="40"/>
      <c r="F162" s="271" t="s">
        <v>456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228</v>
      </c>
      <c r="AU162" s="17" t="s">
        <v>91</v>
      </c>
    </row>
    <row r="163" s="2" customFormat="1" ht="16.5" customHeight="1">
      <c r="A163" s="38"/>
      <c r="B163" s="39"/>
      <c r="C163" s="219" t="s">
        <v>168</v>
      </c>
      <c r="D163" s="219" t="s">
        <v>142</v>
      </c>
      <c r="E163" s="220" t="s">
        <v>457</v>
      </c>
      <c r="F163" s="221" t="s">
        <v>458</v>
      </c>
      <c r="G163" s="222" t="s">
        <v>145</v>
      </c>
      <c r="H163" s="223">
        <v>91.018000000000001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46</v>
      </c>
      <c r="O163" s="91"/>
      <c r="P163" s="229">
        <f>O163*H163</f>
        <v>0</v>
      </c>
      <c r="Q163" s="229">
        <v>2.3010199999999998</v>
      </c>
      <c r="R163" s="229">
        <f>Q163*H163</f>
        <v>209.43423836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146</v>
      </c>
      <c r="AT163" s="231" t="s">
        <v>142</v>
      </c>
      <c r="AU163" s="231" t="s">
        <v>91</v>
      </c>
      <c r="AY163" s="17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89</v>
      </c>
      <c r="BK163" s="232">
        <f>ROUND(I163*H163,2)</f>
        <v>0</v>
      </c>
      <c r="BL163" s="17" t="s">
        <v>146</v>
      </c>
      <c r="BM163" s="231" t="s">
        <v>459</v>
      </c>
    </row>
    <row r="164" s="2" customFormat="1">
      <c r="A164" s="38"/>
      <c r="B164" s="39"/>
      <c r="C164" s="40"/>
      <c r="D164" s="233" t="s">
        <v>148</v>
      </c>
      <c r="E164" s="40"/>
      <c r="F164" s="234" t="s">
        <v>460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148</v>
      </c>
      <c r="AU164" s="17" t="s">
        <v>91</v>
      </c>
    </row>
    <row r="165" s="13" customFormat="1">
      <c r="A165" s="13"/>
      <c r="B165" s="238"/>
      <c r="C165" s="239"/>
      <c r="D165" s="233" t="s">
        <v>150</v>
      </c>
      <c r="E165" s="240" t="s">
        <v>1</v>
      </c>
      <c r="F165" s="241" t="s">
        <v>461</v>
      </c>
      <c r="G165" s="239"/>
      <c r="H165" s="242">
        <v>18.765000000000001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150</v>
      </c>
      <c r="AU165" s="248" t="s">
        <v>91</v>
      </c>
      <c r="AV165" s="13" t="s">
        <v>91</v>
      </c>
      <c r="AW165" s="13" t="s">
        <v>36</v>
      </c>
      <c r="AX165" s="13" t="s">
        <v>81</v>
      </c>
      <c r="AY165" s="248" t="s">
        <v>139</v>
      </c>
    </row>
    <row r="166" s="13" customFormat="1">
      <c r="A166" s="13"/>
      <c r="B166" s="238"/>
      <c r="C166" s="239"/>
      <c r="D166" s="233" t="s">
        <v>150</v>
      </c>
      <c r="E166" s="240" t="s">
        <v>1</v>
      </c>
      <c r="F166" s="241" t="s">
        <v>428</v>
      </c>
      <c r="G166" s="239"/>
      <c r="H166" s="242">
        <v>25.998000000000001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91</v>
      </c>
      <c r="AV166" s="13" t="s">
        <v>91</v>
      </c>
      <c r="AW166" s="13" t="s">
        <v>36</v>
      </c>
      <c r="AX166" s="13" t="s">
        <v>81</v>
      </c>
      <c r="AY166" s="248" t="s">
        <v>139</v>
      </c>
    </row>
    <row r="167" s="13" customFormat="1">
      <c r="A167" s="13"/>
      <c r="B167" s="238"/>
      <c r="C167" s="239"/>
      <c r="D167" s="233" t="s">
        <v>150</v>
      </c>
      <c r="E167" s="240" t="s">
        <v>1</v>
      </c>
      <c r="F167" s="241" t="s">
        <v>429</v>
      </c>
      <c r="G167" s="239"/>
      <c r="H167" s="242">
        <v>41.920999999999999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150</v>
      </c>
      <c r="AU167" s="248" t="s">
        <v>91</v>
      </c>
      <c r="AV167" s="13" t="s">
        <v>91</v>
      </c>
      <c r="AW167" s="13" t="s">
        <v>36</v>
      </c>
      <c r="AX167" s="13" t="s">
        <v>81</v>
      </c>
      <c r="AY167" s="248" t="s">
        <v>139</v>
      </c>
    </row>
    <row r="168" s="15" customFormat="1">
      <c r="A168" s="15"/>
      <c r="B168" s="277"/>
      <c r="C168" s="278"/>
      <c r="D168" s="233" t="s">
        <v>150</v>
      </c>
      <c r="E168" s="279" t="s">
        <v>1</v>
      </c>
      <c r="F168" s="280" t="s">
        <v>462</v>
      </c>
      <c r="G168" s="278"/>
      <c r="H168" s="281">
        <v>86.683999999999998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7" t="s">
        <v>150</v>
      </c>
      <c r="AU168" s="287" t="s">
        <v>91</v>
      </c>
      <c r="AV168" s="15" t="s">
        <v>156</v>
      </c>
      <c r="AW168" s="15" t="s">
        <v>36</v>
      </c>
      <c r="AX168" s="15" t="s">
        <v>81</v>
      </c>
      <c r="AY168" s="287" t="s">
        <v>139</v>
      </c>
    </row>
    <row r="169" s="13" customFormat="1">
      <c r="A169" s="13"/>
      <c r="B169" s="238"/>
      <c r="C169" s="239"/>
      <c r="D169" s="233" t="s">
        <v>150</v>
      </c>
      <c r="E169" s="240" t="s">
        <v>1</v>
      </c>
      <c r="F169" s="241" t="s">
        <v>463</v>
      </c>
      <c r="G169" s="239"/>
      <c r="H169" s="242">
        <v>4.3339999999999996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150</v>
      </c>
      <c r="AU169" s="248" t="s">
        <v>91</v>
      </c>
      <c r="AV169" s="13" t="s">
        <v>91</v>
      </c>
      <c r="AW169" s="13" t="s">
        <v>36</v>
      </c>
      <c r="AX169" s="13" t="s">
        <v>81</v>
      </c>
      <c r="AY169" s="248" t="s">
        <v>139</v>
      </c>
    </row>
    <row r="170" s="15" customFormat="1">
      <c r="A170" s="15"/>
      <c r="B170" s="277"/>
      <c r="C170" s="278"/>
      <c r="D170" s="233" t="s">
        <v>150</v>
      </c>
      <c r="E170" s="279" t="s">
        <v>1</v>
      </c>
      <c r="F170" s="280" t="s">
        <v>462</v>
      </c>
      <c r="G170" s="278"/>
      <c r="H170" s="281">
        <v>4.3339999999999996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7" t="s">
        <v>150</v>
      </c>
      <c r="AU170" s="287" t="s">
        <v>91</v>
      </c>
      <c r="AV170" s="15" t="s">
        <v>156</v>
      </c>
      <c r="AW170" s="15" t="s">
        <v>36</v>
      </c>
      <c r="AX170" s="15" t="s">
        <v>81</v>
      </c>
      <c r="AY170" s="287" t="s">
        <v>139</v>
      </c>
    </row>
    <row r="171" s="14" customFormat="1">
      <c r="A171" s="14"/>
      <c r="B171" s="249"/>
      <c r="C171" s="250"/>
      <c r="D171" s="233" t="s">
        <v>150</v>
      </c>
      <c r="E171" s="251" t="s">
        <v>1</v>
      </c>
      <c r="F171" s="252" t="s">
        <v>163</v>
      </c>
      <c r="G171" s="250"/>
      <c r="H171" s="253">
        <v>91.018000000000001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150</v>
      </c>
      <c r="AU171" s="259" t="s">
        <v>91</v>
      </c>
      <c r="AV171" s="14" t="s">
        <v>146</v>
      </c>
      <c r="AW171" s="14" t="s">
        <v>36</v>
      </c>
      <c r="AX171" s="14" t="s">
        <v>89</v>
      </c>
      <c r="AY171" s="259" t="s">
        <v>139</v>
      </c>
    </row>
    <row r="172" s="2" customFormat="1" ht="16.5" customHeight="1">
      <c r="A172" s="38"/>
      <c r="B172" s="39"/>
      <c r="C172" s="219" t="s">
        <v>195</v>
      </c>
      <c r="D172" s="219" t="s">
        <v>142</v>
      </c>
      <c r="E172" s="220" t="s">
        <v>464</v>
      </c>
      <c r="F172" s="221" t="s">
        <v>465</v>
      </c>
      <c r="G172" s="222" t="s">
        <v>145</v>
      </c>
      <c r="H172" s="223">
        <v>1.69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46</v>
      </c>
      <c r="O172" s="91"/>
      <c r="P172" s="229">
        <f>O172*H172</f>
        <v>0</v>
      </c>
      <c r="Q172" s="229">
        <v>2.3010199999999998</v>
      </c>
      <c r="R172" s="229">
        <f>Q172*H172</f>
        <v>3.8887237999999997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146</v>
      </c>
      <c r="AT172" s="231" t="s">
        <v>142</v>
      </c>
      <c r="AU172" s="231" t="s">
        <v>91</v>
      </c>
      <c r="AY172" s="17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89</v>
      </c>
      <c r="BK172" s="232">
        <f>ROUND(I172*H172,2)</f>
        <v>0</v>
      </c>
      <c r="BL172" s="17" t="s">
        <v>146</v>
      </c>
      <c r="BM172" s="231" t="s">
        <v>466</v>
      </c>
    </row>
    <row r="173" s="2" customFormat="1">
      <c r="A173" s="38"/>
      <c r="B173" s="39"/>
      <c r="C173" s="40"/>
      <c r="D173" s="233" t="s">
        <v>148</v>
      </c>
      <c r="E173" s="40"/>
      <c r="F173" s="234" t="s">
        <v>467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148</v>
      </c>
      <c r="AU173" s="17" t="s">
        <v>91</v>
      </c>
    </row>
    <row r="174" s="13" customFormat="1">
      <c r="A174" s="13"/>
      <c r="B174" s="238"/>
      <c r="C174" s="239"/>
      <c r="D174" s="233" t="s">
        <v>150</v>
      </c>
      <c r="E174" s="240" t="s">
        <v>1</v>
      </c>
      <c r="F174" s="241" t="s">
        <v>468</v>
      </c>
      <c r="G174" s="239"/>
      <c r="H174" s="242">
        <v>1.536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150</v>
      </c>
      <c r="AU174" s="248" t="s">
        <v>91</v>
      </c>
      <c r="AV174" s="13" t="s">
        <v>91</v>
      </c>
      <c r="AW174" s="13" t="s">
        <v>36</v>
      </c>
      <c r="AX174" s="13" t="s">
        <v>81</v>
      </c>
      <c r="AY174" s="248" t="s">
        <v>139</v>
      </c>
    </row>
    <row r="175" s="13" customFormat="1">
      <c r="A175" s="13"/>
      <c r="B175" s="238"/>
      <c r="C175" s="239"/>
      <c r="D175" s="233" t="s">
        <v>150</v>
      </c>
      <c r="E175" s="240" t="s">
        <v>1</v>
      </c>
      <c r="F175" s="241" t="s">
        <v>469</v>
      </c>
      <c r="G175" s="239"/>
      <c r="H175" s="242">
        <v>0.154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150</v>
      </c>
      <c r="AU175" s="248" t="s">
        <v>91</v>
      </c>
      <c r="AV175" s="13" t="s">
        <v>91</v>
      </c>
      <c r="AW175" s="13" t="s">
        <v>36</v>
      </c>
      <c r="AX175" s="13" t="s">
        <v>81</v>
      </c>
      <c r="AY175" s="248" t="s">
        <v>139</v>
      </c>
    </row>
    <row r="176" s="14" customFormat="1">
      <c r="A176" s="14"/>
      <c r="B176" s="249"/>
      <c r="C176" s="250"/>
      <c r="D176" s="233" t="s">
        <v>150</v>
      </c>
      <c r="E176" s="251" t="s">
        <v>1</v>
      </c>
      <c r="F176" s="252" t="s">
        <v>163</v>
      </c>
      <c r="G176" s="250"/>
      <c r="H176" s="253">
        <v>1.69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150</v>
      </c>
      <c r="AU176" s="259" t="s">
        <v>91</v>
      </c>
      <c r="AV176" s="14" t="s">
        <v>146</v>
      </c>
      <c r="AW176" s="14" t="s">
        <v>36</v>
      </c>
      <c r="AX176" s="14" t="s">
        <v>89</v>
      </c>
      <c r="AY176" s="259" t="s">
        <v>139</v>
      </c>
    </row>
    <row r="177" s="12" customFormat="1" ht="22.8" customHeight="1">
      <c r="A177" s="12"/>
      <c r="B177" s="203"/>
      <c r="C177" s="204"/>
      <c r="D177" s="205" t="s">
        <v>80</v>
      </c>
      <c r="E177" s="217" t="s">
        <v>156</v>
      </c>
      <c r="F177" s="217" t="s">
        <v>288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SUM(P178:P189)</f>
        <v>0</v>
      </c>
      <c r="Q177" s="211"/>
      <c r="R177" s="212">
        <f>SUM(R178:R189)</f>
        <v>104.43761859999999</v>
      </c>
      <c r="S177" s="211"/>
      <c r="T177" s="213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89</v>
      </c>
      <c r="AT177" s="215" t="s">
        <v>80</v>
      </c>
      <c r="AU177" s="215" t="s">
        <v>89</v>
      </c>
      <c r="AY177" s="214" t="s">
        <v>139</v>
      </c>
      <c r="BK177" s="216">
        <f>SUM(BK178:BK189)</f>
        <v>0</v>
      </c>
    </row>
    <row r="178" s="2" customFormat="1" ht="24.15" customHeight="1">
      <c r="A178" s="38"/>
      <c r="B178" s="39"/>
      <c r="C178" s="219" t="s">
        <v>201</v>
      </c>
      <c r="D178" s="219" t="s">
        <v>142</v>
      </c>
      <c r="E178" s="220" t="s">
        <v>289</v>
      </c>
      <c r="F178" s="221" t="s">
        <v>470</v>
      </c>
      <c r="G178" s="222" t="s">
        <v>258</v>
      </c>
      <c r="H178" s="223">
        <v>100.95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46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146</v>
      </c>
      <c r="AT178" s="231" t="s">
        <v>142</v>
      </c>
      <c r="AU178" s="231" t="s">
        <v>91</v>
      </c>
      <c r="AY178" s="17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89</v>
      </c>
      <c r="BK178" s="232">
        <f>ROUND(I178*H178,2)</f>
        <v>0</v>
      </c>
      <c r="BL178" s="17" t="s">
        <v>146</v>
      </c>
      <c r="BM178" s="231" t="s">
        <v>471</v>
      </c>
    </row>
    <row r="179" s="2" customFormat="1">
      <c r="A179" s="38"/>
      <c r="B179" s="39"/>
      <c r="C179" s="40"/>
      <c r="D179" s="233" t="s">
        <v>148</v>
      </c>
      <c r="E179" s="40"/>
      <c r="F179" s="234" t="s">
        <v>470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148</v>
      </c>
      <c r="AU179" s="17" t="s">
        <v>91</v>
      </c>
    </row>
    <row r="180" s="13" customFormat="1">
      <c r="A180" s="13"/>
      <c r="B180" s="238"/>
      <c r="C180" s="239"/>
      <c r="D180" s="233" t="s">
        <v>150</v>
      </c>
      <c r="E180" s="240" t="s">
        <v>1</v>
      </c>
      <c r="F180" s="241" t="s">
        <v>472</v>
      </c>
      <c r="G180" s="239"/>
      <c r="H180" s="242">
        <v>100.95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150</v>
      </c>
      <c r="AU180" s="248" t="s">
        <v>91</v>
      </c>
      <c r="AV180" s="13" t="s">
        <v>91</v>
      </c>
      <c r="AW180" s="13" t="s">
        <v>36</v>
      </c>
      <c r="AX180" s="13" t="s">
        <v>89</v>
      </c>
      <c r="AY180" s="248" t="s">
        <v>139</v>
      </c>
    </row>
    <row r="181" s="2" customFormat="1" ht="33" customHeight="1">
      <c r="A181" s="38"/>
      <c r="B181" s="39"/>
      <c r="C181" s="219" t="s">
        <v>206</v>
      </c>
      <c r="D181" s="219" t="s">
        <v>142</v>
      </c>
      <c r="E181" s="220" t="s">
        <v>473</v>
      </c>
      <c r="F181" s="221" t="s">
        <v>474</v>
      </c>
      <c r="G181" s="222" t="s">
        <v>181</v>
      </c>
      <c r="H181" s="223">
        <v>110.18000000000001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46</v>
      </c>
      <c r="O181" s="91"/>
      <c r="P181" s="229">
        <f>O181*H181</f>
        <v>0</v>
      </c>
      <c r="Q181" s="229">
        <v>0.36063000000000001</v>
      </c>
      <c r="R181" s="229">
        <f>Q181*H181</f>
        <v>39.734213400000002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142</v>
      </c>
      <c r="AU181" s="231" t="s">
        <v>91</v>
      </c>
      <c r="AY181" s="17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89</v>
      </c>
      <c r="BK181" s="232">
        <f>ROUND(I181*H181,2)</f>
        <v>0</v>
      </c>
      <c r="BL181" s="17" t="s">
        <v>146</v>
      </c>
      <c r="BM181" s="231" t="s">
        <v>475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476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91</v>
      </c>
    </row>
    <row r="183" s="13" customFormat="1">
      <c r="A183" s="13"/>
      <c r="B183" s="238"/>
      <c r="C183" s="239"/>
      <c r="D183" s="233" t="s">
        <v>150</v>
      </c>
      <c r="E183" s="240" t="s">
        <v>1</v>
      </c>
      <c r="F183" s="241" t="s">
        <v>477</v>
      </c>
      <c r="G183" s="239"/>
      <c r="H183" s="242">
        <v>110.18000000000001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150</v>
      </c>
      <c r="AU183" s="248" t="s">
        <v>91</v>
      </c>
      <c r="AV183" s="13" t="s">
        <v>91</v>
      </c>
      <c r="AW183" s="13" t="s">
        <v>36</v>
      </c>
      <c r="AX183" s="13" t="s">
        <v>89</v>
      </c>
      <c r="AY183" s="248" t="s">
        <v>139</v>
      </c>
    </row>
    <row r="184" s="2" customFormat="1" ht="33" customHeight="1">
      <c r="A184" s="38"/>
      <c r="B184" s="39"/>
      <c r="C184" s="219" t="s">
        <v>8</v>
      </c>
      <c r="D184" s="219" t="s">
        <v>142</v>
      </c>
      <c r="E184" s="220" t="s">
        <v>478</v>
      </c>
      <c r="F184" s="221" t="s">
        <v>479</v>
      </c>
      <c r="G184" s="222" t="s">
        <v>145</v>
      </c>
      <c r="H184" s="223">
        <v>22.036000000000001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46</v>
      </c>
      <c r="O184" s="91"/>
      <c r="P184" s="229">
        <f>O184*H184</f>
        <v>0</v>
      </c>
      <c r="Q184" s="229">
        <v>2.8969299999999998</v>
      </c>
      <c r="R184" s="229">
        <f>Q184*H184</f>
        <v>63.836749480000002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146</v>
      </c>
      <c r="AT184" s="231" t="s">
        <v>142</v>
      </c>
      <c r="AU184" s="231" t="s">
        <v>91</v>
      </c>
      <c r="AY184" s="17" t="s">
        <v>139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89</v>
      </c>
      <c r="BK184" s="232">
        <f>ROUND(I184*H184,2)</f>
        <v>0</v>
      </c>
      <c r="BL184" s="17" t="s">
        <v>146</v>
      </c>
      <c r="BM184" s="231" t="s">
        <v>480</v>
      </c>
    </row>
    <row r="185" s="2" customFormat="1">
      <c r="A185" s="38"/>
      <c r="B185" s="39"/>
      <c r="C185" s="40"/>
      <c r="D185" s="233" t="s">
        <v>148</v>
      </c>
      <c r="E185" s="40"/>
      <c r="F185" s="234" t="s">
        <v>481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148</v>
      </c>
      <c r="AU185" s="17" t="s">
        <v>91</v>
      </c>
    </row>
    <row r="186" s="13" customFormat="1">
      <c r="A186" s="13"/>
      <c r="B186" s="238"/>
      <c r="C186" s="239"/>
      <c r="D186" s="233" t="s">
        <v>150</v>
      </c>
      <c r="E186" s="240" t="s">
        <v>1</v>
      </c>
      <c r="F186" s="241" t="s">
        <v>482</v>
      </c>
      <c r="G186" s="239"/>
      <c r="H186" s="242">
        <v>22.036000000000001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150</v>
      </c>
      <c r="AU186" s="248" t="s">
        <v>91</v>
      </c>
      <c r="AV186" s="13" t="s">
        <v>91</v>
      </c>
      <c r="AW186" s="13" t="s">
        <v>36</v>
      </c>
      <c r="AX186" s="13" t="s">
        <v>89</v>
      </c>
      <c r="AY186" s="248" t="s">
        <v>139</v>
      </c>
    </row>
    <row r="187" s="2" customFormat="1" ht="16.5" customHeight="1">
      <c r="A187" s="38"/>
      <c r="B187" s="39"/>
      <c r="C187" s="219" t="s">
        <v>219</v>
      </c>
      <c r="D187" s="219" t="s">
        <v>142</v>
      </c>
      <c r="E187" s="220" t="s">
        <v>483</v>
      </c>
      <c r="F187" s="221" t="s">
        <v>484</v>
      </c>
      <c r="G187" s="222" t="s">
        <v>167</v>
      </c>
      <c r="H187" s="223">
        <v>0.82599999999999996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46</v>
      </c>
      <c r="O187" s="91"/>
      <c r="P187" s="229">
        <f>O187*H187</f>
        <v>0</v>
      </c>
      <c r="Q187" s="229">
        <v>1.04922</v>
      </c>
      <c r="R187" s="229">
        <f>Q187*H187</f>
        <v>0.86665572000000002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146</v>
      </c>
      <c r="AT187" s="231" t="s">
        <v>142</v>
      </c>
      <c r="AU187" s="231" t="s">
        <v>91</v>
      </c>
      <c r="AY187" s="17" t="s">
        <v>139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89</v>
      </c>
      <c r="BK187" s="232">
        <f>ROUND(I187*H187,2)</f>
        <v>0</v>
      </c>
      <c r="BL187" s="17" t="s">
        <v>146</v>
      </c>
      <c r="BM187" s="231" t="s">
        <v>485</v>
      </c>
    </row>
    <row r="188" s="2" customFormat="1">
      <c r="A188" s="38"/>
      <c r="B188" s="39"/>
      <c r="C188" s="40"/>
      <c r="D188" s="233" t="s">
        <v>148</v>
      </c>
      <c r="E188" s="40"/>
      <c r="F188" s="234" t="s">
        <v>486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148</v>
      </c>
      <c r="AU188" s="17" t="s">
        <v>91</v>
      </c>
    </row>
    <row r="189" s="13" customFormat="1">
      <c r="A189" s="13"/>
      <c r="B189" s="238"/>
      <c r="C189" s="239"/>
      <c r="D189" s="233" t="s">
        <v>150</v>
      </c>
      <c r="E189" s="240" t="s">
        <v>1</v>
      </c>
      <c r="F189" s="241" t="s">
        <v>487</v>
      </c>
      <c r="G189" s="239"/>
      <c r="H189" s="242">
        <v>0.82599999999999996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150</v>
      </c>
      <c r="AU189" s="248" t="s">
        <v>91</v>
      </c>
      <c r="AV189" s="13" t="s">
        <v>91</v>
      </c>
      <c r="AW189" s="13" t="s">
        <v>36</v>
      </c>
      <c r="AX189" s="13" t="s">
        <v>89</v>
      </c>
      <c r="AY189" s="248" t="s">
        <v>139</v>
      </c>
    </row>
    <row r="190" s="12" customFormat="1" ht="22.8" customHeight="1">
      <c r="A190" s="12"/>
      <c r="B190" s="203"/>
      <c r="C190" s="204"/>
      <c r="D190" s="205" t="s">
        <v>80</v>
      </c>
      <c r="E190" s="217" t="s">
        <v>172</v>
      </c>
      <c r="F190" s="217" t="s">
        <v>212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SUM(P191:P194)</f>
        <v>0</v>
      </c>
      <c r="Q190" s="211"/>
      <c r="R190" s="212">
        <f>SUM(R191:R194)</f>
        <v>245.90400000000003</v>
      </c>
      <c r="S190" s="211"/>
      <c r="T190" s="213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89</v>
      </c>
      <c r="AT190" s="215" t="s">
        <v>80</v>
      </c>
      <c r="AU190" s="215" t="s">
        <v>89</v>
      </c>
      <c r="AY190" s="214" t="s">
        <v>139</v>
      </c>
      <c r="BK190" s="216">
        <f>SUM(BK191:BK194)</f>
        <v>0</v>
      </c>
    </row>
    <row r="191" s="2" customFormat="1" ht="24.15" customHeight="1">
      <c r="A191" s="38"/>
      <c r="B191" s="39"/>
      <c r="C191" s="219" t="s">
        <v>224</v>
      </c>
      <c r="D191" s="219" t="s">
        <v>142</v>
      </c>
      <c r="E191" s="220" t="s">
        <v>488</v>
      </c>
      <c r="F191" s="221" t="s">
        <v>489</v>
      </c>
      <c r="G191" s="222" t="s">
        <v>181</v>
      </c>
      <c r="H191" s="223">
        <v>564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46</v>
      </c>
      <c r="O191" s="91"/>
      <c r="P191" s="229">
        <f>O191*H191</f>
        <v>0</v>
      </c>
      <c r="Q191" s="229">
        <v>0.083500000000000005</v>
      </c>
      <c r="R191" s="229">
        <f>Q191*H191</f>
        <v>47.094000000000001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146</v>
      </c>
      <c r="AT191" s="231" t="s">
        <v>142</v>
      </c>
      <c r="AU191" s="231" t="s">
        <v>91</v>
      </c>
      <c r="AY191" s="17" t="s">
        <v>139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89</v>
      </c>
      <c r="BK191" s="232">
        <f>ROUND(I191*H191,2)</f>
        <v>0</v>
      </c>
      <c r="BL191" s="17" t="s">
        <v>146</v>
      </c>
      <c r="BM191" s="231" t="s">
        <v>490</v>
      </c>
    </row>
    <row r="192" s="2" customFormat="1">
      <c r="A192" s="38"/>
      <c r="B192" s="39"/>
      <c r="C192" s="40"/>
      <c r="D192" s="233" t="s">
        <v>148</v>
      </c>
      <c r="E192" s="40"/>
      <c r="F192" s="234" t="s">
        <v>491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148</v>
      </c>
      <c r="AU192" s="17" t="s">
        <v>91</v>
      </c>
    </row>
    <row r="193" s="2" customFormat="1" ht="16.5" customHeight="1">
      <c r="A193" s="38"/>
      <c r="B193" s="39"/>
      <c r="C193" s="260" t="s">
        <v>230</v>
      </c>
      <c r="D193" s="260" t="s">
        <v>164</v>
      </c>
      <c r="E193" s="261" t="s">
        <v>492</v>
      </c>
      <c r="F193" s="262" t="s">
        <v>493</v>
      </c>
      <c r="G193" s="263" t="s">
        <v>270</v>
      </c>
      <c r="H193" s="264">
        <v>94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46</v>
      </c>
      <c r="O193" s="91"/>
      <c r="P193" s="229">
        <f>O193*H193</f>
        <v>0</v>
      </c>
      <c r="Q193" s="229">
        <v>2.1150000000000002</v>
      </c>
      <c r="R193" s="229">
        <f>Q193*H193</f>
        <v>198.81000000000003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168</v>
      </c>
      <c r="AT193" s="231" t="s">
        <v>164</v>
      </c>
      <c r="AU193" s="231" t="s">
        <v>91</v>
      </c>
      <c r="AY193" s="17" t="s">
        <v>139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89</v>
      </c>
      <c r="BK193" s="232">
        <f>ROUND(I193*H193,2)</f>
        <v>0</v>
      </c>
      <c r="BL193" s="17" t="s">
        <v>146</v>
      </c>
      <c r="BM193" s="231" t="s">
        <v>494</v>
      </c>
    </row>
    <row r="194" s="2" customFormat="1">
      <c r="A194" s="38"/>
      <c r="B194" s="39"/>
      <c r="C194" s="40"/>
      <c r="D194" s="233" t="s">
        <v>148</v>
      </c>
      <c r="E194" s="40"/>
      <c r="F194" s="234" t="s">
        <v>493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148</v>
      </c>
      <c r="AU194" s="17" t="s">
        <v>91</v>
      </c>
    </row>
    <row r="195" s="12" customFormat="1" ht="22.8" customHeight="1">
      <c r="A195" s="12"/>
      <c r="B195" s="203"/>
      <c r="C195" s="204"/>
      <c r="D195" s="205" t="s">
        <v>80</v>
      </c>
      <c r="E195" s="217" t="s">
        <v>244</v>
      </c>
      <c r="F195" s="217" t="s">
        <v>245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SUM(P196:P197)</f>
        <v>0</v>
      </c>
      <c r="Q195" s="211"/>
      <c r="R195" s="212">
        <f>SUM(R196:R197)</f>
        <v>0</v>
      </c>
      <c r="S195" s="211"/>
      <c r="T195" s="213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89</v>
      </c>
      <c r="AT195" s="215" t="s">
        <v>80</v>
      </c>
      <c r="AU195" s="215" t="s">
        <v>89</v>
      </c>
      <c r="AY195" s="214" t="s">
        <v>139</v>
      </c>
      <c r="BK195" s="216">
        <f>SUM(BK196:BK197)</f>
        <v>0</v>
      </c>
    </row>
    <row r="196" s="2" customFormat="1" ht="21.75" customHeight="1">
      <c r="A196" s="38"/>
      <c r="B196" s="39"/>
      <c r="C196" s="219" t="s">
        <v>234</v>
      </c>
      <c r="D196" s="219" t="s">
        <v>142</v>
      </c>
      <c r="E196" s="220" t="s">
        <v>495</v>
      </c>
      <c r="F196" s="221" t="s">
        <v>496</v>
      </c>
      <c r="G196" s="222" t="s">
        <v>167</v>
      </c>
      <c r="H196" s="223">
        <v>829.79600000000005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46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146</v>
      </c>
      <c r="AT196" s="231" t="s">
        <v>142</v>
      </c>
      <c r="AU196" s="231" t="s">
        <v>91</v>
      </c>
      <c r="AY196" s="17" t="s">
        <v>139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89</v>
      </c>
      <c r="BK196" s="232">
        <f>ROUND(I196*H196,2)</f>
        <v>0</v>
      </c>
      <c r="BL196" s="17" t="s">
        <v>146</v>
      </c>
      <c r="BM196" s="231" t="s">
        <v>497</v>
      </c>
    </row>
    <row r="197" s="2" customFormat="1">
      <c r="A197" s="38"/>
      <c r="B197" s="39"/>
      <c r="C197" s="40"/>
      <c r="D197" s="233" t="s">
        <v>148</v>
      </c>
      <c r="E197" s="40"/>
      <c r="F197" s="234" t="s">
        <v>498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148</v>
      </c>
      <c r="AU197" s="17" t="s">
        <v>91</v>
      </c>
    </row>
    <row r="198" s="12" customFormat="1" ht="25.92" customHeight="1">
      <c r="A198" s="12"/>
      <c r="B198" s="203"/>
      <c r="C198" s="204"/>
      <c r="D198" s="205" t="s">
        <v>80</v>
      </c>
      <c r="E198" s="206" t="s">
        <v>251</v>
      </c>
      <c r="F198" s="206" t="s">
        <v>252</v>
      </c>
      <c r="G198" s="204"/>
      <c r="H198" s="204"/>
      <c r="I198" s="207"/>
      <c r="J198" s="208">
        <f>BK198</f>
        <v>0</v>
      </c>
      <c r="K198" s="204"/>
      <c r="L198" s="209"/>
      <c r="M198" s="210"/>
      <c r="N198" s="211"/>
      <c r="O198" s="211"/>
      <c r="P198" s="212">
        <f>P199+P216+P230+P239+P266</f>
        <v>0</v>
      </c>
      <c r="Q198" s="211"/>
      <c r="R198" s="212">
        <f>R199+R216+R230+R239+R266</f>
        <v>12.495095900000003</v>
      </c>
      <c r="S198" s="211"/>
      <c r="T198" s="213">
        <f>T199+T216+T230+T239+T266</f>
        <v>12.476497920000002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91</v>
      </c>
      <c r="AT198" s="215" t="s">
        <v>80</v>
      </c>
      <c r="AU198" s="215" t="s">
        <v>81</v>
      </c>
      <c r="AY198" s="214" t="s">
        <v>139</v>
      </c>
      <c r="BK198" s="216">
        <f>BK199+BK216+BK230+BK239+BK266</f>
        <v>0</v>
      </c>
    </row>
    <row r="199" s="12" customFormat="1" ht="22.8" customHeight="1">
      <c r="A199" s="12"/>
      <c r="B199" s="203"/>
      <c r="C199" s="204"/>
      <c r="D199" s="205" t="s">
        <v>80</v>
      </c>
      <c r="E199" s="217" t="s">
        <v>499</v>
      </c>
      <c r="F199" s="217" t="s">
        <v>500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SUM(P200:P215)</f>
        <v>0</v>
      </c>
      <c r="Q199" s="211"/>
      <c r="R199" s="212">
        <f>SUM(R200:R215)</f>
        <v>10.038862260000002</v>
      </c>
      <c r="S199" s="211"/>
      <c r="T199" s="213">
        <f>SUM(T200:T215)</f>
        <v>9.870000000000001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91</v>
      </c>
      <c r="AT199" s="215" t="s">
        <v>80</v>
      </c>
      <c r="AU199" s="215" t="s">
        <v>89</v>
      </c>
      <c r="AY199" s="214" t="s">
        <v>139</v>
      </c>
      <c r="BK199" s="216">
        <f>SUM(BK200:BK215)</f>
        <v>0</v>
      </c>
    </row>
    <row r="200" s="2" customFormat="1" ht="33" customHeight="1">
      <c r="A200" s="38"/>
      <c r="B200" s="39"/>
      <c r="C200" s="219" t="s">
        <v>246</v>
      </c>
      <c r="D200" s="219" t="s">
        <v>142</v>
      </c>
      <c r="E200" s="220" t="s">
        <v>501</v>
      </c>
      <c r="F200" s="221" t="s">
        <v>502</v>
      </c>
      <c r="G200" s="222" t="s">
        <v>145</v>
      </c>
      <c r="H200" s="223">
        <v>17.451000000000001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46</v>
      </c>
      <c r="O200" s="91"/>
      <c r="P200" s="229">
        <f>O200*H200</f>
        <v>0</v>
      </c>
      <c r="Q200" s="229">
        <v>0.00189</v>
      </c>
      <c r="R200" s="229">
        <f>Q200*H200</f>
        <v>0.03298239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234</v>
      </c>
      <c r="AT200" s="231" t="s">
        <v>142</v>
      </c>
      <c r="AU200" s="231" t="s">
        <v>91</v>
      </c>
      <c r="AY200" s="17" t="s">
        <v>139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89</v>
      </c>
      <c r="BK200" s="232">
        <f>ROUND(I200*H200,2)</f>
        <v>0</v>
      </c>
      <c r="BL200" s="17" t="s">
        <v>234</v>
      </c>
      <c r="BM200" s="231" t="s">
        <v>503</v>
      </c>
    </row>
    <row r="201" s="2" customFormat="1">
      <c r="A201" s="38"/>
      <c r="B201" s="39"/>
      <c r="C201" s="40"/>
      <c r="D201" s="233" t="s">
        <v>148</v>
      </c>
      <c r="E201" s="40"/>
      <c r="F201" s="234" t="s">
        <v>504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148</v>
      </c>
      <c r="AU201" s="17" t="s">
        <v>91</v>
      </c>
    </row>
    <row r="202" s="2" customFormat="1" ht="33" customHeight="1">
      <c r="A202" s="38"/>
      <c r="B202" s="39"/>
      <c r="C202" s="219" t="s">
        <v>255</v>
      </c>
      <c r="D202" s="219" t="s">
        <v>142</v>
      </c>
      <c r="E202" s="220" t="s">
        <v>505</v>
      </c>
      <c r="F202" s="221" t="s">
        <v>506</v>
      </c>
      <c r="G202" s="222" t="s">
        <v>258</v>
      </c>
      <c r="H202" s="223">
        <v>855.452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46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234</v>
      </c>
      <c r="AT202" s="231" t="s">
        <v>142</v>
      </c>
      <c r="AU202" s="231" t="s">
        <v>91</v>
      </c>
      <c r="AY202" s="17" t="s">
        <v>139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89</v>
      </c>
      <c r="BK202" s="232">
        <f>ROUND(I202*H202,2)</f>
        <v>0</v>
      </c>
      <c r="BL202" s="17" t="s">
        <v>234</v>
      </c>
      <c r="BM202" s="231" t="s">
        <v>507</v>
      </c>
    </row>
    <row r="203" s="2" customFormat="1">
      <c r="A203" s="38"/>
      <c r="B203" s="39"/>
      <c r="C203" s="40"/>
      <c r="D203" s="233" t="s">
        <v>148</v>
      </c>
      <c r="E203" s="40"/>
      <c r="F203" s="234" t="s">
        <v>508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148</v>
      </c>
      <c r="AU203" s="17" t="s">
        <v>91</v>
      </c>
    </row>
    <row r="204" s="13" customFormat="1">
      <c r="A204" s="13"/>
      <c r="B204" s="238"/>
      <c r="C204" s="239"/>
      <c r="D204" s="233" t="s">
        <v>150</v>
      </c>
      <c r="E204" s="240" t="s">
        <v>1</v>
      </c>
      <c r="F204" s="241" t="s">
        <v>509</v>
      </c>
      <c r="G204" s="239"/>
      <c r="H204" s="242">
        <v>855.452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150</v>
      </c>
      <c r="AU204" s="248" t="s">
        <v>91</v>
      </c>
      <c r="AV204" s="13" t="s">
        <v>91</v>
      </c>
      <c r="AW204" s="13" t="s">
        <v>36</v>
      </c>
      <c r="AX204" s="13" t="s">
        <v>89</v>
      </c>
      <c r="AY204" s="248" t="s">
        <v>139</v>
      </c>
    </row>
    <row r="205" s="2" customFormat="1" ht="21.75" customHeight="1">
      <c r="A205" s="38"/>
      <c r="B205" s="39"/>
      <c r="C205" s="260" t="s">
        <v>261</v>
      </c>
      <c r="D205" s="260" t="s">
        <v>164</v>
      </c>
      <c r="E205" s="261" t="s">
        <v>510</v>
      </c>
      <c r="F205" s="262" t="s">
        <v>511</v>
      </c>
      <c r="G205" s="263" t="s">
        <v>145</v>
      </c>
      <c r="H205" s="264">
        <v>17.451000000000001</v>
      </c>
      <c r="I205" s="265"/>
      <c r="J205" s="266">
        <f>ROUND(I205*H205,2)</f>
        <v>0</v>
      </c>
      <c r="K205" s="267"/>
      <c r="L205" s="268"/>
      <c r="M205" s="269" t="s">
        <v>1</v>
      </c>
      <c r="N205" s="270" t="s">
        <v>46</v>
      </c>
      <c r="O205" s="91"/>
      <c r="P205" s="229">
        <f>O205*H205</f>
        <v>0</v>
      </c>
      <c r="Q205" s="229">
        <v>0.55000000000000004</v>
      </c>
      <c r="R205" s="229">
        <f>Q205*H205</f>
        <v>9.5980500000000006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265</v>
      </c>
      <c r="AT205" s="231" t="s">
        <v>164</v>
      </c>
      <c r="AU205" s="231" t="s">
        <v>91</v>
      </c>
      <c r="AY205" s="17" t="s">
        <v>139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89</v>
      </c>
      <c r="BK205" s="232">
        <f>ROUND(I205*H205,2)</f>
        <v>0</v>
      </c>
      <c r="BL205" s="17" t="s">
        <v>234</v>
      </c>
      <c r="BM205" s="231" t="s">
        <v>512</v>
      </c>
    </row>
    <row r="206" s="2" customFormat="1">
      <c r="A206" s="38"/>
      <c r="B206" s="39"/>
      <c r="C206" s="40"/>
      <c r="D206" s="233" t="s">
        <v>148</v>
      </c>
      <c r="E206" s="40"/>
      <c r="F206" s="234" t="s">
        <v>511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148</v>
      </c>
      <c r="AU206" s="17" t="s">
        <v>91</v>
      </c>
    </row>
    <row r="207" s="13" customFormat="1">
      <c r="A207" s="13"/>
      <c r="B207" s="238"/>
      <c r="C207" s="239"/>
      <c r="D207" s="233" t="s">
        <v>150</v>
      </c>
      <c r="E207" s="240" t="s">
        <v>1</v>
      </c>
      <c r="F207" s="241" t="s">
        <v>513</v>
      </c>
      <c r="G207" s="239"/>
      <c r="H207" s="242">
        <v>17.109000000000002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150</v>
      </c>
      <c r="AU207" s="248" t="s">
        <v>91</v>
      </c>
      <c r="AV207" s="13" t="s">
        <v>91</v>
      </c>
      <c r="AW207" s="13" t="s">
        <v>36</v>
      </c>
      <c r="AX207" s="13" t="s">
        <v>89</v>
      </c>
      <c r="AY207" s="248" t="s">
        <v>139</v>
      </c>
    </row>
    <row r="208" s="13" customFormat="1">
      <c r="A208" s="13"/>
      <c r="B208" s="238"/>
      <c r="C208" s="239"/>
      <c r="D208" s="233" t="s">
        <v>150</v>
      </c>
      <c r="E208" s="239"/>
      <c r="F208" s="241" t="s">
        <v>514</v>
      </c>
      <c r="G208" s="239"/>
      <c r="H208" s="242">
        <v>17.451000000000001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150</v>
      </c>
      <c r="AU208" s="248" t="s">
        <v>91</v>
      </c>
      <c r="AV208" s="13" t="s">
        <v>91</v>
      </c>
      <c r="AW208" s="13" t="s">
        <v>4</v>
      </c>
      <c r="AX208" s="13" t="s">
        <v>89</v>
      </c>
      <c r="AY208" s="248" t="s">
        <v>139</v>
      </c>
    </row>
    <row r="209" s="2" customFormat="1" ht="33" customHeight="1">
      <c r="A209" s="38"/>
      <c r="B209" s="39"/>
      <c r="C209" s="219" t="s">
        <v>267</v>
      </c>
      <c r="D209" s="219" t="s">
        <v>142</v>
      </c>
      <c r="E209" s="220" t="s">
        <v>515</v>
      </c>
      <c r="F209" s="221" t="s">
        <v>516</v>
      </c>
      <c r="G209" s="222" t="s">
        <v>258</v>
      </c>
      <c r="H209" s="223">
        <v>822.5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46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0.012</v>
      </c>
      <c r="T209" s="230">
        <f>S209*H209</f>
        <v>9.870000000000001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234</v>
      </c>
      <c r="AT209" s="231" t="s">
        <v>142</v>
      </c>
      <c r="AU209" s="231" t="s">
        <v>91</v>
      </c>
      <c r="AY209" s="17" t="s">
        <v>139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89</v>
      </c>
      <c r="BK209" s="232">
        <f>ROUND(I209*H209,2)</f>
        <v>0</v>
      </c>
      <c r="BL209" s="17" t="s">
        <v>234</v>
      </c>
      <c r="BM209" s="231" t="s">
        <v>517</v>
      </c>
    </row>
    <row r="210" s="2" customFormat="1">
      <c r="A210" s="38"/>
      <c r="B210" s="39"/>
      <c r="C210" s="40"/>
      <c r="D210" s="233" t="s">
        <v>148</v>
      </c>
      <c r="E210" s="40"/>
      <c r="F210" s="234" t="s">
        <v>518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91</v>
      </c>
    </row>
    <row r="211" s="13" customFormat="1">
      <c r="A211" s="13"/>
      <c r="B211" s="238"/>
      <c r="C211" s="239"/>
      <c r="D211" s="233" t="s">
        <v>150</v>
      </c>
      <c r="E211" s="240" t="s">
        <v>1</v>
      </c>
      <c r="F211" s="241" t="s">
        <v>519</v>
      </c>
      <c r="G211" s="239"/>
      <c r="H211" s="242">
        <v>822.5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150</v>
      </c>
      <c r="AU211" s="248" t="s">
        <v>91</v>
      </c>
      <c r="AV211" s="13" t="s">
        <v>91</v>
      </c>
      <c r="AW211" s="13" t="s">
        <v>36</v>
      </c>
      <c r="AX211" s="13" t="s">
        <v>89</v>
      </c>
      <c r="AY211" s="248" t="s">
        <v>139</v>
      </c>
    </row>
    <row r="212" s="2" customFormat="1" ht="24.15" customHeight="1">
      <c r="A212" s="38"/>
      <c r="B212" s="39"/>
      <c r="C212" s="219" t="s">
        <v>7</v>
      </c>
      <c r="D212" s="219" t="s">
        <v>142</v>
      </c>
      <c r="E212" s="220" t="s">
        <v>520</v>
      </c>
      <c r="F212" s="221" t="s">
        <v>521</v>
      </c>
      <c r="G212" s="222" t="s">
        <v>145</v>
      </c>
      <c r="H212" s="223">
        <v>17.451000000000001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46</v>
      </c>
      <c r="O212" s="91"/>
      <c r="P212" s="229">
        <f>O212*H212</f>
        <v>0</v>
      </c>
      <c r="Q212" s="229">
        <v>0.023369999999999998</v>
      </c>
      <c r="R212" s="229">
        <f>Q212*H212</f>
        <v>0.40782986999999998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234</v>
      </c>
      <c r="AT212" s="231" t="s">
        <v>142</v>
      </c>
      <c r="AU212" s="231" t="s">
        <v>91</v>
      </c>
      <c r="AY212" s="17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89</v>
      </c>
      <c r="BK212" s="232">
        <f>ROUND(I212*H212,2)</f>
        <v>0</v>
      </c>
      <c r="BL212" s="17" t="s">
        <v>234</v>
      </c>
      <c r="BM212" s="231" t="s">
        <v>522</v>
      </c>
    </row>
    <row r="213" s="2" customFormat="1">
      <c r="A213" s="38"/>
      <c r="B213" s="39"/>
      <c r="C213" s="40"/>
      <c r="D213" s="233" t="s">
        <v>148</v>
      </c>
      <c r="E213" s="40"/>
      <c r="F213" s="234" t="s">
        <v>523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148</v>
      </c>
      <c r="AU213" s="17" t="s">
        <v>91</v>
      </c>
    </row>
    <row r="214" s="2" customFormat="1" ht="24.15" customHeight="1">
      <c r="A214" s="38"/>
      <c r="B214" s="39"/>
      <c r="C214" s="219" t="s">
        <v>276</v>
      </c>
      <c r="D214" s="219" t="s">
        <v>142</v>
      </c>
      <c r="E214" s="220" t="s">
        <v>524</v>
      </c>
      <c r="F214" s="221" t="s">
        <v>525</v>
      </c>
      <c r="G214" s="222" t="s">
        <v>283</v>
      </c>
      <c r="H214" s="272"/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46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234</v>
      </c>
      <c r="AT214" s="231" t="s">
        <v>142</v>
      </c>
      <c r="AU214" s="231" t="s">
        <v>91</v>
      </c>
      <c r="AY214" s="17" t="s">
        <v>139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89</v>
      </c>
      <c r="BK214" s="232">
        <f>ROUND(I214*H214,2)</f>
        <v>0</v>
      </c>
      <c r="BL214" s="17" t="s">
        <v>234</v>
      </c>
      <c r="BM214" s="231" t="s">
        <v>526</v>
      </c>
    </row>
    <row r="215" s="2" customFormat="1">
      <c r="A215" s="38"/>
      <c r="B215" s="39"/>
      <c r="C215" s="40"/>
      <c r="D215" s="233" t="s">
        <v>148</v>
      </c>
      <c r="E215" s="40"/>
      <c r="F215" s="234" t="s">
        <v>527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148</v>
      </c>
      <c r="AU215" s="17" t="s">
        <v>91</v>
      </c>
    </row>
    <row r="216" s="12" customFormat="1" ht="22.8" customHeight="1">
      <c r="A216" s="12"/>
      <c r="B216" s="203"/>
      <c r="C216" s="204"/>
      <c r="D216" s="205" t="s">
        <v>80</v>
      </c>
      <c r="E216" s="217" t="s">
        <v>528</v>
      </c>
      <c r="F216" s="217" t="s">
        <v>529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SUM(P217:P229)</f>
        <v>0</v>
      </c>
      <c r="Q216" s="211"/>
      <c r="R216" s="212">
        <f>SUM(R217:R229)</f>
        <v>0.30310800000000004</v>
      </c>
      <c r="S216" s="211"/>
      <c r="T216" s="213">
        <f>SUM(T217:T229)</f>
        <v>2.6064979200000002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91</v>
      </c>
      <c r="AT216" s="215" t="s">
        <v>80</v>
      </c>
      <c r="AU216" s="215" t="s">
        <v>89</v>
      </c>
      <c r="AY216" s="214" t="s">
        <v>139</v>
      </c>
      <c r="BK216" s="216">
        <f>SUM(BK217:BK229)</f>
        <v>0</v>
      </c>
    </row>
    <row r="217" s="2" customFormat="1" ht="16.5" customHeight="1">
      <c r="A217" s="38"/>
      <c r="B217" s="39"/>
      <c r="C217" s="219" t="s">
        <v>280</v>
      </c>
      <c r="D217" s="219" t="s">
        <v>142</v>
      </c>
      <c r="E217" s="220" t="s">
        <v>530</v>
      </c>
      <c r="F217" s="221" t="s">
        <v>531</v>
      </c>
      <c r="G217" s="222" t="s">
        <v>181</v>
      </c>
      <c r="H217" s="223">
        <v>835.41600000000005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46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0.0031199999999999999</v>
      </c>
      <c r="T217" s="230">
        <f>S217*H217</f>
        <v>2.6064979200000002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234</v>
      </c>
      <c r="AT217" s="231" t="s">
        <v>142</v>
      </c>
      <c r="AU217" s="231" t="s">
        <v>91</v>
      </c>
      <c r="AY217" s="17" t="s">
        <v>139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89</v>
      </c>
      <c r="BK217" s="232">
        <f>ROUND(I217*H217,2)</f>
        <v>0</v>
      </c>
      <c r="BL217" s="17" t="s">
        <v>234</v>
      </c>
      <c r="BM217" s="231" t="s">
        <v>532</v>
      </c>
    </row>
    <row r="218" s="2" customFormat="1">
      <c r="A218" s="38"/>
      <c r="B218" s="39"/>
      <c r="C218" s="40"/>
      <c r="D218" s="233" t="s">
        <v>148</v>
      </c>
      <c r="E218" s="40"/>
      <c r="F218" s="234" t="s">
        <v>533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148</v>
      </c>
      <c r="AU218" s="17" t="s">
        <v>91</v>
      </c>
    </row>
    <row r="219" s="13" customFormat="1">
      <c r="A219" s="13"/>
      <c r="B219" s="238"/>
      <c r="C219" s="239"/>
      <c r="D219" s="233" t="s">
        <v>150</v>
      </c>
      <c r="E219" s="240" t="s">
        <v>1</v>
      </c>
      <c r="F219" s="241" t="s">
        <v>534</v>
      </c>
      <c r="G219" s="239"/>
      <c r="H219" s="242">
        <v>835.41600000000005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150</v>
      </c>
      <c r="AU219" s="248" t="s">
        <v>91</v>
      </c>
      <c r="AV219" s="13" t="s">
        <v>91</v>
      </c>
      <c r="AW219" s="13" t="s">
        <v>36</v>
      </c>
      <c r="AX219" s="13" t="s">
        <v>89</v>
      </c>
      <c r="AY219" s="248" t="s">
        <v>139</v>
      </c>
    </row>
    <row r="220" s="2" customFormat="1" ht="21.75" customHeight="1">
      <c r="A220" s="38"/>
      <c r="B220" s="39"/>
      <c r="C220" s="219" t="s">
        <v>240</v>
      </c>
      <c r="D220" s="219" t="s">
        <v>142</v>
      </c>
      <c r="E220" s="220" t="s">
        <v>535</v>
      </c>
      <c r="F220" s="221" t="s">
        <v>536</v>
      </c>
      <c r="G220" s="222" t="s">
        <v>258</v>
      </c>
      <c r="H220" s="223">
        <v>66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46</v>
      </c>
      <c r="O220" s="91"/>
      <c r="P220" s="229">
        <f>O220*H220</f>
        <v>0</v>
      </c>
      <c r="Q220" s="229">
        <v>0.0032200000000000002</v>
      </c>
      <c r="R220" s="229">
        <f>Q220*H220</f>
        <v>0.21252000000000001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234</v>
      </c>
      <c r="AT220" s="231" t="s">
        <v>142</v>
      </c>
      <c r="AU220" s="231" t="s">
        <v>91</v>
      </c>
      <c r="AY220" s="17" t="s">
        <v>139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89</v>
      </c>
      <c r="BK220" s="232">
        <f>ROUND(I220*H220,2)</f>
        <v>0</v>
      </c>
      <c r="BL220" s="17" t="s">
        <v>234</v>
      </c>
      <c r="BM220" s="231" t="s">
        <v>537</v>
      </c>
    </row>
    <row r="221" s="2" customFormat="1">
      <c r="A221" s="38"/>
      <c r="B221" s="39"/>
      <c r="C221" s="40"/>
      <c r="D221" s="233" t="s">
        <v>148</v>
      </c>
      <c r="E221" s="40"/>
      <c r="F221" s="234" t="s">
        <v>538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148</v>
      </c>
      <c r="AU221" s="17" t="s">
        <v>91</v>
      </c>
    </row>
    <row r="222" s="13" customFormat="1">
      <c r="A222" s="13"/>
      <c r="B222" s="238"/>
      <c r="C222" s="239"/>
      <c r="D222" s="233" t="s">
        <v>150</v>
      </c>
      <c r="E222" s="240" t="s">
        <v>1</v>
      </c>
      <c r="F222" s="241" t="s">
        <v>539</v>
      </c>
      <c r="G222" s="239"/>
      <c r="H222" s="242">
        <v>66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150</v>
      </c>
      <c r="AU222" s="248" t="s">
        <v>91</v>
      </c>
      <c r="AV222" s="13" t="s">
        <v>91</v>
      </c>
      <c r="AW222" s="13" t="s">
        <v>36</v>
      </c>
      <c r="AX222" s="13" t="s">
        <v>89</v>
      </c>
      <c r="AY222" s="248" t="s">
        <v>139</v>
      </c>
    </row>
    <row r="223" s="2" customFormat="1" ht="24.15" customHeight="1">
      <c r="A223" s="38"/>
      <c r="B223" s="39"/>
      <c r="C223" s="219" t="s">
        <v>141</v>
      </c>
      <c r="D223" s="219" t="s">
        <v>142</v>
      </c>
      <c r="E223" s="220" t="s">
        <v>540</v>
      </c>
      <c r="F223" s="221" t="s">
        <v>541</v>
      </c>
      <c r="G223" s="222" t="s">
        <v>270</v>
      </c>
      <c r="H223" s="223">
        <v>4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46</v>
      </c>
      <c r="O223" s="91"/>
      <c r="P223" s="229">
        <f>O223*H223</f>
        <v>0</v>
      </c>
      <c r="Q223" s="229">
        <v>0.0031199999999999999</v>
      </c>
      <c r="R223" s="229">
        <f>Q223*H223</f>
        <v>0.01248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234</v>
      </c>
      <c r="AT223" s="231" t="s">
        <v>142</v>
      </c>
      <c r="AU223" s="231" t="s">
        <v>91</v>
      </c>
      <c r="AY223" s="17" t="s">
        <v>139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89</v>
      </c>
      <c r="BK223" s="232">
        <f>ROUND(I223*H223,2)</f>
        <v>0</v>
      </c>
      <c r="BL223" s="17" t="s">
        <v>234</v>
      </c>
      <c r="BM223" s="231" t="s">
        <v>542</v>
      </c>
    </row>
    <row r="224" s="2" customFormat="1">
      <c r="A224" s="38"/>
      <c r="B224" s="39"/>
      <c r="C224" s="40"/>
      <c r="D224" s="233" t="s">
        <v>148</v>
      </c>
      <c r="E224" s="40"/>
      <c r="F224" s="234" t="s">
        <v>543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148</v>
      </c>
      <c r="AU224" s="17" t="s">
        <v>91</v>
      </c>
    </row>
    <row r="225" s="2" customFormat="1" ht="24.15" customHeight="1">
      <c r="A225" s="38"/>
      <c r="B225" s="39"/>
      <c r="C225" s="219" t="s">
        <v>544</v>
      </c>
      <c r="D225" s="219" t="s">
        <v>142</v>
      </c>
      <c r="E225" s="220" t="s">
        <v>545</v>
      </c>
      <c r="F225" s="221" t="s">
        <v>546</v>
      </c>
      <c r="G225" s="222" t="s">
        <v>258</v>
      </c>
      <c r="H225" s="223">
        <v>27.600000000000001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46</v>
      </c>
      <c r="O225" s="91"/>
      <c r="P225" s="229">
        <f>O225*H225</f>
        <v>0</v>
      </c>
      <c r="Q225" s="229">
        <v>0.0028300000000000001</v>
      </c>
      <c r="R225" s="229">
        <f>Q225*H225</f>
        <v>0.078108000000000011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234</v>
      </c>
      <c r="AT225" s="231" t="s">
        <v>142</v>
      </c>
      <c r="AU225" s="231" t="s">
        <v>91</v>
      </c>
      <c r="AY225" s="17" t="s">
        <v>139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89</v>
      </c>
      <c r="BK225" s="232">
        <f>ROUND(I225*H225,2)</f>
        <v>0</v>
      </c>
      <c r="BL225" s="17" t="s">
        <v>234</v>
      </c>
      <c r="BM225" s="231" t="s">
        <v>547</v>
      </c>
    </row>
    <row r="226" s="2" customFormat="1">
      <c r="A226" s="38"/>
      <c r="B226" s="39"/>
      <c r="C226" s="40"/>
      <c r="D226" s="233" t="s">
        <v>148</v>
      </c>
      <c r="E226" s="40"/>
      <c r="F226" s="234" t="s">
        <v>548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148</v>
      </c>
      <c r="AU226" s="17" t="s">
        <v>91</v>
      </c>
    </row>
    <row r="227" s="13" customFormat="1">
      <c r="A227" s="13"/>
      <c r="B227" s="238"/>
      <c r="C227" s="239"/>
      <c r="D227" s="233" t="s">
        <v>150</v>
      </c>
      <c r="E227" s="240" t="s">
        <v>1</v>
      </c>
      <c r="F227" s="241" t="s">
        <v>549</v>
      </c>
      <c r="G227" s="239"/>
      <c r="H227" s="242">
        <v>27.600000000000001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150</v>
      </c>
      <c r="AU227" s="248" t="s">
        <v>91</v>
      </c>
      <c r="AV227" s="13" t="s">
        <v>91</v>
      </c>
      <c r="AW227" s="13" t="s">
        <v>36</v>
      </c>
      <c r="AX227" s="13" t="s">
        <v>89</v>
      </c>
      <c r="AY227" s="248" t="s">
        <v>139</v>
      </c>
    </row>
    <row r="228" s="2" customFormat="1" ht="24.15" customHeight="1">
      <c r="A228" s="38"/>
      <c r="B228" s="39"/>
      <c r="C228" s="219" t="s">
        <v>550</v>
      </c>
      <c r="D228" s="219" t="s">
        <v>142</v>
      </c>
      <c r="E228" s="220" t="s">
        <v>551</v>
      </c>
      <c r="F228" s="221" t="s">
        <v>552</v>
      </c>
      <c r="G228" s="222" t="s">
        <v>283</v>
      </c>
      <c r="H228" s="272"/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46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234</v>
      </c>
      <c r="AT228" s="231" t="s">
        <v>142</v>
      </c>
      <c r="AU228" s="231" t="s">
        <v>91</v>
      </c>
      <c r="AY228" s="17" t="s">
        <v>139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89</v>
      </c>
      <c r="BK228" s="232">
        <f>ROUND(I228*H228,2)</f>
        <v>0</v>
      </c>
      <c r="BL228" s="17" t="s">
        <v>234</v>
      </c>
      <c r="BM228" s="231" t="s">
        <v>553</v>
      </c>
    </row>
    <row r="229" s="2" customFormat="1">
      <c r="A229" s="38"/>
      <c r="B229" s="39"/>
      <c r="C229" s="40"/>
      <c r="D229" s="233" t="s">
        <v>148</v>
      </c>
      <c r="E229" s="40"/>
      <c r="F229" s="234" t="s">
        <v>554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148</v>
      </c>
      <c r="AU229" s="17" t="s">
        <v>91</v>
      </c>
    </row>
    <row r="230" s="12" customFormat="1" ht="22.8" customHeight="1">
      <c r="A230" s="12"/>
      <c r="B230" s="203"/>
      <c r="C230" s="204"/>
      <c r="D230" s="205" t="s">
        <v>80</v>
      </c>
      <c r="E230" s="217" t="s">
        <v>555</v>
      </c>
      <c r="F230" s="217" t="s">
        <v>556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SUM(P231:P238)</f>
        <v>0</v>
      </c>
      <c r="Q230" s="211"/>
      <c r="R230" s="212">
        <f>SUM(R231:R238)</f>
        <v>0</v>
      </c>
      <c r="S230" s="211"/>
      <c r="T230" s="213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91</v>
      </c>
      <c r="AT230" s="215" t="s">
        <v>80</v>
      </c>
      <c r="AU230" s="215" t="s">
        <v>89</v>
      </c>
      <c r="AY230" s="214" t="s">
        <v>139</v>
      </c>
      <c r="BK230" s="216">
        <f>SUM(BK231:BK238)</f>
        <v>0</v>
      </c>
    </row>
    <row r="231" s="2" customFormat="1" ht="16.5" customHeight="1">
      <c r="A231" s="38"/>
      <c r="B231" s="39"/>
      <c r="C231" s="219" t="s">
        <v>557</v>
      </c>
      <c r="D231" s="219" t="s">
        <v>142</v>
      </c>
      <c r="E231" s="220" t="s">
        <v>558</v>
      </c>
      <c r="F231" s="221" t="s">
        <v>559</v>
      </c>
      <c r="G231" s="222" t="s">
        <v>222</v>
      </c>
      <c r="H231" s="223">
        <v>2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46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234</v>
      </c>
      <c r="AT231" s="231" t="s">
        <v>142</v>
      </c>
      <c r="AU231" s="231" t="s">
        <v>91</v>
      </c>
      <c r="AY231" s="17" t="s">
        <v>139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89</v>
      </c>
      <c r="BK231" s="232">
        <f>ROUND(I231*H231,2)</f>
        <v>0</v>
      </c>
      <c r="BL231" s="17" t="s">
        <v>234</v>
      </c>
      <c r="BM231" s="231" t="s">
        <v>560</v>
      </c>
    </row>
    <row r="232" s="2" customFormat="1">
      <c r="A232" s="38"/>
      <c r="B232" s="39"/>
      <c r="C232" s="40"/>
      <c r="D232" s="233" t="s">
        <v>148</v>
      </c>
      <c r="E232" s="40"/>
      <c r="F232" s="234" t="s">
        <v>559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148</v>
      </c>
      <c r="AU232" s="17" t="s">
        <v>91</v>
      </c>
    </row>
    <row r="233" s="2" customFormat="1">
      <c r="A233" s="38"/>
      <c r="B233" s="39"/>
      <c r="C233" s="40"/>
      <c r="D233" s="233" t="s">
        <v>228</v>
      </c>
      <c r="E233" s="40"/>
      <c r="F233" s="271" t="s">
        <v>561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228</v>
      </c>
      <c r="AU233" s="17" t="s">
        <v>91</v>
      </c>
    </row>
    <row r="234" s="2" customFormat="1" ht="21.75" customHeight="1">
      <c r="A234" s="38"/>
      <c r="B234" s="39"/>
      <c r="C234" s="219" t="s">
        <v>562</v>
      </c>
      <c r="D234" s="219" t="s">
        <v>142</v>
      </c>
      <c r="E234" s="220" t="s">
        <v>563</v>
      </c>
      <c r="F234" s="221" t="s">
        <v>564</v>
      </c>
      <c r="G234" s="222" t="s">
        <v>181</v>
      </c>
      <c r="H234" s="223">
        <v>197.56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46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234</v>
      </c>
      <c r="AT234" s="231" t="s">
        <v>142</v>
      </c>
      <c r="AU234" s="231" t="s">
        <v>91</v>
      </c>
      <c r="AY234" s="17" t="s">
        <v>139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89</v>
      </c>
      <c r="BK234" s="232">
        <f>ROUND(I234*H234,2)</f>
        <v>0</v>
      </c>
      <c r="BL234" s="17" t="s">
        <v>234</v>
      </c>
      <c r="BM234" s="231" t="s">
        <v>565</v>
      </c>
    </row>
    <row r="235" s="2" customFormat="1">
      <c r="A235" s="38"/>
      <c r="B235" s="39"/>
      <c r="C235" s="40"/>
      <c r="D235" s="233" t="s">
        <v>148</v>
      </c>
      <c r="E235" s="40"/>
      <c r="F235" s="234" t="s">
        <v>564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148</v>
      </c>
      <c r="AU235" s="17" t="s">
        <v>91</v>
      </c>
    </row>
    <row r="236" s="13" customFormat="1">
      <c r="A236" s="13"/>
      <c r="B236" s="238"/>
      <c r="C236" s="239"/>
      <c r="D236" s="233" t="s">
        <v>150</v>
      </c>
      <c r="E236" s="240" t="s">
        <v>1</v>
      </c>
      <c r="F236" s="241" t="s">
        <v>566</v>
      </c>
      <c r="G236" s="239"/>
      <c r="H236" s="242">
        <v>197.56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150</v>
      </c>
      <c r="AU236" s="248" t="s">
        <v>91</v>
      </c>
      <c r="AV236" s="13" t="s">
        <v>91</v>
      </c>
      <c r="AW236" s="13" t="s">
        <v>36</v>
      </c>
      <c r="AX236" s="13" t="s">
        <v>89</v>
      </c>
      <c r="AY236" s="248" t="s">
        <v>139</v>
      </c>
    </row>
    <row r="237" s="2" customFormat="1" ht="24.15" customHeight="1">
      <c r="A237" s="38"/>
      <c r="B237" s="39"/>
      <c r="C237" s="219" t="s">
        <v>567</v>
      </c>
      <c r="D237" s="219" t="s">
        <v>142</v>
      </c>
      <c r="E237" s="220" t="s">
        <v>568</v>
      </c>
      <c r="F237" s="221" t="s">
        <v>569</v>
      </c>
      <c r="G237" s="222" t="s">
        <v>283</v>
      </c>
      <c r="H237" s="272"/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46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234</v>
      </c>
      <c r="AT237" s="231" t="s">
        <v>142</v>
      </c>
      <c r="AU237" s="231" t="s">
        <v>91</v>
      </c>
      <c r="AY237" s="17" t="s">
        <v>139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89</v>
      </c>
      <c r="BK237" s="232">
        <f>ROUND(I237*H237,2)</f>
        <v>0</v>
      </c>
      <c r="BL237" s="17" t="s">
        <v>234</v>
      </c>
      <c r="BM237" s="231" t="s">
        <v>570</v>
      </c>
    </row>
    <row r="238" s="2" customFormat="1">
      <c r="A238" s="38"/>
      <c r="B238" s="39"/>
      <c r="C238" s="40"/>
      <c r="D238" s="233" t="s">
        <v>148</v>
      </c>
      <c r="E238" s="40"/>
      <c r="F238" s="234" t="s">
        <v>571</v>
      </c>
      <c r="G238" s="40"/>
      <c r="H238" s="40"/>
      <c r="I238" s="235"/>
      <c r="J238" s="40"/>
      <c r="K238" s="40"/>
      <c r="L238" s="44"/>
      <c r="M238" s="236"/>
      <c r="N238" s="23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148</v>
      </c>
      <c r="AU238" s="17" t="s">
        <v>91</v>
      </c>
    </row>
    <row r="239" s="12" customFormat="1" ht="22.8" customHeight="1">
      <c r="A239" s="12"/>
      <c r="B239" s="203"/>
      <c r="C239" s="204"/>
      <c r="D239" s="205" t="s">
        <v>80</v>
      </c>
      <c r="E239" s="217" t="s">
        <v>396</v>
      </c>
      <c r="F239" s="217" t="s">
        <v>397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SUM(P240:P265)</f>
        <v>0</v>
      </c>
      <c r="Q239" s="211"/>
      <c r="R239" s="212">
        <f>SUM(R240:R265)</f>
        <v>2.1531256400000003</v>
      </c>
      <c r="S239" s="211"/>
      <c r="T239" s="213">
        <f>SUM(T240:T265)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91</v>
      </c>
      <c r="AT239" s="215" t="s">
        <v>80</v>
      </c>
      <c r="AU239" s="215" t="s">
        <v>89</v>
      </c>
      <c r="AY239" s="214" t="s">
        <v>139</v>
      </c>
      <c r="BK239" s="216">
        <f>SUM(BK240:BK265)</f>
        <v>0</v>
      </c>
    </row>
    <row r="240" s="2" customFormat="1" ht="24.15" customHeight="1">
      <c r="A240" s="38"/>
      <c r="B240" s="39"/>
      <c r="C240" s="219" t="s">
        <v>572</v>
      </c>
      <c r="D240" s="219" t="s">
        <v>142</v>
      </c>
      <c r="E240" s="220" t="s">
        <v>573</v>
      </c>
      <c r="F240" s="221" t="s">
        <v>574</v>
      </c>
      <c r="G240" s="222" t="s">
        <v>181</v>
      </c>
      <c r="H240" s="223">
        <v>125.45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46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234</v>
      </c>
      <c r="AT240" s="231" t="s">
        <v>142</v>
      </c>
      <c r="AU240" s="231" t="s">
        <v>91</v>
      </c>
      <c r="AY240" s="17" t="s">
        <v>139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89</v>
      </c>
      <c r="BK240" s="232">
        <f>ROUND(I240*H240,2)</f>
        <v>0</v>
      </c>
      <c r="BL240" s="17" t="s">
        <v>234</v>
      </c>
      <c r="BM240" s="231" t="s">
        <v>575</v>
      </c>
    </row>
    <row r="241" s="2" customFormat="1">
      <c r="A241" s="38"/>
      <c r="B241" s="39"/>
      <c r="C241" s="40"/>
      <c r="D241" s="233" t="s">
        <v>148</v>
      </c>
      <c r="E241" s="40"/>
      <c r="F241" s="234" t="s">
        <v>574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148</v>
      </c>
      <c r="AU241" s="17" t="s">
        <v>91</v>
      </c>
    </row>
    <row r="242" s="2" customFormat="1" ht="33" customHeight="1">
      <c r="A242" s="38"/>
      <c r="B242" s="39"/>
      <c r="C242" s="219" t="s">
        <v>265</v>
      </c>
      <c r="D242" s="219" t="s">
        <v>142</v>
      </c>
      <c r="E242" s="220" t="s">
        <v>576</v>
      </c>
      <c r="F242" s="221" t="s">
        <v>577</v>
      </c>
      <c r="G242" s="222" t="s">
        <v>181</v>
      </c>
      <c r="H242" s="223">
        <v>272.07999999999998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46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234</v>
      </c>
      <c r="AT242" s="231" t="s">
        <v>142</v>
      </c>
      <c r="AU242" s="231" t="s">
        <v>91</v>
      </c>
      <c r="AY242" s="17" t="s">
        <v>139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89</v>
      </c>
      <c r="BK242" s="232">
        <f>ROUND(I242*H242,2)</f>
        <v>0</v>
      </c>
      <c r="BL242" s="17" t="s">
        <v>234</v>
      </c>
      <c r="BM242" s="231" t="s">
        <v>578</v>
      </c>
    </row>
    <row r="243" s="2" customFormat="1">
      <c r="A243" s="38"/>
      <c r="B243" s="39"/>
      <c r="C243" s="40"/>
      <c r="D243" s="233" t="s">
        <v>148</v>
      </c>
      <c r="E243" s="40"/>
      <c r="F243" s="234" t="s">
        <v>577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148</v>
      </c>
      <c r="AU243" s="17" t="s">
        <v>91</v>
      </c>
    </row>
    <row r="244" s="2" customFormat="1">
      <c r="A244" s="38"/>
      <c r="B244" s="39"/>
      <c r="C244" s="40"/>
      <c r="D244" s="233" t="s">
        <v>228</v>
      </c>
      <c r="E244" s="40"/>
      <c r="F244" s="271" t="s">
        <v>579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228</v>
      </c>
      <c r="AU244" s="17" t="s">
        <v>91</v>
      </c>
    </row>
    <row r="245" s="13" customFormat="1">
      <c r="A245" s="13"/>
      <c r="B245" s="238"/>
      <c r="C245" s="239"/>
      <c r="D245" s="233" t="s">
        <v>150</v>
      </c>
      <c r="E245" s="240" t="s">
        <v>1</v>
      </c>
      <c r="F245" s="241" t="s">
        <v>580</v>
      </c>
      <c r="G245" s="239"/>
      <c r="H245" s="242">
        <v>272.07999999999998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150</v>
      </c>
      <c r="AU245" s="248" t="s">
        <v>91</v>
      </c>
      <c r="AV245" s="13" t="s">
        <v>91</v>
      </c>
      <c r="AW245" s="13" t="s">
        <v>36</v>
      </c>
      <c r="AX245" s="13" t="s">
        <v>89</v>
      </c>
      <c r="AY245" s="248" t="s">
        <v>139</v>
      </c>
    </row>
    <row r="246" s="2" customFormat="1" ht="24.15" customHeight="1">
      <c r="A246" s="38"/>
      <c r="B246" s="39"/>
      <c r="C246" s="219" t="s">
        <v>581</v>
      </c>
      <c r="D246" s="219" t="s">
        <v>142</v>
      </c>
      <c r="E246" s="220" t="s">
        <v>582</v>
      </c>
      <c r="F246" s="221" t="s">
        <v>583</v>
      </c>
      <c r="G246" s="222" t="s">
        <v>181</v>
      </c>
      <c r="H246" s="223">
        <v>216.34200000000001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46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234</v>
      </c>
      <c r="AT246" s="231" t="s">
        <v>142</v>
      </c>
      <c r="AU246" s="231" t="s">
        <v>91</v>
      </c>
      <c r="AY246" s="17" t="s">
        <v>139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89</v>
      </c>
      <c r="BK246" s="232">
        <f>ROUND(I246*H246,2)</f>
        <v>0</v>
      </c>
      <c r="BL246" s="17" t="s">
        <v>234</v>
      </c>
      <c r="BM246" s="231" t="s">
        <v>584</v>
      </c>
    </row>
    <row r="247" s="2" customFormat="1">
      <c r="A247" s="38"/>
      <c r="B247" s="39"/>
      <c r="C247" s="40"/>
      <c r="D247" s="233" t="s">
        <v>148</v>
      </c>
      <c r="E247" s="40"/>
      <c r="F247" s="234" t="s">
        <v>583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148</v>
      </c>
      <c r="AU247" s="17" t="s">
        <v>91</v>
      </c>
    </row>
    <row r="248" s="13" customFormat="1">
      <c r="A248" s="13"/>
      <c r="B248" s="238"/>
      <c r="C248" s="239"/>
      <c r="D248" s="233" t="s">
        <v>150</v>
      </c>
      <c r="E248" s="240" t="s">
        <v>1</v>
      </c>
      <c r="F248" s="241" t="s">
        <v>585</v>
      </c>
      <c r="G248" s="239"/>
      <c r="H248" s="242">
        <v>216.34200000000001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150</v>
      </c>
      <c r="AU248" s="248" t="s">
        <v>91</v>
      </c>
      <c r="AV248" s="13" t="s">
        <v>91</v>
      </c>
      <c r="AW248" s="13" t="s">
        <v>36</v>
      </c>
      <c r="AX248" s="13" t="s">
        <v>89</v>
      </c>
      <c r="AY248" s="248" t="s">
        <v>139</v>
      </c>
    </row>
    <row r="249" s="2" customFormat="1" ht="24.15" customHeight="1">
      <c r="A249" s="38"/>
      <c r="B249" s="39"/>
      <c r="C249" s="219" t="s">
        <v>586</v>
      </c>
      <c r="D249" s="219" t="s">
        <v>142</v>
      </c>
      <c r="E249" s="220" t="s">
        <v>587</v>
      </c>
      <c r="F249" s="221" t="s">
        <v>588</v>
      </c>
      <c r="G249" s="222" t="s">
        <v>308</v>
      </c>
      <c r="H249" s="223">
        <v>16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46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234</v>
      </c>
      <c r="AT249" s="231" t="s">
        <v>142</v>
      </c>
      <c r="AU249" s="231" t="s">
        <v>91</v>
      </c>
      <c r="AY249" s="17" t="s">
        <v>139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89</v>
      </c>
      <c r="BK249" s="232">
        <f>ROUND(I249*H249,2)</f>
        <v>0</v>
      </c>
      <c r="BL249" s="17" t="s">
        <v>234</v>
      </c>
      <c r="BM249" s="231" t="s">
        <v>589</v>
      </c>
    </row>
    <row r="250" s="2" customFormat="1">
      <c r="A250" s="38"/>
      <c r="B250" s="39"/>
      <c r="C250" s="40"/>
      <c r="D250" s="233" t="s">
        <v>148</v>
      </c>
      <c r="E250" s="40"/>
      <c r="F250" s="234" t="s">
        <v>588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148</v>
      </c>
      <c r="AU250" s="17" t="s">
        <v>91</v>
      </c>
    </row>
    <row r="251" s="2" customFormat="1" ht="24.15" customHeight="1">
      <c r="A251" s="38"/>
      <c r="B251" s="39"/>
      <c r="C251" s="219" t="s">
        <v>590</v>
      </c>
      <c r="D251" s="219" t="s">
        <v>142</v>
      </c>
      <c r="E251" s="220" t="s">
        <v>591</v>
      </c>
      <c r="F251" s="221" t="s">
        <v>592</v>
      </c>
      <c r="G251" s="222" t="s">
        <v>308</v>
      </c>
      <c r="H251" s="223">
        <v>48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46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234</v>
      </c>
      <c r="AT251" s="231" t="s">
        <v>142</v>
      </c>
      <c r="AU251" s="231" t="s">
        <v>91</v>
      </c>
      <c r="AY251" s="17" t="s">
        <v>139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89</v>
      </c>
      <c r="BK251" s="232">
        <f>ROUND(I251*H251,2)</f>
        <v>0</v>
      </c>
      <c r="BL251" s="17" t="s">
        <v>234</v>
      </c>
      <c r="BM251" s="231" t="s">
        <v>593</v>
      </c>
    </row>
    <row r="252" s="2" customFormat="1">
      <c r="A252" s="38"/>
      <c r="B252" s="39"/>
      <c r="C252" s="40"/>
      <c r="D252" s="233" t="s">
        <v>148</v>
      </c>
      <c r="E252" s="40"/>
      <c r="F252" s="234" t="s">
        <v>592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148</v>
      </c>
      <c r="AU252" s="17" t="s">
        <v>91</v>
      </c>
    </row>
    <row r="253" s="2" customFormat="1" ht="24.15" customHeight="1">
      <c r="A253" s="38"/>
      <c r="B253" s="39"/>
      <c r="C253" s="219" t="s">
        <v>594</v>
      </c>
      <c r="D253" s="219" t="s">
        <v>142</v>
      </c>
      <c r="E253" s="220" t="s">
        <v>595</v>
      </c>
      <c r="F253" s="221" t="s">
        <v>596</v>
      </c>
      <c r="G253" s="222" t="s">
        <v>222</v>
      </c>
      <c r="H253" s="223">
        <v>2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46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234</v>
      </c>
      <c r="AT253" s="231" t="s">
        <v>142</v>
      </c>
      <c r="AU253" s="231" t="s">
        <v>91</v>
      </c>
      <c r="AY253" s="17" t="s">
        <v>139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89</v>
      </c>
      <c r="BK253" s="232">
        <f>ROUND(I253*H253,2)</f>
        <v>0</v>
      </c>
      <c r="BL253" s="17" t="s">
        <v>234</v>
      </c>
      <c r="BM253" s="231" t="s">
        <v>597</v>
      </c>
    </row>
    <row r="254" s="2" customFormat="1">
      <c r="A254" s="38"/>
      <c r="B254" s="39"/>
      <c r="C254" s="40"/>
      <c r="D254" s="233" t="s">
        <v>148</v>
      </c>
      <c r="E254" s="40"/>
      <c r="F254" s="234" t="s">
        <v>596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148</v>
      </c>
      <c r="AU254" s="17" t="s">
        <v>91</v>
      </c>
    </row>
    <row r="255" s="2" customFormat="1" ht="21.75" customHeight="1">
      <c r="A255" s="38"/>
      <c r="B255" s="39"/>
      <c r="C255" s="219" t="s">
        <v>598</v>
      </c>
      <c r="D255" s="219" t="s">
        <v>142</v>
      </c>
      <c r="E255" s="220" t="s">
        <v>599</v>
      </c>
      <c r="F255" s="221" t="s">
        <v>600</v>
      </c>
      <c r="G255" s="222" t="s">
        <v>222</v>
      </c>
      <c r="H255" s="223">
        <v>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46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234</v>
      </c>
      <c r="AT255" s="231" t="s">
        <v>142</v>
      </c>
      <c r="AU255" s="231" t="s">
        <v>91</v>
      </c>
      <c r="AY255" s="17" t="s">
        <v>139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89</v>
      </c>
      <c r="BK255" s="232">
        <f>ROUND(I255*H255,2)</f>
        <v>0</v>
      </c>
      <c r="BL255" s="17" t="s">
        <v>234</v>
      </c>
      <c r="BM255" s="231" t="s">
        <v>601</v>
      </c>
    </row>
    <row r="256" s="2" customFormat="1">
      <c r="A256" s="38"/>
      <c r="B256" s="39"/>
      <c r="C256" s="40"/>
      <c r="D256" s="233" t="s">
        <v>148</v>
      </c>
      <c r="E256" s="40"/>
      <c r="F256" s="234" t="s">
        <v>600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148</v>
      </c>
      <c r="AU256" s="17" t="s">
        <v>91</v>
      </c>
    </row>
    <row r="257" s="2" customFormat="1" ht="16.5" customHeight="1">
      <c r="A257" s="38"/>
      <c r="B257" s="39"/>
      <c r="C257" s="219" t="s">
        <v>602</v>
      </c>
      <c r="D257" s="219" t="s">
        <v>142</v>
      </c>
      <c r="E257" s="220" t="s">
        <v>603</v>
      </c>
      <c r="F257" s="221" t="s">
        <v>604</v>
      </c>
      <c r="G257" s="222" t="s">
        <v>181</v>
      </c>
      <c r="H257" s="223">
        <v>859.18799999999999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46</v>
      </c>
      <c r="O257" s="91"/>
      <c r="P257" s="229">
        <f>O257*H257</f>
        <v>0</v>
      </c>
      <c r="Q257" s="229">
        <v>0.00027999999999999998</v>
      </c>
      <c r="R257" s="229">
        <f>Q257*H257</f>
        <v>0.24057263999999998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234</v>
      </c>
      <c r="AT257" s="231" t="s">
        <v>142</v>
      </c>
      <c r="AU257" s="231" t="s">
        <v>91</v>
      </c>
      <c r="AY257" s="17" t="s">
        <v>139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89</v>
      </c>
      <c r="BK257" s="232">
        <f>ROUND(I257*H257,2)</f>
        <v>0</v>
      </c>
      <c r="BL257" s="17" t="s">
        <v>234</v>
      </c>
      <c r="BM257" s="231" t="s">
        <v>605</v>
      </c>
    </row>
    <row r="258" s="2" customFormat="1">
      <c r="A258" s="38"/>
      <c r="B258" s="39"/>
      <c r="C258" s="40"/>
      <c r="D258" s="233" t="s">
        <v>148</v>
      </c>
      <c r="E258" s="40"/>
      <c r="F258" s="234" t="s">
        <v>606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148</v>
      </c>
      <c r="AU258" s="17" t="s">
        <v>91</v>
      </c>
    </row>
    <row r="259" s="13" customFormat="1">
      <c r="A259" s="13"/>
      <c r="B259" s="238"/>
      <c r="C259" s="239"/>
      <c r="D259" s="233" t="s">
        <v>150</v>
      </c>
      <c r="E259" s="240" t="s">
        <v>1</v>
      </c>
      <c r="F259" s="241" t="s">
        <v>607</v>
      </c>
      <c r="G259" s="239"/>
      <c r="H259" s="242">
        <v>859.18799999999999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150</v>
      </c>
      <c r="AU259" s="248" t="s">
        <v>91</v>
      </c>
      <c r="AV259" s="13" t="s">
        <v>91</v>
      </c>
      <c r="AW259" s="13" t="s">
        <v>36</v>
      </c>
      <c r="AX259" s="13" t="s">
        <v>89</v>
      </c>
      <c r="AY259" s="248" t="s">
        <v>139</v>
      </c>
    </row>
    <row r="260" s="2" customFormat="1" ht="21.75" customHeight="1">
      <c r="A260" s="38"/>
      <c r="B260" s="39"/>
      <c r="C260" s="260" t="s">
        <v>608</v>
      </c>
      <c r="D260" s="260" t="s">
        <v>164</v>
      </c>
      <c r="E260" s="261" t="s">
        <v>609</v>
      </c>
      <c r="F260" s="262" t="s">
        <v>610</v>
      </c>
      <c r="G260" s="263" t="s">
        <v>264</v>
      </c>
      <c r="H260" s="264">
        <v>1912.5530000000001</v>
      </c>
      <c r="I260" s="265"/>
      <c r="J260" s="266">
        <f>ROUND(I260*H260,2)</f>
        <v>0</v>
      </c>
      <c r="K260" s="267"/>
      <c r="L260" s="268"/>
      <c r="M260" s="269" t="s">
        <v>1</v>
      </c>
      <c r="N260" s="270" t="s">
        <v>46</v>
      </c>
      <c r="O260" s="91"/>
      <c r="P260" s="229">
        <f>O260*H260</f>
        <v>0</v>
      </c>
      <c r="Q260" s="229">
        <v>0.001</v>
      </c>
      <c r="R260" s="229">
        <f>Q260*H260</f>
        <v>1.9125530000000002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265</v>
      </c>
      <c r="AT260" s="231" t="s">
        <v>164</v>
      </c>
      <c r="AU260" s="231" t="s">
        <v>91</v>
      </c>
      <c r="AY260" s="17" t="s">
        <v>139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89</v>
      </c>
      <c r="BK260" s="232">
        <f>ROUND(I260*H260,2)</f>
        <v>0</v>
      </c>
      <c r="BL260" s="17" t="s">
        <v>234</v>
      </c>
      <c r="BM260" s="231" t="s">
        <v>611</v>
      </c>
    </row>
    <row r="261" s="2" customFormat="1">
      <c r="A261" s="38"/>
      <c r="B261" s="39"/>
      <c r="C261" s="40"/>
      <c r="D261" s="233" t="s">
        <v>148</v>
      </c>
      <c r="E261" s="40"/>
      <c r="F261" s="234" t="s">
        <v>610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148</v>
      </c>
      <c r="AU261" s="17" t="s">
        <v>91</v>
      </c>
    </row>
    <row r="262" s="13" customFormat="1">
      <c r="A262" s="13"/>
      <c r="B262" s="238"/>
      <c r="C262" s="239"/>
      <c r="D262" s="233" t="s">
        <v>150</v>
      </c>
      <c r="E262" s="240" t="s">
        <v>1</v>
      </c>
      <c r="F262" s="241" t="s">
        <v>612</v>
      </c>
      <c r="G262" s="239"/>
      <c r="H262" s="242">
        <v>1821.479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150</v>
      </c>
      <c r="AU262" s="248" t="s">
        <v>91</v>
      </c>
      <c r="AV262" s="13" t="s">
        <v>91</v>
      </c>
      <c r="AW262" s="13" t="s">
        <v>36</v>
      </c>
      <c r="AX262" s="13" t="s">
        <v>89</v>
      </c>
      <c r="AY262" s="248" t="s">
        <v>139</v>
      </c>
    </row>
    <row r="263" s="13" customFormat="1">
      <c r="A263" s="13"/>
      <c r="B263" s="238"/>
      <c r="C263" s="239"/>
      <c r="D263" s="233" t="s">
        <v>150</v>
      </c>
      <c r="E263" s="239"/>
      <c r="F263" s="241" t="s">
        <v>613</v>
      </c>
      <c r="G263" s="239"/>
      <c r="H263" s="242">
        <v>1912.5530000000001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150</v>
      </c>
      <c r="AU263" s="248" t="s">
        <v>91</v>
      </c>
      <c r="AV263" s="13" t="s">
        <v>91</v>
      </c>
      <c r="AW263" s="13" t="s">
        <v>4</v>
      </c>
      <c r="AX263" s="13" t="s">
        <v>89</v>
      </c>
      <c r="AY263" s="248" t="s">
        <v>139</v>
      </c>
    </row>
    <row r="264" s="2" customFormat="1" ht="24.15" customHeight="1">
      <c r="A264" s="38"/>
      <c r="B264" s="39"/>
      <c r="C264" s="219" t="s">
        <v>614</v>
      </c>
      <c r="D264" s="219" t="s">
        <v>142</v>
      </c>
      <c r="E264" s="220" t="s">
        <v>615</v>
      </c>
      <c r="F264" s="221" t="s">
        <v>616</v>
      </c>
      <c r="G264" s="222" t="s">
        <v>283</v>
      </c>
      <c r="H264" s="272"/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46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234</v>
      </c>
      <c r="AT264" s="231" t="s">
        <v>142</v>
      </c>
      <c r="AU264" s="231" t="s">
        <v>91</v>
      </c>
      <c r="AY264" s="17" t="s">
        <v>139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89</v>
      </c>
      <c r="BK264" s="232">
        <f>ROUND(I264*H264,2)</f>
        <v>0</v>
      </c>
      <c r="BL264" s="17" t="s">
        <v>234</v>
      </c>
      <c r="BM264" s="231" t="s">
        <v>617</v>
      </c>
    </row>
    <row r="265" s="2" customFormat="1">
      <c r="A265" s="38"/>
      <c r="B265" s="39"/>
      <c r="C265" s="40"/>
      <c r="D265" s="233" t="s">
        <v>148</v>
      </c>
      <c r="E265" s="40"/>
      <c r="F265" s="234" t="s">
        <v>618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148</v>
      </c>
      <c r="AU265" s="17" t="s">
        <v>91</v>
      </c>
    </row>
    <row r="266" s="12" customFormat="1" ht="22.8" customHeight="1">
      <c r="A266" s="12"/>
      <c r="B266" s="203"/>
      <c r="C266" s="204"/>
      <c r="D266" s="205" t="s">
        <v>80</v>
      </c>
      <c r="E266" s="217" t="s">
        <v>619</v>
      </c>
      <c r="F266" s="217" t="s">
        <v>620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SUM(P267:P268)</f>
        <v>0</v>
      </c>
      <c r="Q266" s="211"/>
      <c r="R266" s="212">
        <f>SUM(R267:R268)</f>
        <v>0</v>
      </c>
      <c r="S266" s="211"/>
      <c r="T266" s="213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91</v>
      </c>
      <c r="AT266" s="215" t="s">
        <v>80</v>
      </c>
      <c r="AU266" s="215" t="s">
        <v>89</v>
      </c>
      <c r="AY266" s="214" t="s">
        <v>139</v>
      </c>
      <c r="BK266" s="216">
        <f>SUM(BK267:BK268)</f>
        <v>0</v>
      </c>
    </row>
    <row r="267" s="2" customFormat="1" ht="33" customHeight="1">
      <c r="A267" s="38"/>
      <c r="B267" s="39"/>
      <c r="C267" s="219" t="s">
        <v>621</v>
      </c>
      <c r="D267" s="219" t="s">
        <v>142</v>
      </c>
      <c r="E267" s="220" t="s">
        <v>622</v>
      </c>
      <c r="F267" s="221" t="s">
        <v>623</v>
      </c>
      <c r="G267" s="222" t="s">
        <v>222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46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234</v>
      </c>
      <c r="AT267" s="231" t="s">
        <v>142</v>
      </c>
      <c r="AU267" s="231" t="s">
        <v>91</v>
      </c>
      <c r="AY267" s="17" t="s">
        <v>139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89</v>
      </c>
      <c r="BK267" s="232">
        <f>ROUND(I267*H267,2)</f>
        <v>0</v>
      </c>
      <c r="BL267" s="17" t="s">
        <v>234</v>
      </c>
      <c r="BM267" s="231" t="s">
        <v>624</v>
      </c>
    </row>
    <row r="268" s="2" customFormat="1">
      <c r="A268" s="38"/>
      <c r="B268" s="39"/>
      <c r="C268" s="40"/>
      <c r="D268" s="233" t="s">
        <v>148</v>
      </c>
      <c r="E268" s="40"/>
      <c r="F268" s="234" t="s">
        <v>623</v>
      </c>
      <c r="G268" s="40"/>
      <c r="H268" s="40"/>
      <c r="I268" s="235"/>
      <c r="J268" s="40"/>
      <c r="K268" s="40"/>
      <c r="L268" s="44"/>
      <c r="M268" s="273"/>
      <c r="N268" s="274"/>
      <c r="O268" s="275"/>
      <c r="P268" s="275"/>
      <c r="Q268" s="275"/>
      <c r="R268" s="275"/>
      <c r="S268" s="275"/>
      <c r="T268" s="276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148</v>
      </c>
      <c r="AU268" s="17" t="s">
        <v>91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ZZJIBwwhJFnBG/Qg/hOb9f5pKPjmtNhd41a4yvMUNTGXPXpMBvm0NUdZvXt+SC3EQeLkj7E5+cqPK87Zvv0tVw==" hashValue="Q/uEOb7iZg1qY6pRJMQ/spOddjUDcmTAl6VSX1VsbqR7Oic/rb81bkD+z2E1M8qd4D1Q3hDmyf29AfStnRvjog==" algorithmName="SHA-512" password="E907"/>
  <autoFilter ref="C127:K26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91</v>
      </c>
    </row>
    <row r="4" s="1" customFormat="1" ht="24.96" customHeight="1">
      <c r="B4" s="20"/>
      <c r="D4" s="138" t="s">
        <v>107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Zelenka s.r.o. - Modernizace provozu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ROUND((SUM(BE121:BE182)),  2)</f>
        <v>0</v>
      </c>
      <c r="G33" s="38"/>
      <c r="H33" s="38"/>
      <c r="I33" s="155">
        <v>0.20999999999999999</v>
      </c>
      <c r="J33" s="154">
        <f>ROUND(((SUM(BE121:BE182))*I33),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ROUND((SUM(BF121:BF182)),  2)</f>
        <v>0</v>
      </c>
      <c r="G34" s="38"/>
      <c r="H34" s="38"/>
      <c r="I34" s="155">
        <v>0.12</v>
      </c>
      <c r="J34" s="154">
        <f>ROUND(((SUM(BF121:BF182))*I34),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ROUND((SUM(BG121:BG182)),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ROUND((SUM(BH121:BH182)),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ROUND((SUM(BI121:BI182)),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Zelenka s.r.o. - Modernizace provozu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SO-05 -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Prasklice 144</v>
      </c>
      <c r="G89" s="40"/>
      <c r="H89" s="40"/>
      <c r="I89" s="32" t="s">
        <v>22</v>
      </c>
      <c r="J89" s="79" t="str">
        <f>IF(J12="","",J12)</f>
        <v>10. 2. 2025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Zelenka s.r.o., Topolová 910, Židlochovice</v>
      </c>
      <c r="G91" s="40"/>
      <c r="H91" s="40"/>
      <c r="I91" s="32" t="s">
        <v>32</v>
      </c>
      <c r="J91" s="36" t="str">
        <f>E21</f>
        <v>A77 architekti, Taussigova 21,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Ladislav Kopecký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111</v>
      </c>
      <c r="D94" s="176"/>
      <c r="E94" s="176"/>
      <c r="F94" s="176"/>
      <c r="G94" s="176"/>
      <c r="H94" s="176"/>
      <c r="I94" s="176"/>
      <c r="J94" s="177" t="s">
        <v>112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113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116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626</v>
      </c>
      <c r="E100" s="188"/>
      <c r="F100" s="188"/>
      <c r="G100" s="188"/>
      <c r="H100" s="188"/>
      <c r="I100" s="188"/>
      <c r="J100" s="189">
        <f>J172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121</v>
      </c>
      <c r="E101" s="188"/>
      <c r="F101" s="188"/>
      <c r="G101" s="188"/>
      <c r="H101" s="188"/>
      <c r="I101" s="188"/>
      <c r="J101" s="189">
        <f>J180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Zelenka s.r.o. - Modernizace provozu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SO-05 - Komunikace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Prasklice 144</v>
      </c>
      <c r="G115" s="40"/>
      <c r="H115" s="40"/>
      <c r="I115" s="32" t="s">
        <v>22</v>
      </c>
      <c r="J115" s="79" t="str">
        <f>IF(J12="","",J12)</f>
        <v>10. 2. 2025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Zelenka s.r.o., Topolová 910, Židlochovice</v>
      </c>
      <c r="G117" s="40"/>
      <c r="H117" s="40"/>
      <c r="I117" s="32" t="s">
        <v>32</v>
      </c>
      <c r="J117" s="36" t="str">
        <f>E21</f>
        <v>A77 architekti, Taussigova 21, Brno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Ing. Ladislav Kopecký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125</v>
      </c>
      <c r="D120" s="194" t="s">
        <v>66</v>
      </c>
      <c r="E120" s="194" t="s">
        <v>62</v>
      </c>
      <c r="F120" s="194" t="s">
        <v>63</v>
      </c>
      <c r="G120" s="194" t="s">
        <v>126</v>
      </c>
      <c r="H120" s="194" t="s">
        <v>127</v>
      </c>
      <c r="I120" s="194" t="s">
        <v>128</v>
      </c>
      <c r="J120" s="195" t="s">
        <v>112</v>
      </c>
      <c r="K120" s="196" t="s">
        <v>129</v>
      </c>
      <c r="L120" s="197"/>
      <c r="M120" s="100" t="s">
        <v>1</v>
      </c>
      <c r="N120" s="101" t="s">
        <v>45</v>
      </c>
      <c r="O120" s="101" t="s">
        <v>130</v>
      </c>
      <c r="P120" s="101" t="s">
        <v>131</v>
      </c>
      <c r="Q120" s="101" t="s">
        <v>132</v>
      </c>
      <c r="R120" s="101" t="s">
        <v>133</v>
      </c>
      <c r="S120" s="101" t="s">
        <v>134</v>
      </c>
      <c r="T120" s="102" t="s">
        <v>135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89.549856000000005</v>
      </c>
      <c r="S121" s="104"/>
      <c r="T121" s="201">
        <f>T122</f>
        <v>166.82974999999999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80</v>
      </c>
      <c r="AU121" s="17" t="s">
        <v>114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80</v>
      </c>
      <c r="E122" s="206" t="s">
        <v>137</v>
      </c>
      <c r="F122" s="206" t="s">
        <v>138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P123+P140+P172+P180</f>
        <v>0</v>
      </c>
      <c r="Q122" s="211"/>
      <c r="R122" s="212">
        <f>R123+R140+R172+R180</f>
        <v>89.549856000000005</v>
      </c>
      <c r="S122" s="211"/>
      <c r="T122" s="213">
        <f>T123+T140+T172+T180</f>
        <v>166.82974999999999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89</v>
      </c>
      <c r="AT122" s="215" t="s">
        <v>80</v>
      </c>
      <c r="AU122" s="215" t="s">
        <v>81</v>
      </c>
      <c r="AY122" s="214" t="s">
        <v>139</v>
      </c>
      <c r="BK122" s="216">
        <f>BK123+BK140+BK172+BK180</f>
        <v>0</v>
      </c>
    </row>
    <row r="123" s="12" customFormat="1" ht="22.8" customHeight="1">
      <c r="A123" s="12"/>
      <c r="B123" s="203"/>
      <c r="C123" s="204"/>
      <c r="D123" s="205" t="s">
        <v>80</v>
      </c>
      <c r="E123" s="217" t="s">
        <v>89</v>
      </c>
      <c r="F123" s="217" t="s">
        <v>140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SUM(P124:P139)</f>
        <v>0</v>
      </c>
      <c r="Q123" s="211"/>
      <c r="R123" s="212">
        <f>SUM(R124:R139)</f>
        <v>0</v>
      </c>
      <c r="S123" s="211"/>
      <c r="T123" s="213">
        <f>SUM(T124:T139)</f>
        <v>166.82974999999999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89</v>
      </c>
      <c r="AT123" s="215" t="s">
        <v>80</v>
      </c>
      <c r="AU123" s="215" t="s">
        <v>89</v>
      </c>
      <c r="AY123" s="214" t="s">
        <v>139</v>
      </c>
      <c r="BK123" s="216">
        <f>SUM(BK124:BK139)</f>
        <v>0</v>
      </c>
    </row>
    <row r="124" s="2" customFormat="1" ht="24.15" customHeight="1">
      <c r="A124" s="38"/>
      <c r="B124" s="39"/>
      <c r="C124" s="219" t="s">
        <v>89</v>
      </c>
      <c r="D124" s="219" t="s">
        <v>142</v>
      </c>
      <c r="E124" s="220" t="s">
        <v>627</v>
      </c>
      <c r="F124" s="221" t="s">
        <v>628</v>
      </c>
      <c r="G124" s="222" t="s">
        <v>181</v>
      </c>
      <c r="H124" s="223">
        <v>172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46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0.40000000000000002</v>
      </c>
      <c r="T124" s="230">
        <f>S124*H124</f>
        <v>68.799999999999997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146</v>
      </c>
      <c r="AT124" s="231" t="s">
        <v>142</v>
      </c>
      <c r="AU124" s="231" t="s">
        <v>91</v>
      </c>
      <c r="AY124" s="17" t="s">
        <v>139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89</v>
      </c>
      <c r="BK124" s="232">
        <f>ROUND(I124*H124,2)</f>
        <v>0</v>
      </c>
      <c r="BL124" s="17" t="s">
        <v>146</v>
      </c>
      <c r="BM124" s="231" t="s">
        <v>629</v>
      </c>
    </row>
    <row r="125" s="2" customFormat="1">
      <c r="A125" s="38"/>
      <c r="B125" s="39"/>
      <c r="C125" s="40"/>
      <c r="D125" s="233" t="s">
        <v>148</v>
      </c>
      <c r="E125" s="40"/>
      <c r="F125" s="234" t="s">
        <v>630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148</v>
      </c>
      <c r="AU125" s="17" t="s">
        <v>91</v>
      </c>
    </row>
    <row r="126" s="13" customFormat="1">
      <c r="A126" s="13"/>
      <c r="B126" s="238"/>
      <c r="C126" s="239"/>
      <c r="D126" s="233" t="s">
        <v>150</v>
      </c>
      <c r="E126" s="240" t="s">
        <v>1</v>
      </c>
      <c r="F126" s="241" t="s">
        <v>631</v>
      </c>
      <c r="G126" s="239"/>
      <c r="H126" s="242">
        <v>172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150</v>
      </c>
      <c r="AU126" s="248" t="s">
        <v>91</v>
      </c>
      <c r="AV126" s="13" t="s">
        <v>91</v>
      </c>
      <c r="AW126" s="13" t="s">
        <v>36</v>
      </c>
      <c r="AX126" s="13" t="s">
        <v>89</v>
      </c>
      <c r="AY126" s="248" t="s">
        <v>139</v>
      </c>
    </row>
    <row r="127" s="2" customFormat="1" ht="24.15" customHeight="1">
      <c r="A127" s="38"/>
      <c r="B127" s="39"/>
      <c r="C127" s="219" t="s">
        <v>91</v>
      </c>
      <c r="D127" s="219" t="s">
        <v>142</v>
      </c>
      <c r="E127" s="220" t="s">
        <v>632</v>
      </c>
      <c r="F127" s="221" t="s">
        <v>633</v>
      </c>
      <c r="G127" s="222" t="s">
        <v>181</v>
      </c>
      <c r="H127" s="223">
        <v>301.63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46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0.32500000000000001</v>
      </c>
      <c r="T127" s="230">
        <f>S127*H127</f>
        <v>98.029750000000007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146</v>
      </c>
      <c r="AT127" s="231" t="s">
        <v>142</v>
      </c>
      <c r="AU127" s="231" t="s">
        <v>91</v>
      </c>
      <c r="AY127" s="17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89</v>
      </c>
      <c r="BK127" s="232">
        <f>ROUND(I127*H127,2)</f>
        <v>0</v>
      </c>
      <c r="BL127" s="17" t="s">
        <v>146</v>
      </c>
      <c r="BM127" s="231" t="s">
        <v>634</v>
      </c>
    </row>
    <row r="128" s="2" customFormat="1">
      <c r="A128" s="38"/>
      <c r="B128" s="39"/>
      <c r="C128" s="40"/>
      <c r="D128" s="233" t="s">
        <v>148</v>
      </c>
      <c r="E128" s="40"/>
      <c r="F128" s="234" t="s">
        <v>635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148</v>
      </c>
      <c r="AU128" s="17" t="s">
        <v>91</v>
      </c>
    </row>
    <row r="129" s="13" customFormat="1">
      <c r="A129" s="13"/>
      <c r="B129" s="238"/>
      <c r="C129" s="239"/>
      <c r="D129" s="233" t="s">
        <v>150</v>
      </c>
      <c r="E129" s="240" t="s">
        <v>1</v>
      </c>
      <c r="F129" s="241" t="s">
        <v>636</v>
      </c>
      <c r="G129" s="239"/>
      <c r="H129" s="242">
        <v>301.63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150</v>
      </c>
      <c r="AU129" s="248" t="s">
        <v>91</v>
      </c>
      <c r="AV129" s="13" t="s">
        <v>91</v>
      </c>
      <c r="AW129" s="13" t="s">
        <v>36</v>
      </c>
      <c r="AX129" s="13" t="s">
        <v>89</v>
      </c>
      <c r="AY129" s="248" t="s">
        <v>139</v>
      </c>
    </row>
    <row r="130" s="2" customFormat="1" ht="33" customHeight="1">
      <c r="A130" s="38"/>
      <c r="B130" s="39"/>
      <c r="C130" s="219" t="s">
        <v>156</v>
      </c>
      <c r="D130" s="219" t="s">
        <v>142</v>
      </c>
      <c r="E130" s="220" t="s">
        <v>637</v>
      </c>
      <c r="F130" s="221" t="s">
        <v>638</v>
      </c>
      <c r="G130" s="222" t="s">
        <v>145</v>
      </c>
      <c r="H130" s="223">
        <v>321.68200000000002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46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146</v>
      </c>
      <c r="AT130" s="231" t="s">
        <v>142</v>
      </c>
      <c r="AU130" s="231" t="s">
        <v>91</v>
      </c>
      <c r="AY130" s="17" t="s">
        <v>139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89</v>
      </c>
      <c r="BK130" s="232">
        <f>ROUND(I130*H130,2)</f>
        <v>0</v>
      </c>
      <c r="BL130" s="17" t="s">
        <v>146</v>
      </c>
      <c r="BM130" s="231" t="s">
        <v>639</v>
      </c>
    </row>
    <row r="131" s="2" customFormat="1">
      <c r="A131" s="38"/>
      <c r="B131" s="39"/>
      <c r="C131" s="40"/>
      <c r="D131" s="233" t="s">
        <v>148</v>
      </c>
      <c r="E131" s="40"/>
      <c r="F131" s="234" t="s">
        <v>640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91</v>
      </c>
    </row>
    <row r="132" s="13" customFormat="1">
      <c r="A132" s="13"/>
      <c r="B132" s="238"/>
      <c r="C132" s="239"/>
      <c r="D132" s="233" t="s">
        <v>150</v>
      </c>
      <c r="E132" s="240" t="s">
        <v>1</v>
      </c>
      <c r="F132" s="241" t="s">
        <v>641</v>
      </c>
      <c r="G132" s="239"/>
      <c r="H132" s="242">
        <v>94.709999999999994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150</v>
      </c>
      <c r="AU132" s="248" t="s">
        <v>91</v>
      </c>
      <c r="AV132" s="13" t="s">
        <v>91</v>
      </c>
      <c r="AW132" s="13" t="s">
        <v>36</v>
      </c>
      <c r="AX132" s="13" t="s">
        <v>81</v>
      </c>
      <c r="AY132" s="248" t="s">
        <v>139</v>
      </c>
    </row>
    <row r="133" s="13" customFormat="1">
      <c r="A133" s="13"/>
      <c r="B133" s="238"/>
      <c r="C133" s="239"/>
      <c r="D133" s="233" t="s">
        <v>150</v>
      </c>
      <c r="E133" s="240" t="s">
        <v>1</v>
      </c>
      <c r="F133" s="241" t="s">
        <v>642</v>
      </c>
      <c r="G133" s="239"/>
      <c r="H133" s="242">
        <v>99.462000000000003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150</v>
      </c>
      <c r="AU133" s="248" t="s">
        <v>91</v>
      </c>
      <c r="AV133" s="13" t="s">
        <v>91</v>
      </c>
      <c r="AW133" s="13" t="s">
        <v>36</v>
      </c>
      <c r="AX133" s="13" t="s">
        <v>81</v>
      </c>
      <c r="AY133" s="248" t="s">
        <v>139</v>
      </c>
    </row>
    <row r="134" s="13" customFormat="1">
      <c r="A134" s="13"/>
      <c r="B134" s="238"/>
      <c r="C134" s="239"/>
      <c r="D134" s="233" t="s">
        <v>150</v>
      </c>
      <c r="E134" s="240" t="s">
        <v>1</v>
      </c>
      <c r="F134" s="241" t="s">
        <v>643</v>
      </c>
      <c r="G134" s="239"/>
      <c r="H134" s="242">
        <v>73.709999999999994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150</v>
      </c>
      <c r="AU134" s="248" t="s">
        <v>91</v>
      </c>
      <c r="AV134" s="13" t="s">
        <v>91</v>
      </c>
      <c r="AW134" s="13" t="s">
        <v>36</v>
      </c>
      <c r="AX134" s="13" t="s">
        <v>81</v>
      </c>
      <c r="AY134" s="248" t="s">
        <v>139</v>
      </c>
    </row>
    <row r="135" s="13" customFormat="1">
      <c r="A135" s="13"/>
      <c r="B135" s="238"/>
      <c r="C135" s="239"/>
      <c r="D135" s="233" t="s">
        <v>150</v>
      </c>
      <c r="E135" s="240" t="s">
        <v>1</v>
      </c>
      <c r="F135" s="241" t="s">
        <v>644</v>
      </c>
      <c r="G135" s="239"/>
      <c r="H135" s="242">
        <v>26.899999999999999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150</v>
      </c>
      <c r="AU135" s="248" t="s">
        <v>91</v>
      </c>
      <c r="AV135" s="13" t="s">
        <v>91</v>
      </c>
      <c r="AW135" s="13" t="s">
        <v>36</v>
      </c>
      <c r="AX135" s="13" t="s">
        <v>81</v>
      </c>
      <c r="AY135" s="248" t="s">
        <v>139</v>
      </c>
    </row>
    <row r="136" s="13" customFormat="1">
      <c r="A136" s="13"/>
      <c r="B136" s="238"/>
      <c r="C136" s="239"/>
      <c r="D136" s="233" t="s">
        <v>150</v>
      </c>
      <c r="E136" s="240" t="s">
        <v>1</v>
      </c>
      <c r="F136" s="241" t="s">
        <v>644</v>
      </c>
      <c r="G136" s="239"/>
      <c r="H136" s="242">
        <v>26.899999999999999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150</v>
      </c>
      <c r="AU136" s="248" t="s">
        <v>91</v>
      </c>
      <c r="AV136" s="13" t="s">
        <v>91</v>
      </c>
      <c r="AW136" s="13" t="s">
        <v>36</v>
      </c>
      <c r="AX136" s="13" t="s">
        <v>81</v>
      </c>
      <c r="AY136" s="248" t="s">
        <v>139</v>
      </c>
    </row>
    <row r="137" s="14" customFormat="1">
      <c r="A137" s="14"/>
      <c r="B137" s="249"/>
      <c r="C137" s="250"/>
      <c r="D137" s="233" t="s">
        <v>150</v>
      </c>
      <c r="E137" s="251" t="s">
        <v>1</v>
      </c>
      <c r="F137" s="252" t="s">
        <v>163</v>
      </c>
      <c r="G137" s="250"/>
      <c r="H137" s="253">
        <v>321.68199999999996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150</v>
      </c>
      <c r="AU137" s="259" t="s">
        <v>91</v>
      </c>
      <c r="AV137" s="14" t="s">
        <v>146</v>
      </c>
      <c r="AW137" s="14" t="s">
        <v>36</v>
      </c>
      <c r="AX137" s="14" t="s">
        <v>89</v>
      </c>
      <c r="AY137" s="259" t="s">
        <v>139</v>
      </c>
    </row>
    <row r="138" s="2" customFormat="1" ht="37.8" customHeight="1">
      <c r="A138" s="38"/>
      <c r="B138" s="39"/>
      <c r="C138" s="219" t="s">
        <v>146</v>
      </c>
      <c r="D138" s="219" t="s">
        <v>142</v>
      </c>
      <c r="E138" s="220" t="s">
        <v>152</v>
      </c>
      <c r="F138" s="221" t="s">
        <v>153</v>
      </c>
      <c r="G138" s="222" t="s">
        <v>145</v>
      </c>
      <c r="H138" s="223">
        <v>321.68200000000002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46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146</v>
      </c>
      <c r="AT138" s="231" t="s">
        <v>142</v>
      </c>
      <c r="AU138" s="231" t="s">
        <v>91</v>
      </c>
      <c r="AY138" s="17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89</v>
      </c>
      <c r="BK138" s="232">
        <f>ROUND(I138*H138,2)</f>
        <v>0</v>
      </c>
      <c r="BL138" s="17" t="s">
        <v>146</v>
      </c>
      <c r="BM138" s="231" t="s">
        <v>645</v>
      </c>
    </row>
    <row r="139" s="2" customFormat="1">
      <c r="A139" s="38"/>
      <c r="B139" s="39"/>
      <c r="C139" s="40"/>
      <c r="D139" s="233" t="s">
        <v>148</v>
      </c>
      <c r="E139" s="40"/>
      <c r="F139" s="234" t="s">
        <v>155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148</v>
      </c>
      <c r="AU139" s="17" t="s">
        <v>91</v>
      </c>
    </row>
    <row r="140" s="12" customFormat="1" ht="22.8" customHeight="1">
      <c r="A140" s="12"/>
      <c r="B140" s="203"/>
      <c r="C140" s="204"/>
      <c r="D140" s="205" t="s">
        <v>80</v>
      </c>
      <c r="E140" s="217" t="s">
        <v>172</v>
      </c>
      <c r="F140" s="217" t="s">
        <v>212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SUM(P141:P171)</f>
        <v>0</v>
      </c>
      <c r="Q140" s="211"/>
      <c r="R140" s="212">
        <f>SUM(R141:R171)</f>
        <v>89.549856000000005</v>
      </c>
      <c r="S140" s="211"/>
      <c r="T140" s="213">
        <f>SUM(T141:T171)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89</v>
      </c>
      <c r="AT140" s="215" t="s">
        <v>80</v>
      </c>
      <c r="AU140" s="215" t="s">
        <v>89</v>
      </c>
      <c r="AY140" s="214" t="s">
        <v>139</v>
      </c>
      <c r="BK140" s="216">
        <f>SUM(BK141:BK171)</f>
        <v>0</v>
      </c>
    </row>
    <row r="141" s="2" customFormat="1" ht="24.15" customHeight="1">
      <c r="A141" s="38"/>
      <c r="B141" s="39"/>
      <c r="C141" s="219" t="s">
        <v>172</v>
      </c>
      <c r="D141" s="219" t="s">
        <v>142</v>
      </c>
      <c r="E141" s="220" t="s">
        <v>646</v>
      </c>
      <c r="F141" s="221" t="s">
        <v>647</v>
      </c>
      <c r="G141" s="222" t="s">
        <v>181</v>
      </c>
      <c r="H141" s="223">
        <v>107.59999999999999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46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146</v>
      </c>
      <c r="AT141" s="231" t="s">
        <v>142</v>
      </c>
      <c r="AU141" s="231" t="s">
        <v>91</v>
      </c>
      <c r="AY141" s="17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89</v>
      </c>
      <c r="BK141" s="232">
        <f>ROUND(I141*H141,2)</f>
        <v>0</v>
      </c>
      <c r="BL141" s="17" t="s">
        <v>146</v>
      </c>
      <c r="BM141" s="231" t="s">
        <v>648</v>
      </c>
    </row>
    <row r="142" s="2" customFormat="1">
      <c r="A142" s="38"/>
      <c r="B142" s="39"/>
      <c r="C142" s="40"/>
      <c r="D142" s="233" t="s">
        <v>148</v>
      </c>
      <c r="E142" s="40"/>
      <c r="F142" s="234" t="s">
        <v>649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91</v>
      </c>
    </row>
    <row r="143" s="13" customFormat="1">
      <c r="A143" s="13"/>
      <c r="B143" s="238"/>
      <c r="C143" s="239"/>
      <c r="D143" s="233" t="s">
        <v>150</v>
      </c>
      <c r="E143" s="240" t="s">
        <v>1</v>
      </c>
      <c r="F143" s="241" t="s">
        <v>650</v>
      </c>
      <c r="G143" s="239"/>
      <c r="H143" s="242">
        <v>107.59999999999999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150</v>
      </c>
      <c r="AU143" s="248" t="s">
        <v>91</v>
      </c>
      <c r="AV143" s="13" t="s">
        <v>91</v>
      </c>
      <c r="AW143" s="13" t="s">
        <v>36</v>
      </c>
      <c r="AX143" s="13" t="s">
        <v>89</v>
      </c>
      <c r="AY143" s="248" t="s">
        <v>139</v>
      </c>
    </row>
    <row r="144" s="2" customFormat="1" ht="24.15" customHeight="1">
      <c r="A144" s="38"/>
      <c r="B144" s="39"/>
      <c r="C144" s="219" t="s">
        <v>178</v>
      </c>
      <c r="D144" s="219" t="s">
        <v>142</v>
      </c>
      <c r="E144" s="220" t="s">
        <v>651</v>
      </c>
      <c r="F144" s="221" t="s">
        <v>652</v>
      </c>
      <c r="G144" s="222" t="s">
        <v>181</v>
      </c>
      <c r="H144" s="223">
        <v>458.60000000000002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46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146</v>
      </c>
      <c r="AT144" s="231" t="s">
        <v>142</v>
      </c>
      <c r="AU144" s="231" t="s">
        <v>91</v>
      </c>
      <c r="AY144" s="17" t="s">
        <v>139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89</v>
      </c>
      <c r="BK144" s="232">
        <f>ROUND(I144*H144,2)</f>
        <v>0</v>
      </c>
      <c r="BL144" s="17" t="s">
        <v>146</v>
      </c>
      <c r="BM144" s="231" t="s">
        <v>653</v>
      </c>
    </row>
    <row r="145" s="2" customFormat="1">
      <c r="A145" s="38"/>
      <c r="B145" s="39"/>
      <c r="C145" s="40"/>
      <c r="D145" s="233" t="s">
        <v>148</v>
      </c>
      <c r="E145" s="40"/>
      <c r="F145" s="234" t="s">
        <v>654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148</v>
      </c>
      <c r="AU145" s="17" t="s">
        <v>91</v>
      </c>
    </row>
    <row r="146" s="13" customFormat="1">
      <c r="A146" s="13"/>
      <c r="B146" s="238"/>
      <c r="C146" s="239"/>
      <c r="D146" s="233" t="s">
        <v>150</v>
      </c>
      <c r="E146" s="240" t="s">
        <v>1</v>
      </c>
      <c r="F146" s="241" t="s">
        <v>655</v>
      </c>
      <c r="G146" s="239"/>
      <c r="H146" s="242">
        <v>351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150</v>
      </c>
      <c r="AU146" s="248" t="s">
        <v>91</v>
      </c>
      <c r="AV146" s="13" t="s">
        <v>91</v>
      </c>
      <c r="AW146" s="13" t="s">
        <v>36</v>
      </c>
      <c r="AX146" s="13" t="s">
        <v>81</v>
      </c>
      <c r="AY146" s="248" t="s">
        <v>139</v>
      </c>
    </row>
    <row r="147" s="13" customFormat="1">
      <c r="A147" s="13"/>
      <c r="B147" s="238"/>
      <c r="C147" s="239"/>
      <c r="D147" s="233" t="s">
        <v>150</v>
      </c>
      <c r="E147" s="240" t="s">
        <v>1</v>
      </c>
      <c r="F147" s="241" t="s">
        <v>656</v>
      </c>
      <c r="G147" s="239"/>
      <c r="H147" s="242">
        <v>107.59999999999999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150</v>
      </c>
      <c r="AU147" s="248" t="s">
        <v>91</v>
      </c>
      <c r="AV147" s="13" t="s">
        <v>91</v>
      </c>
      <c r="AW147" s="13" t="s">
        <v>36</v>
      </c>
      <c r="AX147" s="13" t="s">
        <v>81</v>
      </c>
      <c r="AY147" s="248" t="s">
        <v>139</v>
      </c>
    </row>
    <row r="148" s="14" customFormat="1">
      <c r="A148" s="14"/>
      <c r="B148" s="249"/>
      <c r="C148" s="250"/>
      <c r="D148" s="233" t="s">
        <v>150</v>
      </c>
      <c r="E148" s="251" t="s">
        <v>1</v>
      </c>
      <c r="F148" s="252" t="s">
        <v>163</v>
      </c>
      <c r="G148" s="250"/>
      <c r="H148" s="253">
        <v>458.60000000000002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150</v>
      </c>
      <c r="AU148" s="259" t="s">
        <v>91</v>
      </c>
      <c r="AV148" s="14" t="s">
        <v>146</v>
      </c>
      <c r="AW148" s="14" t="s">
        <v>36</v>
      </c>
      <c r="AX148" s="14" t="s">
        <v>89</v>
      </c>
      <c r="AY148" s="259" t="s">
        <v>139</v>
      </c>
    </row>
    <row r="149" s="2" customFormat="1" ht="24.15" customHeight="1">
      <c r="A149" s="38"/>
      <c r="B149" s="39"/>
      <c r="C149" s="219" t="s">
        <v>185</v>
      </c>
      <c r="D149" s="219" t="s">
        <v>142</v>
      </c>
      <c r="E149" s="220" t="s">
        <v>657</v>
      </c>
      <c r="F149" s="221" t="s">
        <v>658</v>
      </c>
      <c r="G149" s="222" t="s">
        <v>181</v>
      </c>
      <c r="H149" s="223">
        <v>704.63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46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146</v>
      </c>
      <c r="AT149" s="231" t="s">
        <v>142</v>
      </c>
      <c r="AU149" s="231" t="s">
        <v>91</v>
      </c>
      <c r="AY149" s="17" t="s">
        <v>139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89</v>
      </c>
      <c r="BK149" s="232">
        <f>ROUND(I149*H149,2)</f>
        <v>0</v>
      </c>
      <c r="BL149" s="17" t="s">
        <v>146</v>
      </c>
      <c r="BM149" s="231" t="s">
        <v>659</v>
      </c>
    </row>
    <row r="150" s="2" customFormat="1">
      <c r="A150" s="38"/>
      <c r="B150" s="39"/>
      <c r="C150" s="40"/>
      <c r="D150" s="233" t="s">
        <v>148</v>
      </c>
      <c r="E150" s="40"/>
      <c r="F150" s="234" t="s">
        <v>660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91</v>
      </c>
    </row>
    <row r="151" s="13" customFormat="1">
      <c r="A151" s="13"/>
      <c r="B151" s="238"/>
      <c r="C151" s="239"/>
      <c r="D151" s="233" t="s">
        <v>150</v>
      </c>
      <c r="E151" s="240" t="s">
        <v>1</v>
      </c>
      <c r="F151" s="241" t="s">
        <v>661</v>
      </c>
      <c r="G151" s="239"/>
      <c r="H151" s="242">
        <v>231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150</v>
      </c>
      <c r="AU151" s="248" t="s">
        <v>91</v>
      </c>
      <c r="AV151" s="13" t="s">
        <v>91</v>
      </c>
      <c r="AW151" s="13" t="s">
        <v>36</v>
      </c>
      <c r="AX151" s="13" t="s">
        <v>81</v>
      </c>
      <c r="AY151" s="248" t="s">
        <v>139</v>
      </c>
    </row>
    <row r="152" s="13" customFormat="1">
      <c r="A152" s="13"/>
      <c r="B152" s="238"/>
      <c r="C152" s="239"/>
      <c r="D152" s="233" t="s">
        <v>150</v>
      </c>
      <c r="E152" s="240" t="s">
        <v>1</v>
      </c>
      <c r="F152" s="241" t="s">
        <v>662</v>
      </c>
      <c r="G152" s="239"/>
      <c r="H152" s="242">
        <v>473.63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150</v>
      </c>
      <c r="AU152" s="248" t="s">
        <v>91</v>
      </c>
      <c r="AV152" s="13" t="s">
        <v>91</v>
      </c>
      <c r="AW152" s="13" t="s">
        <v>36</v>
      </c>
      <c r="AX152" s="13" t="s">
        <v>81</v>
      </c>
      <c r="AY152" s="248" t="s">
        <v>139</v>
      </c>
    </row>
    <row r="153" s="14" customFormat="1">
      <c r="A153" s="14"/>
      <c r="B153" s="249"/>
      <c r="C153" s="250"/>
      <c r="D153" s="233" t="s">
        <v>150</v>
      </c>
      <c r="E153" s="251" t="s">
        <v>1</v>
      </c>
      <c r="F153" s="252" t="s">
        <v>163</v>
      </c>
      <c r="G153" s="250"/>
      <c r="H153" s="253">
        <v>704.63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150</v>
      </c>
      <c r="AU153" s="259" t="s">
        <v>91</v>
      </c>
      <c r="AV153" s="14" t="s">
        <v>146</v>
      </c>
      <c r="AW153" s="14" t="s">
        <v>36</v>
      </c>
      <c r="AX153" s="14" t="s">
        <v>89</v>
      </c>
      <c r="AY153" s="259" t="s">
        <v>139</v>
      </c>
    </row>
    <row r="154" s="2" customFormat="1" ht="24.15" customHeight="1">
      <c r="A154" s="38"/>
      <c r="B154" s="39"/>
      <c r="C154" s="219" t="s">
        <v>168</v>
      </c>
      <c r="D154" s="219" t="s">
        <v>142</v>
      </c>
      <c r="E154" s="220" t="s">
        <v>663</v>
      </c>
      <c r="F154" s="221" t="s">
        <v>664</v>
      </c>
      <c r="G154" s="222" t="s">
        <v>181</v>
      </c>
      <c r="H154" s="223">
        <v>473.63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46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146</v>
      </c>
      <c r="AT154" s="231" t="s">
        <v>142</v>
      </c>
      <c r="AU154" s="231" t="s">
        <v>91</v>
      </c>
      <c r="AY154" s="17" t="s">
        <v>139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89</v>
      </c>
      <c r="BK154" s="232">
        <f>ROUND(I154*H154,2)</f>
        <v>0</v>
      </c>
      <c r="BL154" s="17" t="s">
        <v>146</v>
      </c>
      <c r="BM154" s="231" t="s">
        <v>665</v>
      </c>
    </row>
    <row r="155" s="2" customFormat="1">
      <c r="A155" s="38"/>
      <c r="B155" s="39"/>
      <c r="C155" s="40"/>
      <c r="D155" s="233" t="s">
        <v>148</v>
      </c>
      <c r="E155" s="40"/>
      <c r="F155" s="234" t="s">
        <v>666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148</v>
      </c>
      <c r="AU155" s="17" t="s">
        <v>91</v>
      </c>
    </row>
    <row r="156" s="2" customFormat="1" ht="24.15" customHeight="1">
      <c r="A156" s="38"/>
      <c r="B156" s="39"/>
      <c r="C156" s="219" t="s">
        <v>195</v>
      </c>
      <c r="D156" s="219" t="s">
        <v>142</v>
      </c>
      <c r="E156" s="220" t="s">
        <v>667</v>
      </c>
      <c r="F156" s="221" t="s">
        <v>668</v>
      </c>
      <c r="G156" s="222" t="s">
        <v>181</v>
      </c>
      <c r="H156" s="223">
        <v>231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46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146</v>
      </c>
      <c r="AT156" s="231" t="s">
        <v>142</v>
      </c>
      <c r="AU156" s="231" t="s">
        <v>91</v>
      </c>
      <c r="AY156" s="17" t="s">
        <v>139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89</v>
      </c>
      <c r="BK156" s="232">
        <f>ROUND(I156*H156,2)</f>
        <v>0</v>
      </c>
      <c r="BL156" s="17" t="s">
        <v>146</v>
      </c>
      <c r="BM156" s="231" t="s">
        <v>669</v>
      </c>
    </row>
    <row r="157" s="2" customFormat="1">
      <c r="A157" s="38"/>
      <c r="B157" s="39"/>
      <c r="C157" s="40"/>
      <c r="D157" s="233" t="s">
        <v>148</v>
      </c>
      <c r="E157" s="40"/>
      <c r="F157" s="234" t="s">
        <v>670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91</v>
      </c>
    </row>
    <row r="158" s="2" customFormat="1" ht="33" customHeight="1">
      <c r="A158" s="38"/>
      <c r="B158" s="39"/>
      <c r="C158" s="219" t="s">
        <v>201</v>
      </c>
      <c r="D158" s="219" t="s">
        <v>142</v>
      </c>
      <c r="E158" s="220" t="s">
        <v>671</v>
      </c>
      <c r="F158" s="221" t="s">
        <v>672</v>
      </c>
      <c r="G158" s="222" t="s">
        <v>181</v>
      </c>
      <c r="H158" s="223">
        <v>215.19999999999999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46</v>
      </c>
      <c r="O158" s="91"/>
      <c r="P158" s="229">
        <f>O158*H158</f>
        <v>0</v>
      </c>
      <c r="Q158" s="229">
        <v>0.089219999999999994</v>
      </c>
      <c r="R158" s="229">
        <f>Q158*H158</f>
        <v>19.200143999999998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146</v>
      </c>
      <c r="AT158" s="231" t="s">
        <v>142</v>
      </c>
      <c r="AU158" s="231" t="s">
        <v>91</v>
      </c>
      <c r="AY158" s="17" t="s">
        <v>139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89</v>
      </c>
      <c r="BK158" s="232">
        <f>ROUND(I158*H158,2)</f>
        <v>0</v>
      </c>
      <c r="BL158" s="17" t="s">
        <v>146</v>
      </c>
      <c r="BM158" s="231" t="s">
        <v>673</v>
      </c>
    </row>
    <row r="159" s="2" customFormat="1">
      <c r="A159" s="38"/>
      <c r="B159" s="39"/>
      <c r="C159" s="40"/>
      <c r="D159" s="233" t="s">
        <v>148</v>
      </c>
      <c r="E159" s="40"/>
      <c r="F159" s="234" t="s">
        <v>674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91</v>
      </c>
    </row>
    <row r="160" s="13" customFormat="1">
      <c r="A160" s="13"/>
      <c r="B160" s="238"/>
      <c r="C160" s="239"/>
      <c r="D160" s="233" t="s">
        <v>150</v>
      </c>
      <c r="E160" s="240" t="s">
        <v>1</v>
      </c>
      <c r="F160" s="241" t="s">
        <v>675</v>
      </c>
      <c r="G160" s="239"/>
      <c r="H160" s="242">
        <v>107.59999999999999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150</v>
      </c>
      <c r="AU160" s="248" t="s">
        <v>91</v>
      </c>
      <c r="AV160" s="13" t="s">
        <v>91</v>
      </c>
      <c r="AW160" s="13" t="s">
        <v>36</v>
      </c>
      <c r="AX160" s="13" t="s">
        <v>81</v>
      </c>
      <c r="AY160" s="248" t="s">
        <v>139</v>
      </c>
    </row>
    <row r="161" s="13" customFormat="1">
      <c r="A161" s="13"/>
      <c r="B161" s="238"/>
      <c r="C161" s="239"/>
      <c r="D161" s="233" t="s">
        <v>150</v>
      </c>
      <c r="E161" s="240" t="s">
        <v>1</v>
      </c>
      <c r="F161" s="241" t="s">
        <v>656</v>
      </c>
      <c r="G161" s="239"/>
      <c r="H161" s="242">
        <v>107.59999999999999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150</v>
      </c>
      <c r="AU161" s="248" t="s">
        <v>91</v>
      </c>
      <c r="AV161" s="13" t="s">
        <v>91</v>
      </c>
      <c r="AW161" s="13" t="s">
        <v>36</v>
      </c>
      <c r="AX161" s="13" t="s">
        <v>81</v>
      </c>
      <c r="AY161" s="248" t="s">
        <v>139</v>
      </c>
    </row>
    <row r="162" s="14" customFormat="1">
      <c r="A162" s="14"/>
      <c r="B162" s="249"/>
      <c r="C162" s="250"/>
      <c r="D162" s="233" t="s">
        <v>150</v>
      </c>
      <c r="E162" s="251" t="s">
        <v>1</v>
      </c>
      <c r="F162" s="252" t="s">
        <v>163</v>
      </c>
      <c r="G162" s="250"/>
      <c r="H162" s="253">
        <v>215.19999999999999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150</v>
      </c>
      <c r="AU162" s="259" t="s">
        <v>91</v>
      </c>
      <c r="AV162" s="14" t="s">
        <v>146</v>
      </c>
      <c r="AW162" s="14" t="s">
        <v>36</v>
      </c>
      <c r="AX162" s="14" t="s">
        <v>89</v>
      </c>
      <c r="AY162" s="259" t="s">
        <v>139</v>
      </c>
    </row>
    <row r="163" s="2" customFormat="1" ht="16.5" customHeight="1">
      <c r="A163" s="38"/>
      <c r="B163" s="39"/>
      <c r="C163" s="260" t="s">
        <v>206</v>
      </c>
      <c r="D163" s="260" t="s">
        <v>164</v>
      </c>
      <c r="E163" s="261" t="s">
        <v>676</v>
      </c>
      <c r="F163" s="262" t="s">
        <v>677</v>
      </c>
      <c r="G163" s="263" t="s">
        <v>181</v>
      </c>
      <c r="H163" s="264">
        <v>219.50399999999999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46</v>
      </c>
      <c r="O163" s="91"/>
      <c r="P163" s="229">
        <f>O163*H163</f>
        <v>0</v>
      </c>
      <c r="Q163" s="229">
        <v>0.113</v>
      </c>
      <c r="R163" s="229">
        <f>Q163*H163</f>
        <v>24.803951999999999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168</v>
      </c>
      <c r="AT163" s="231" t="s">
        <v>164</v>
      </c>
      <c r="AU163" s="231" t="s">
        <v>91</v>
      </c>
      <c r="AY163" s="17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89</v>
      </c>
      <c r="BK163" s="232">
        <f>ROUND(I163*H163,2)</f>
        <v>0</v>
      </c>
      <c r="BL163" s="17" t="s">
        <v>146</v>
      </c>
      <c r="BM163" s="231" t="s">
        <v>678</v>
      </c>
    </row>
    <row r="164" s="2" customFormat="1">
      <c r="A164" s="38"/>
      <c r="B164" s="39"/>
      <c r="C164" s="40"/>
      <c r="D164" s="233" t="s">
        <v>148</v>
      </c>
      <c r="E164" s="40"/>
      <c r="F164" s="234" t="s">
        <v>677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148</v>
      </c>
      <c r="AU164" s="17" t="s">
        <v>91</v>
      </c>
    </row>
    <row r="165" s="13" customFormat="1">
      <c r="A165" s="13"/>
      <c r="B165" s="238"/>
      <c r="C165" s="239"/>
      <c r="D165" s="233" t="s">
        <v>150</v>
      </c>
      <c r="E165" s="239"/>
      <c r="F165" s="241" t="s">
        <v>679</v>
      </c>
      <c r="G165" s="239"/>
      <c r="H165" s="242">
        <v>219.50399999999999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150</v>
      </c>
      <c r="AU165" s="248" t="s">
        <v>91</v>
      </c>
      <c r="AV165" s="13" t="s">
        <v>91</v>
      </c>
      <c r="AW165" s="13" t="s">
        <v>4</v>
      </c>
      <c r="AX165" s="13" t="s">
        <v>89</v>
      </c>
      <c r="AY165" s="248" t="s">
        <v>139</v>
      </c>
    </row>
    <row r="166" s="2" customFormat="1" ht="33" customHeight="1">
      <c r="A166" s="38"/>
      <c r="B166" s="39"/>
      <c r="C166" s="219" t="s">
        <v>8</v>
      </c>
      <c r="D166" s="219" t="s">
        <v>142</v>
      </c>
      <c r="E166" s="220" t="s">
        <v>680</v>
      </c>
      <c r="F166" s="221" t="s">
        <v>681</v>
      </c>
      <c r="G166" s="222" t="s">
        <v>181</v>
      </c>
      <c r="H166" s="223">
        <v>175.5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46</v>
      </c>
      <c r="O166" s="91"/>
      <c r="P166" s="229">
        <f>O166*H166</f>
        <v>0</v>
      </c>
      <c r="Q166" s="229">
        <v>0.11162</v>
      </c>
      <c r="R166" s="229">
        <f>Q166*H166</f>
        <v>19.589310000000001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146</v>
      </c>
      <c r="AT166" s="231" t="s">
        <v>142</v>
      </c>
      <c r="AU166" s="231" t="s">
        <v>91</v>
      </c>
      <c r="AY166" s="17" t="s">
        <v>139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89</v>
      </c>
      <c r="BK166" s="232">
        <f>ROUND(I166*H166,2)</f>
        <v>0</v>
      </c>
      <c r="BL166" s="17" t="s">
        <v>146</v>
      </c>
      <c r="BM166" s="231" t="s">
        <v>682</v>
      </c>
    </row>
    <row r="167" s="2" customFormat="1">
      <c r="A167" s="38"/>
      <c r="B167" s="39"/>
      <c r="C167" s="40"/>
      <c r="D167" s="233" t="s">
        <v>148</v>
      </c>
      <c r="E167" s="40"/>
      <c r="F167" s="234" t="s">
        <v>683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148</v>
      </c>
      <c r="AU167" s="17" t="s">
        <v>91</v>
      </c>
    </row>
    <row r="168" s="13" customFormat="1">
      <c r="A168" s="13"/>
      <c r="B168" s="238"/>
      <c r="C168" s="239"/>
      <c r="D168" s="233" t="s">
        <v>150</v>
      </c>
      <c r="E168" s="240" t="s">
        <v>1</v>
      </c>
      <c r="F168" s="241" t="s">
        <v>684</v>
      </c>
      <c r="G168" s="239"/>
      <c r="H168" s="242">
        <v>175.5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150</v>
      </c>
      <c r="AU168" s="248" t="s">
        <v>91</v>
      </c>
      <c r="AV168" s="13" t="s">
        <v>91</v>
      </c>
      <c r="AW168" s="13" t="s">
        <v>36</v>
      </c>
      <c r="AX168" s="13" t="s">
        <v>89</v>
      </c>
      <c r="AY168" s="248" t="s">
        <v>139</v>
      </c>
    </row>
    <row r="169" s="2" customFormat="1" ht="24.15" customHeight="1">
      <c r="A169" s="38"/>
      <c r="B169" s="39"/>
      <c r="C169" s="260" t="s">
        <v>219</v>
      </c>
      <c r="D169" s="260" t="s">
        <v>164</v>
      </c>
      <c r="E169" s="261" t="s">
        <v>685</v>
      </c>
      <c r="F169" s="262" t="s">
        <v>686</v>
      </c>
      <c r="G169" s="263" t="s">
        <v>181</v>
      </c>
      <c r="H169" s="264">
        <v>179.00999999999999</v>
      </c>
      <c r="I169" s="265"/>
      <c r="J169" s="266">
        <f>ROUND(I169*H169,2)</f>
        <v>0</v>
      </c>
      <c r="K169" s="267"/>
      <c r="L169" s="268"/>
      <c r="M169" s="269" t="s">
        <v>1</v>
      </c>
      <c r="N169" s="270" t="s">
        <v>46</v>
      </c>
      <c r="O169" s="91"/>
      <c r="P169" s="229">
        <f>O169*H169</f>
        <v>0</v>
      </c>
      <c r="Q169" s="229">
        <v>0.14499999999999999</v>
      </c>
      <c r="R169" s="229">
        <f>Q169*H169</f>
        <v>25.956449999999997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168</v>
      </c>
      <c r="AT169" s="231" t="s">
        <v>164</v>
      </c>
      <c r="AU169" s="231" t="s">
        <v>91</v>
      </c>
      <c r="AY169" s="17" t="s">
        <v>139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89</v>
      </c>
      <c r="BK169" s="232">
        <f>ROUND(I169*H169,2)</f>
        <v>0</v>
      </c>
      <c r="BL169" s="17" t="s">
        <v>146</v>
      </c>
      <c r="BM169" s="231" t="s">
        <v>687</v>
      </c>
    </row>
    <row r="170" s="2" customFormat="1">
      <c r="A170" s="38"/>
      <c r="B170" s="39"/>
      <c r="C170" s="40"/>
      <c r="D170" s="233" t="s">
        <v>148</v>
      </c>
      <c r="E170" s="40"/>
      <c r="F170" s="234" t="s">
        <v>686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91</v>
      </c>
    </row>
    <row r="171" s="13" customFormat="1">
      <c r="A171" s="13"/>
      <c r="B171" s="238"/>
      <c r="C171" s="239"/>
      <c r="D171" s="233" t="s">
        <v>150</v>
      </c>
      <c r="E171" s="239"/>
      <c r="F171" s="241" t="s">
        <v>688</v>
      </c>
      <c r="G171" s="239"/>
      <c r="H171" s="242">
        <v>179.00999999999999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150</v>
      </c>
      <c r="AU171" s="248" t="s">
        <v>91</v>
      </c>
      <c r="AV171" s="13" t="s">
        <v>91</v>
      </c>
      <c r="AW171" s="13" t="s">
        <v>4</v>
      </c>
      <c r="AX171" s="13" t="s">
        <v>89</v>
      </c>
      <c r="AY171" s="248" t="s">
        <v>139</v>
      </c>
    </row>
    <row r="172" s="12" customFormat="1" ht="22.8" customHeight="1">
      <c r="A172" s="12"/>
      <c r="B172" s="203"/>
      <c r="C172" s="204"/>
      <c r="D172" s="205" t="s">
        <v>80</v>
      </c>
      <c r="E172" s="217" t="s">
        <v>689</v>
      </c>
      <c r="F172" s="217" t="s">
        <v>690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SUM(P173:P179)</f>
        <v>0</v>
      </c>
      <c r="Q172" s="211"/>
      <c r="R172" s="212">
        <f>SUM(R173:R179)</f>
        <v>0</v>
      </c>
      <c r="S172" s="211"/>
      <c r="T172" s="21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89</v>
      </c>
      <c r="AT172" s="215" t="s">
        <v>80</v>
      </c>
      <c r="AU172" s="215" t="s">
        <v>89</v>
      </c>
      <c r="AY172" s="214" t="s">
        <v>139</v>
      </c>
      <c r="BK172" s="216">
        <f>SUM(BK173:BK179)</f>
        <v>0</v>
      </c>
    </row>
    <row r="173" s="2" customFormat="1" ht="21.75" customHeight="1">
      <c r="A173" s="38"/>
      <c r="B173" s="39"/>
      <c r="C173" s="219" t="s">
        <v>224</v>
      </c>
      <c r="D173" s="219" t="s">
        <v>142</v>
      </c>
      <c r="E173" s="220" t="s">
        <v>691</v>
      </c>
      <c r="F173" s="221" t="s">
        <v>692</v>
      </c>
      <c r="G173" s="222" t="s">
        <v>167</v>
      </c>
      <c r="H173" s="223">
        <v>166.83000000000001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46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146</v>
      </c>
      <c r="AT173" s="231" t="s">
        <v>142</v>
      </c>
      <c r="AU173" s="231" t="s">
        <v>91</v>
      </c>
      <c r="AY173" s="17" t="s">
        <v>139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89</v>
      </c>
      <c r="BK173" s="232">
        <f>ROUND(I173*H173,2)</f>
        <v>0</v>
      </c>
      <c r="BL173" s="17" t="s">
        <v>146</v>
      </c>
      <c r="BM173" s="231" t="s">
        <v>693</v>
      </c>
    </row>
    <row r="174" s="2" customFormat="1">
      <c r="A174" s="38"/>
      <c r="B174" s="39"/>
      <c r="C174" s="40"/>
      <c r="D174" s="233" t="s">
        <v>148</v>
      </c>
      <c r="E174" s="40"/>
      <c r="F174" s="234" t="s">
        <v>694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148</v>
      </c>
      <c r="AU174" s="17" t="s">
        <v>91</v>
      </c>
    </row>
    <row r="175" s="2" customFormat="1" ht="24.15" customHeight="1">
      <c r="A175" s="38"/>
      <c r="B175" s="39"/>
      <c r="C175" s="219" t="s">
        <v>230</v>
      </c>
      <c r="D175" s="219" t="s">
        <v>142</v>
      </c>
      <c r="E175" s="220" t="s">
        <v>695</v>
      </c>
      <c r="F175" s="221" t="s">
        <v>696</v>
      </c>
      <c r="G175" s="222" t="s">
        <v>167</v>
      </c>
      <c r="H175" s="223">
        <v>1668.3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46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146</v>
      </c>
      <c r="AT175" s="231" t="s">
        <v>142</v>
      </c>
      <c r="AU175" s="231" t="s">
        <v>91</v>
      </c>
      <c r="AY175" s="17" t="s">
        <v>139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89</v>
      </c>
      <c r="BK175" s="232">
        <f>ROUND(I175*H175,2)</f>
        <v>0</v>
      </c>
      <c r="BL175" s="17" t="s">
        <v>146</v>
      </c>
      <c r="BM175" s="231" t="s">
        <v>697</v>
      </c>
    </row>
    <row r="176" s="2" customFormat="1">
      <c r="A176" s="38"/>
      <c r="B176" s="39"/>
      <c r="C176" s="40"/>
      <c r="D176" s="233" t="s">
        <v>148</v>
      </c>
      <c r="E176" s="40"/>
      <c r="F176" s="234" t="s">
        <v>698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91</v>
      </c>
    </row>
    <row r="177" s="13" customFormat="1">
      <c r="A177" s="13"/>
      <c r="B177" s="238"/>
      <c r="C177" s="239"/>
      <c r="D177" s="233" t="s">
        <v>150</v>
      </c>
      <c r="E177" s="239"/>
      <c r="F177" s="241" t="s">
        <v>699</v>
      </c>
      <c r="G177" s="239"/>
      <c r="H177" s="242">
        <v>1668.3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150</v>
      </c>
      <c r="AU177" s="248" t="s">
        <v>91</v>
      </c>
      <c r="AV177" s="13" t="s">
        <v>91</v>
      </c>
      <c r="AW177" s="13" t="s">
        <v>4</v>
      </c>
      <c r="AX177" s="13" t="s">
        <v>89</v>
      </c>
      <c r="AY177" s="248" t="s">
        <v>139</v>
      </c>
    </row>
    <row r="178" s="2" customFormat="1" ht="37.8" customHeight="1">
      <c r="A178" s="38"/>
      <c r="B178" s="39"/>
      <c r="C178" s="219" t="s">
        <v>234</v>
      </c>
      <c r="D178" s="219" t="s">
        <v>142</v>
      </c>
      <c r="E178" s="220" t="s">
        <v>700</v>
      </c>
      <c r="F178" s="221" t="s">
        <v>701</v>
      </c>
      <c r="G178" s="222" t="s">
        <v>167</v>
      </c>
      <c r="H178" s="223">
        <v>166.83000000000001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46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146</v>
      </c>
      <c r="AT178" s="231" t="s">
        <v>142</v>
      </c>
      <c r="AU178" s="231" t="s">
        <v>91</v>
      </c>
      <c r="AY178" s="17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89</v>
      </c>
      <c r="BK178" s="232">
        <f>ROUND(I178*H178,2)</f>
        <v>0</v>
      </c>
      <c r="BL178" s="17" t="s">
        <v>146</v>
      </c>
      <c r="BM178" s="231" t="s">
        <v>702</v>
      </c>
    </row>
    <row r="179" s="2" customFormat="1">
      <c r="A179" s="38"/>
      <c r="B179" s="39"/>
      <c r="C179" s="40"/>
      <c r="D179" s="233" t="s">
        <v>148</v>
      </c>
      <c r="E179" s="40"/>
      <c r="F179" s="234" t="s">
        <v>703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148</v>
      </c>
      <c r="AU179" s="17" t="s">
        <v>91</v>
      </c>
    </row>
    <row r="180" s="12" customFormat="1" ht="22.8" customHeight="1">
      <c r="A180" s="12"/>
      <c r="B180" s="203"/>
      <c r="C180" s="204"/>
      <c r="D180" s="205" t="s">
        <v>80</v>
      </c>
      <c r="E180" s="217" t="s">
        <v>244</v>
      </c>
      <c r="F180" s="217" t="s">
        <v>245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SUM(P181:P182)</f>
        <v>0</v>
      </c>
      <c r="Q180" s="211"/>
      <c r="R180" s="212">
        <f>SUM(R181:R182)</f>
        <v>0</v>
      </c>
      <c r="S180" s="211"/>
      <c r="T180" s="21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89</v>
      </c>
      <c r="AT180" s="215" t="s">
        <v>80</v>
      </c>
      <c r="AU180" s="215" t="s">
        <v>89</v>
      </c>
      <c r="AY180" s="214" t="s">
        <v>139</v>
      </c>
      <c r="BK180" s="216">
        <f>SUM(BK181:BK182)</f>
        <v>0</v>
      </c>
    </row>
    <row r="181" s="2" customFormat="1" ht="24.15" customHeight="1">
      <c r="A181" s="38"/>
      <c r="B181" s="39"/>
      <c r="C181" s="219" t="s">
        <v>246</v>
      </c>
      <c r="D181" s="219" t="s">
        <v>142</v>
      </c>
      <c r="E181" s="220" t="s">
        <v>704</v>
      </c>
      <c r="F181" s="221" t="s">
        <v>705</v>
      </c>
      <c r="G181" s="222" t="s">
        <v>167</v>
      </c>
      <c r="H181" s="223">
        <v>89.549999999999997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46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142</v>
      </c>
      <c r="AU181" s="231" t="s">
        <v>91</v>
      </c>
      <c r="AY181" s="17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89</v>
      </c>
      <c r="BK181" s="232">
        <f>ROUND(I181*H181,2)</f>
        <v>0</v>
      </c>
      <c r="BL181" s="17" t="s">
        <v>146</v>
      </c>
      <c r="BM181" s="231" t="s">
        <v>706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707</v>
      </c>
      <c r="G182" s="40"/>
      <c r="H182" s="40"/>
      <c r="I182" s="235"/>
      <c r="J182" s="40"/>
      <c r="K182" s="40"/>
      <c r="L182" s="44"/>
      <c r="M182" s="273"/>
      <c r="N182" s="274"/>
      <c r="O182" s="275"/>
      <c r="P182" s="275"/>
      <c r="Q182" s="275"/>
      <c r="R182" s="275"/>
      <c r="S182" s="275"/>
      <c r="T182" s="27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91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M2P90VN7f0UeKGFb8lP+UwModHsbonxnJFfnJ+a4vQyTC8Iq7JS6NWB5fUOyHr+O5v8+ZmxsFv2HAziVyB3tUg==" hashValue="L5HqCJ+4PMAQu3NtOupgOoe75bP5bOBQmmskjWrEBwXJYBdEL+cNva9dtbS6bqTx23W7g3hK1MQwbCowsQSXog==" algorithmName="SHA-512" password="E907"/>
  <autoFilter ref="C120:K1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91</v>
      </c>
    </row>
    <row r="4" s="1" customFormat="1" ht="24.96" customHeight="1">
      <c r="B4" s="20"/>
      <c r="D4" s="138" t="s">
        <v>107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Zelenka s.r.o. - Modernizace provozu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ROUND((SUM(BE121:BE153)),  2)</f>
        <v>0</v>
      </c>
      <c r="G33" s="38"/>
      <c r="H33" s="38"/>
      <c r="I33" s="155">
        <v>0.20999999999999999</v>
      </c>
      <c r="J33" s="154">
        <f>ROUND(((SUM(BE121:BE153))*I33),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ROUND((SUM(BF121:BF153)),  2)</f>
        <v>0</v>
      </c>
      <c r="G34" s="38"/>
      <c r="H34" s="38"/>
      <c r="I34" s="155">
        <v>0.12</v>
      </c>
      <c r="J34" s="154">
        <f>ROUND(((SUM(BF121:BF153))*I34),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ROUND((SUM(BG121:BG153)),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ROUND((SUM(BH121:BH153)),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ROUND((SUM(BI121:BI153)),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Zelenka s.r.o. - Modernizace provozu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SO-06 -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Prasklice 144</v>
      </c>
      <c r="G89" s="40"/>
      <c r="H89" s="40"/>
      <c r="I89" s="32" t="s">
        <v>22</v>
      </c>
      <c r="J89" s="79" t="str">
        <f>IF(J12="","",J12)</f>
        <v>10. 2. 2025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Zelenka s.r.o., Topolová 910, Židlochovice</v>
      </c>
      <c r="G91" s="40"/>
      <c r="H91" s="40"/>
      <c r="I91" s="32" t="s">
        <v>32</v>
      </c>
      <c r="J91" s="36" t="str">
        <f>E21</f>
        <v>A77 architekti, Taussigova 21,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Ladislav Kopecký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111</v>
      </c>
      <c r="D94" s="176"/>
      <c r="E94" s="176"/>
      <c r="F94" s="176"/>
      <c r="G94" s="176"/>
      <c r="H94" s="176"/>
      <c r="I94" s="176"/>
      <c r="J94" s="177" t="s">
        <v>112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113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79"/>
      <c r="C97" s="180"/>
      <c r="D97" s="181" t="s">
        <v>709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710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711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712</v>
      </c>
      <c r="E100" s="188"/>
      <c r="F100" s="188"/>
      <c r="G100" s="188"/>
      <c r="H100" s="188"/>
      <c r="I100" s="188"/>
      <c r="J100" s="189">
        <f>J138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713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Zelenka s.r.o. - Modernizace provozu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SO-06 -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Prasklice 144</v>
      </c>
      <c r="G115" s="40"/>
      <c r="H115" s="40"/>
      <c r="I115" s="32" t="s">
        <v>22</v>
      </c>
      <c r="J115" s="79" t="str">
        <f>IF(J12="","",J12)</f>
        <v>10. 2. 2025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Zelenka s.r.o., Topolová 910, Židlochovice</v>
      </c>
      <c r="G117" s="40"/>
      <c r="H117" s="40"/>
      <c r="I117" s="32" t="s">
        <v>32</v>
      </c>
      <c r="J117" s="36" t="str">
        <f>E21</f>
        <v>A77 architekti, Taussigova 21, Brno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Ing. Ladislav Kopecký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125</v>
      </c>
      <c r="D120" s="194" t="s">
        <v>66</v>
      </c>
      <c r="E120" s="194" t="s">
        <v>62</v>
      </c>
      <c r="F120" s="194" t="s">
        <v>63</v>
      </c>
      <c r="G120" s="194" t="s">
        <v>126</v>
      </c>
      <c r="H120" s="194" t="s">
        <v>127</v>
      </c>
      <c r="I120" s="194" t="s">
        <v>128</v>
      </c>
      <c r="J120" s="195" t="s">
        <v>112</v>
      </c>
      <c r="K120" s="196" t="s">
        <v>129</v>
      </c>
      <c r="L120" s="197"/>
      <c r="M120" s="100" t="s">
        <v>1</v>
      </c>
      <c r="N120" s="101" t="s">
        <v>45</v>
      </c>
      <c r="O120" s="101" t="s">
        <v>130</v>
      </c>
      <c r="P120" s="101" t="s">
        <v>131</v>
      </c>
      <c r="Q120" s="101" t="s">
        <v>132</v>
      </c>
      <c r="R120" s="101" t="s">
        <v>133</v>
      </c>
      <c r="S120" s="101" t="s">
        <v>134</v>
      </c>
      <c r="T120" s="102" t="s">
        <v>135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80</v>
      </c>
      <c r="AU121" s="17" t="s">
        <v>114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80</v>
      </c>
      <c r="E122" s="206" t="s">
        <v>105</v>
      </c>
      <c r="F122" s="206" t="s">
        <v>714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P123+SUM(P124:P128)+P131+P138+P145</f>
        <v>0</v>
      </c>
      <c r="Q122" s="211"/>
      <c r="R122" s="212">
        <f>R123+SUM(R124:R128)+R131+R138+R145</f>
        <v>0</v>
      </c>
      <c r="S122" s="211"/>
      <c r="T122" s="213">
        <f>T123+SUM(T124:T128)+T131+T138+T145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172</v>
      </c>
      <c r="AT122" s="215" t="s">
        <v>80</v>
      </c>
      <c r="AU122" s="215" t="s">
        <v>81</v>
      </c>
      <c r="AY122" s="214" t="s">
        <v>139</v>
      </c>
      <c r="BK122" s="216">
        <f>BK123+SUM(BK124:BK128)+BK131+BK138+BK145</f>
        <v>0</v>
      </c>
    </row>
    <row r="123" s="2" customFormat="1" ht="16.5" customHeight="1">
      <c r="A123" s="38"/>
      <c r="B123" s="39"/>
      <c r="C123" s="219" t="s">
        <v>89</v>
      </c>
      <c r="D123" s="219" t="s">
        <v>142</v>
      </c>
      <c r="E123" s="220" t="s">
        <v>715</v>
      </c>
      <c r="F123" s="221" t="s">
        <v>716</v>
      </c>
      <c r="G123" s="222" t="s">
        <v>222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46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146</v>
      </c>
      <c r="AT123" s="231" t="s">
        <v>142</v>
      </c>
      <c r="AU123" s="231" t="s">
        <v>89</v>
      </c>
      <c r="AY123" s="17" t="s">
        <v>139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89</v>
      </c>
      <c r="BK123" s="232">
        <f>ROUND(I123*H123,2)</f>
        <v>0</v>
      </c>
      <c r="BL123" s="17" t="s">
        <v>146</v>
      </c>
      <c r="BM123" s="231" t="s">
        <v>717</v>
      </c>
    </row>
    <row r="124" s="2" customFormat="1">
      <c r="A124" s="38"/>
      <c r="B124" s="39"/>
      <c r="C124" s="40"/>
      <c r="D124" s="233" t="s">
        <v>148</v>
      </c>
      <c r="E124" s="40"/>
      <c r="F124" s="234" t="s">
        <v>716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148</v>
      </c>
      <c r="AU124" s="17" t="s">
        <v>89</v>
      </c>
    </row>
    <row r="125" s="2" customFormat="1">
      <c r="A125" s="38"/>
      <c r="B125" s="39"/>
      <c r="C125" s="40"/>
      <c r="D125" s="233" t="s">
        <v>228</v>
      </c>
      <c r="E125" s="40"/>
      <c r="F125" s="271" t="s">
        <v>718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228</v>
      </c>
      <c r="AU125" s="17" t="s">
        <v>89</v>
      </c>
    </row>
    <row r="126" s="2" customFormat="1" ht="16.5" customHeight="1">
      <c r="A126" s="38"/>
      <c r="B126" s="39"/>
      <c r="C126" s="219" t="s">
        <v>91</v>
      </c>
      <c r="D126" s="219" t="s">
        <v>142</v>
      </c>
      <c r="E126" s="220" t="s">
        <v>719</v>
      </c>
      <c r="F126" s="221" t="s">
        <v>720</v>
      </c>
      <c r="G126" s="222" t="s">
        <v>222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46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146</v>
      </c>
      <c r="AT126" s="231" t="s">
        <v>142</v>
      </c>
      <c r="AU126" s="231" t="s">
        <v>89</v>
      </c>
      <c r="AY126" s="17" t="s">
        <v>139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89</v>
      </c>
      <c r="BK126" s="232">
        <f>ROUND(I126*H126,2)</f>
        <v>0</v>
      </c>
      <c r="BL126" s="17" t="s">
        <v>146</v>
      </c>
      <c r="BM126" s="231" t="s">
        <v>721</v>
      </c>
    </row>
    <row r="127" s="2" customFormat="1">
      <c r="A127" s="38"/>
      <c r="B127" s="39"/>
      <c r="C127" s="40"/>
      <c r="D127" s="233" t="s">
        <v>148</v>
      </c>
      <c r="E127" s="40"/>
      <c r="F127" s="234" t="s">
        <v>720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148</v>
      </c>
      <c r="AU127" s="17" t="s">
        <v>89</v>
      </c>
    </row>
    <row r="128" s="12" customFormat="1" ht="22.8" customHeight="1">
      <c r="A128" s="12"/>
      <c r="B128" s="203"/>
      <c r="C128" s="204"/>
      <c r="D128" s="205" t="s">
        <v>80</v>
      </c>
      <c r="E128" s="217" t="s">
        <v>722</v>
      </c>
      <c r="F128" s="217" t="s">
        <v>723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SUM(P129:P130)</f>
        <v>0</v>
      </c>
      <c r="Q128" s="211"/>
      <c r="R128" s="212">
        <f>SUM(R129:R130)</f>
        <v>0</v>
      </c>
      <c r="S128" s="211"/>
      <c r="T128" s="21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172</v>
      </c>
      <c r="AT128" s="215" t="s">
        <v>80</v>
      </c>
      <c r="AU128" s="215" t="s">
        <v>89</v>
      </c>
      <c r="AY128" s="214" t="s">
        <v>139</v>
      </c>
      <c r="BK128" s="216">
        <f>SUM(BK129:BK130)</f>
        <v>0</v>
      </c>
    </row>
    <row r="129" s="2" customFormat="1" ht="16.5" customHeight="1">
      <c r="A129" s="38"/>
      <c r="B129" s="39"/>
      <c r="C129" s="219" t="s">
        <v>156</v>
      </c>
      <c r="D129" s="219" t="s">
        <v>142</v>
      </c>
      <c r="E129" s="220" t="s">
        <v>724</v>
      </c>
      <c r="F129" s="221" t="s">
        <v>725</v>
      </c>
      <c r="G129" s="222" t="s">
        <v>222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46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726</v>
      </c>
      <c r="AT129" s="231" t="s">
        <v>142</v>
      </c>
      <c r="AU129" s="231" t="s">
        <v>91</v>
      </c>
      <c r="AY129" s="17" t="s">
        <v>139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89</v>
      </c>
      <c r="BK129" s="232">
        <f>ROUND(I129*H129,2)</f>
        <v>0</v>
      </c>
      <c r="BL129" s="17" t="s">
        <v>726</v>
      </c>
      <c r="BM129" s="231" t="s">
        <v>727</v>
      </c>
    </row>
    <row r="130" s="2" customFormat="1">
      <c r="A130" s="38"/>
      <c r="B130" s="39"/>
      <c r="C130" s="40"/>
      <c r="D130" s="233" t="s">
        <v>148</v>
      </c>
      <c r="E130" s="40"/>
      <c r="F130" s="234" t="s">
        <v>725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148</v>
      </c>
      <c r="AU130" s="17" t="s">
        <v>91</v>
      </c>
    </row>
    <row r="131" s="12" customFormat="1" ht="22.8" customHeight="1">
      <c r="A131" s="12"/>
      <c r="B131" s="203"/>
      <c r="C131" s="204"/>
      <c r="D131" s="205" t="s">
        <v>80</v>
      </c>
      <c r="E131" s="217" t="s">
        <v>728</v>
      </c>
      <c r="F131" s="217" t="s">
        <v>729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SUM(P132:P137)</f>
        <v>0</v>
      </c>
      <c r="Q131" s="211"/>
      <c r="R131" s="212">
        <f>SUM(R132:R137)</f>
        <v>0</v>
      </c>
      <c r="S131" s="211"/>
      <c r="T131" s="21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172</v>
      </c>
      <c r="AT131" s="215" t="s">
        <v>80</v>
      </c>
      <c r="AU131" s="215" t="s">
        <v>89</v>
      </c>
      <c r="AY131" s="214" t="s">
        <v>139</v>
      </c>
      <c r="BK131" s="216">
        <f>SUM(BK132:BK137)</f>
        <v>0</v>
      </c>
    </row>
    <row r="132" s="2" customFormat="1" ht="16.5" customHeight="1">
      <c r="A132" s="38"/>
      <c r="B132" s="39"/>
      <c r="C132" s="219" t="s">
        <v>146</v>
      </c>
      <c r="D132" s="219" t="s">
        <v>142</v>
      </c>
      <c r="E132" s="220" t="s">
        <v>730</v>
      </c>
      <c r="F132" s="221" t="s">
        <v>729</v>
      </c>
      <c r="G132" s="222" t="s">
        <v>222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46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726</v>
      </c>
      <c r="AT132" s="231" t="s">
        <v>142</v>
      </c>
      <c r="AU132" s="231" t="s">
        <v>91</v>
      </c>
      <c r="AY132" s="17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89</v>
      </c>
      <c r="BK132" s="232">
        <f>ROUND(I132*H132,2)</f>
        <v>0</v>
      </c>
      <c r="BL132" s="17" t="s">
        <v>726</v>
      </c>
      <c r="BM132" s="231" t="s">
        <v>731</v>
      </c>
    </row>
    <row r="133" s="2" customFormat="1">
      <c r="A133" s="38"/>
      <c r="B133" s="39"/>
      <c r="C133" s="40"/>
      <c r="D133" s="233" t="s">
        <v>148</v>
      </c>
      <c r="E133" s="40"/>
      <c r="F133" s="234" t="s">
        <v>729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91</v>
      </c>
    </row>
    <row r="134" s="2" customFormat="1" ht="16.5" customHeight="1">
      <c r="A134" s="38"/>
      <c r="B134" s="39"/>
      <c r="C134" s="219" t="s">
        <v>172</v>
      </c>
      <c r="D134" s="219" t="s">
        <v>142</v>
      </c>
      <c r="E134" s="220" t="s">
        <v>732</v>
      </c>
      <c r="F134" s="221" t="s">
        <v>733</v>
      </c>
      <c r="G134" s="222" t="s">
        <v>222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46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726</v>
      </c>
      <c r="AT134" s="231" t="s">
        <v>142</v>
      </c>
      <c r="AU134" s="231" t="s">
        <v>91</v>
      </c>
      <c r="AY134" s="17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89</v>
      </c>
      <c r="BK134" s="232">
        <f>ROUND(I134*H134,2)</f>
        <v>0</v>
      </c>
      <c r="BL134" s="17" t="s">
        <v>726</v>
      </c>
      <c r="BM134" s="231" t="s">
        <v>734</v>
      </c>
    </row>
    <row r="135" s="2" customFormat="1">
      <c r="A135" s="38"/>
      <c r="B135" s="39"/>
      <c r="C135" s="40"/>
      <c r="D135" s="233" t="s">
        <v>148</v>
      </c>
      <c r="E135" s="40"/>
      <c r="F135" s="234" t="s">
        <v>733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91</v>
      </c>
    </row>
    <row r="136" s="2" customFormat="1" ht="16.5" customHeight="1">
      <c r="A136" s="38"/>
      <c r="B136" s="39"/>
      <c r="C136" s="219" t="s">
        <v>178</v>
      </c>
      <c r="D136" s="219" t="s">
        <v>142</v>
      </c>
      <c r="E136" s="220" t="s">
        <v>735</v>
      </c>
      <c r="F136" s="221" t="s">
        <v>736</v>
      </c>
      <c r="G136" s="222" t="s">
        <v>222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46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726</v>
      </c>
      <c r="AT136" s="231" t="s">
        <v>142</v>
      </c>
      <c r="AU136" s="231" t="s">
        <v>91</v>
      </c>
      <c r="AY136" s="17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89</v>
      </c>
      <c r="BK136" s="232">
        <f>ROUND(I136*H136,2)</f>
        <v>0</v>
      </c>
      <c r="BL136" s="17" t="s">
        <v>726</v>
      </c>
      <c r="BM136" s="231" t="s">
        <v>737</v>
      </c>
    </row>
    <row r="137" s="2" customFormat="1">
      <c r="A137" s="38"/>
      <c r="B137" s="39"/>
      <c r="C137" s="40"/>
      <c r="D137" s="233" t="s">
        <v>148</v>
      </c>
      <c r="E137" s="40"/>
      <c r="F137" s="234" t="s">
        <v>736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91</v>
      </c>
    </row>
    <row r="138" s="12" customFormat="1" ht="22.8" customHeight="1">
      <c r="A138" s="12"/>
      <c r="B138" s="203"/>
      <c r="C138" s="204"/>
      <c r="D138" s="205" t="s">
        <v>80</v>
      </c>
      <c r="E138" s="217" t="s">
        <v>738</v>
      </c>
      <c r="F138" s="217" t="s">
        <v>739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SUM(P139:P144)</f>
        <v>0</v>
      </c>
      <c r="Q138" s="211"/>
      <c r="R138" s="212">
        <f>SUM(R139:R144)</f>
        <v>0</v>
      </c>
      <c r="S138" s="211"/>
      <c r="T138" s="21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172</v>
      </c>
      <c r="AT138" s="215" t="s">
        <v>80</v>
      </c>
      <c r="AU138" s="215" t="s">
        <v>89</v>
      </c>
      <c r="AY138" s="214" t="s">
        <v>139</v>
      </c>
      <c r="BK138" s="216">
        <f>SUM(BK139:BK144)</f>
        <v>0</v>
      </c>
    </row>
    <row r="139" s="2" customFormat="1" ht="16.5" customHeight="1">
      <c r="A139" s="38"/>
      <c r="B139" s="39"/>
      <c r="C139" s="219" t="s">
        <v>185</v>
      </c>
      <c r="D139" s="219" t="s">
        <v>142</v>
      </c>
      <c r="E139" s="220" t="s">
        <v>740</v>
      </c>
      <c r="F139" s="221" t="s">
        <v>741</v>
      </c>
      <c r="G139" s="222" t="s">
        <v>222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46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726</v>
      </c>
      <c r="AT139" s="231" t="s">
        <v>142</v>
      </c>
      <c r="AU139" s="231" t="s">
        <v>91</v>
      </c>
      <c r="AY139" s="17" t="s">
        <v>139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89</v>
      </c>
      <c r="BK139" s="232">
        <f>ROUND(I139*H139,2)</f>
        <v>0</v>
      </c>
      <c r="BL139" s="17" t="s">
        <v>726</v>
      </c>
      <c r="BM139" s="231" t="s">
        <v>742</v>
      </c>
    </row>
    <row r="140" s="2" customFormat="1">
      <c r="A140" s="38"/>
      <c r="B140" s="39"/>
      <c r="C140" s="40"/>
      <c r="D140" s="233" t="s">
        <v>148</v>
      </c>
      <c r="E140" s="40"/>
      <c r="F140" s="234" t="s">
        <v>741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148</v>
      </c>
      <c r="AU140" s="17" t="s">
        <v>91</v>
      </c>
    </row>
    <row r="141" s="2" customFormat="1" ht="16.5" customHeight="1">
      <c r="A141" s="38"/>
      <c r="B141" s="39"/>
      <c r="C141" s="219" t="s">
        <v>168</v>
      </c>
      <c r="D141" s="219" t="s">
        <v>142</v>
      </c>
      <c r="E141" s="220" t="s">
        <v>743</v>
      </c>
      <c r="F141" s="221" t="s">
        <v>744</v>
      </c>
      <c r="G141" s="222" t="s">
        <v>222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46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726</v>
      </c>
      <c r="AT141" s="231" t="s">
        <v>142</v>
      </c>
      <c r="AU141" s="231" t="s">
        <v>91</v>
      </c>
      <c r="AY141" s="17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89</v>
      </c>
      <c r="BK141" s="232">
        <f>ROUND(I141*H141,2)</f>
        <v>0</v>
      </c>
      <c r="BL141" s="17" t="s">
        <v>726</v>
      </c>
      <c r="BM141" s="231" t="s">
        <v>745</v>
      </c>
    </row>
    <row r="142" s="2" customFormat="1">
      <c r="A142" s="38"/>
      <c r="B142" s="39"/>
      <c r="C142" s="40"/>
      <c r="D142" s="233" t="s">
        <v>148</v>
      </c>
      <c r="E142" s="40"/>
      <c r="F142" s="234" t="s">
        <v>744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91</v>
      </c>
    </row>
    <row r="143" s="2" customFormat="1" ht="16.5" customHeight="1">
      <c r="A143" s="38"/>
      <c r="B143" s="39"/>
      <c r="C143" s="219" t="s">
        <v>195</v>
      </c>
      <c r="D143" s="219" t="s">
        <v>142</v>
      </c>
      <c r="E143" s="220" t="s">
        <v>746</v>
      </c>
      <c r="F143" s="221" t="s">
        <v>747</v>
      </c>
      <c r="G143" s="222" t="s">
        <v>222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46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726</v>
      </c>
      <c r="AT143" s="231" t="s">
        <v>142</v>
      </c>
      <c r="AU143" s="231" t="s">
        <v>91</v>
      </c>
      <c r="AY143" s="17" t="s">
        <v>139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89</v>
      </c>
      <c r="BK143" s="232">
        <f>ROUND(I143*H143,2)</f>
        <v>0</v>
      </c>
      <c r="BL143" s="17" t="s">
        <v>726</v>
      </c>
      <c r="BM143" s="231" t="s">
        <v>748</v>
      </c>
    </row>
    <row r="144" s="2" customFormat="1">
      <c r="A144" s="38"/>
      <c r="B144" s="39"/>
      <c r="C144" s="40"/>
      <c r="D144" s="233" t="s">
        <v>148</v>
      </c>
      <c r="E144" s="40"/>
      <c r="F144" s="234" t="s">
        <v>747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148</v>
      </c>
      <c r="AU144" s="17" t="s">
        <v>91</v>
      </c>
    </row>
    <row r="145" s="12" customFormat="1" ht="22.8" customHeight="1">
      <c r="A145" s="12"/>
      <c r="B145" s="203"/>
      <c r="C145" s="204"/>
      <c r="D145" s="205" t="s">
        <v>80</v>
      </c>
      <c r="E145" s="217" t="s">
        <v>749</v>
      </c>
      <c r="F145" s="217" t="s">
        <v>750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SUM(P146:P153)</f>
        <v>0</v>
      </c>
      <c r="Q145" s="211"/>
      <c r="R145" s="212">
        <f>SUM(R146:R153)</f>
        <v>0</v>
      </c>
      <c r="S145" s="211"/>
      <c r="T145" s="213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172</v>
      </c>
      <c r="AT145" s="215" t="s">
        <v>80</v>
      </c>
      <c r="AU145" s="215" t="s">
        <v>89</v>
      </c>
      <c r="AY145" s="214" t="s">
        <v>139</v>
      </c>
      <c r="BK145" s="216">
        <f>SUM(BK146:BK153)</f>
        <v>0</v>
      </c>
    </row>
    <row r="146" s="2" customFormat="1" ht="16.5" customHeight="1">
      <c r="A146" s="38"/>
      <c r="B146" s="39"/>
      <c r="C146" s="219" t="s">
        <v>201</v>
      </c>
      <c r="D146" s="219" t="s">
        <v>142</v>
      </c>
      <c r="E146" s="220" t="s">
        <v>751</v>
      </c>
      <c r="F146" s="221" t="s">
        <v>752</v>
      </c>
      <c r="G146" s="222" t="s">
        <v>222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46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726</v>
      </c>
      <c r="AT146" s="231" t="s">
        <v>142</v>
      </c>
      <c r="AU146" s="231" t="s">
        <v>91</v>
      </c>
      <c r="AY146" s="17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89</v>
      </c>
      <c r="BK146" s="232">
        <f>ROUND(I146*H146,2)</f>
        <v>0</v>
      </c>
      <c r="BL146" s="17" t="s">
        <v>726</v>
      </c>
      <c r="BM146" s="231" t="s">
        <v>753</v>
      </c>
    </row>
    <row r="147" s="2" customFormat="1">
      <c r="A147" s="38"/>
      <c r="B147" s="39"/>
      <c r="C147" s="40"/>
      <c r="D147" s="233" t="s">
        <v>148</v>
      </c>
      <c r="E147" s="40"/>
      <c r="F147" s="234" t="s">
        <v>752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91</v>
      </c>
    </row>
    <row r="148" s="2" customFormat="1" ht="16.5" customHeight="1">
      <c r="A148" s="38"/>
      <c r="B148" s="39"/>
      <c r="C148" s="219" t="s">
        <v>206</v>
      </c>
      <c r="D148" s="219" t="s">
        <v>142</v>
      </c>
      <c r="E148" s="220" t="s">
        <v>754</v>
      </c>
      <c r="F148" s="221" t="s">
        <v>755</v>
      </c>
      <c r="G148" s="222" t="s">
        <v>222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46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726</v>
      </c>
      <c r="AT148" s="231" t="s">
        <v>142</v>
      </c>
      <c r="AU148" s="231" t="s">
        <v>91</v>
      </c>
      <c r="AY148" s="17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89</v>
      </c>
      <c r="BK148" s="232">
        <f>ROUND(I148*H148,2)</f>
        <v>0</v>
      </c>
      <c r="BL148" s="17" t="s">
        <v>726</v>
      </c>
      <c r="BM148" s="231" t="s">
        <v>756</v>
      </c>
    </row>
    <row r="149" s="2" customFormat="1">
      <c r="A149" s="38"/>
      <c r="B149" s="39"/>
      <c r="C149" s="40"/>
      <c r="D149" s="233" t="s">
        <v>148</v>
      </c>
      <c r="E149" s="40"/>
      <c r="F149" s="234" t="s">
        <v>755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91</v>
      </c>
    </row>
    <row r="150" s="2" customFormat="1" ht="16.5" customHeight="1">
      <c r="A150" s="38"/>
      <c r="B150" s="39"/>
      <c r="C150" s="219" t="s">
        <v>8</v>
      </c>
      <c r="D150" s="219" t="s">
        <v>142</v>
      </c>
      <c r="E150" s="220" t="s">
        <v>757</v>
      </c>
      <c r="F150" s="221" t="s">
        <v>758</v>
      </c>
      <c r="G150" s="222" t="s">
        <v>222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46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726</v>
      </c>
      <c r="AT150" s="231" t="s">
        <v>142</v>
      </c>
      <c r="AU150" s="231" t="s">
        <v>91</v>
      </c>
      <c r="AY150" s="17" t="s">
        <v>139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89</v>
      </c>
      <c r="BK150" s="232">
        <f>ROUND(I150*H150,2)</f>
        <v>0</v>
      </c>
      <c r="BL150" s="17" t="s">
        <v>726</v>
      </c>
      <c r="BM150" s="231" t="s">
        <v>759</v>
      </c>
    </row>
    <row r="151" s="2" customFormat="1">
      <c r="A151" s="38"/>
      <c r="B151" s="39"/>
      <c r="C151" s="40"/>
      <c r="D151" s="233" t="s">
        <v>148</v>
      </c>
      <c r="E151" s="40"/>
      <c r="F151" s="234" t="s">
        <v>758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91</v>
      </c>
    </row>
    <row r="152" s="2" customFormat="1" ht="33" customHeight="1">
      <c r="A152" s="38"/>
      <c r="B152" s="39"/>
      <c r="C152" s="219" t="s">
        <v>219</v>
      </c>
      <c r="D152" s="219" t="s">
        <v>142</v>
      </c>
      <c r="E152" s="220" t="s">
        <v>760</v>
      </c>
      <c r="F152" s="221" t="s">
        <v>761</v>
      </c>
      <c r="G152" s="222" t="s">
        <v>283</v>
      </c>
      <c r="H152" s="272"/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46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726</v>
      </c>
      <c r="AT152" s="231" t="s">
        <v>142</v>
      </c>
      <c r="AU152" s="231" t="s">
        <v>91</v>
      </c>
      <c r="AY152" s="17" t="s">
        <v>139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89</v>
      </c>
      <c r="BK152" s="232">
        <f>ROUND(I152*H152,2)</f>
        <v>0</v>
      </c>
      <c r="BL152" s="17" t="s">
        <v>726</v>
      </c>
      <c r="BM152" s="231" t="s">
        <v>762</v>
      </c>
    </row>
    <row r="153" s="2" customFormat="1">
      <c r="A153" s="38"/>
      <c r="B153" s="39"/>
      <c r="C153" s="40"/>
      <c r="D153" s="233" t="s">
        <v>148</v>
      </c>
      <c r="E153" s="40"/>
      <c r="F153" s="234" t="s">
        <v>761</v>
      </c>
      <c r="G153" s="40"/>
      <c r="H153" s="40"/>
      <c r="I153" s="235"/>
      <c r="J153" s="40"/>
      <c r="K153" s="40"/>
      <c r="L153" s="44"/>
      <c r="M153" s="273"/>
      <c r="N153" s="274"/>
      <c r="O153" s="275"/>
      <c r="P153" s="275"/>
      <c r="Q153" s="275"/>
      <c r="R153" s="275"/>
      <c r="S153" s="275"/>
      <c r="T153" s="276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91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A6/yrlgtSzRLKI/Max7hiNTJ1LZLMJ0zyMN+VOtJSV3P+HvFLNHq2zusIWL/H5DnJyvx+n7zTNFBK7noWJsR+Q==" hashValue="ej5gS/xt4lZCXqdgZ6wmrhY7DKo6gJ5nTvAyXhonzdiyzNwa+H/CwrTVTaGKLmdanysWb0WE6yPxoCc96rQB1w==" algorithmName="SHA-512" password="E907"/>
  <autoFilter ref="C120:K15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Ladislav Kopecký</dc:creator>
  <cp:lastModifiedBy>Ladislav Kopecký</cp:lastModifiedBy>
  <dcterms:created xsi:type="dcterms:W3CDTF">2025-02-12T09:04:00Z</dcterms:created>
  <dcterms:modified xsi:type="dcterms:W3CDTF">2025-02-12T09:04:08Z</dcterms:modified>
</cp:coreProperties>
</file>